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Anja Lehmann\01_PhD Projekt\Manuscript I - Revision 1\Supplement Github\Experimental\Medium Loss Assay\"/>
    </mc:Choice>
  </mc:AlternateContent>
  <xr:revisionPtr revIDLastSave="0" documentId="13_ncr:1_{52F25CF4-E913-4049-9257-95517D44D02F}" xr6:coauthVersionLast="47" xr6:coauthVersionMax="47" xr10:uidLastSave="{00000000-0000-0000-0000-000000000000}"/>
  <bookViews>
    <workbookView xWindow="-120" yWindow="-120" windowWidth="29040" windowHeight="15720" tabRatio="654" activeTab="7" xr2:uid="{00000000-000D-0000-FFFF-FFFF00000000}"/>
  </bookViews>
  <sheets>
    <sheet name="mouse1" sheetId="26" r:id="rId1"/>
    <sheet name="mouse2" sheetId="29" r:id="rId2"/>
    <sheet name="mouse3" sheetId="33" r:id="rId3"/>
    <sheet name="rat1" sheetId="34" r:id="rId4"/>
    <sheet name="rat2" sheetId="35" r:id="rId5"/>
    <sheet name="rat3" sheetId="44" r:id="rId6"/>
    <sheet name="mouse13" sheetId="43" r:id="rId7"/>
    <sheet name="rat123" sheetId="4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6" l="1"/>
  <c r="G4" i="26" s="1"/>
  <c r="F5" i="26"/>
  <c r="G5" i="26"/>
  <c r="F6" i="26"/>
  <c r="G6" i="26"/>
  <c r="F7" i="26"/>
  <c r="G7" i="26"/>
  <c r="F8" i="26"/>
  <c r="G8" i="26" s="1"/>
  <c r="O12" i="44"/>
  <c r="O11" i="44"/>
  <c r="N12" i="44"/>
  <c r="N11" i="44"/>
  <c r="O33" i="44"/>
  <c r="O32" i="44"/>
  <c r="N33" i="44"/>
  <c r="N32" i="44"/>
  <c r="O37" i="44"/>
  <c r="O36" i="44"/>
  <c r="O35" i="44"/>
  <c r="O34" i="44"/>
  <c r="O31" i="44"/>
  <c r="O30" i="44"/>
  <c r="O29" i="44"/>
  <c r="N40" i="44" s="1"/>
  <c r="O28" i="44"/>
  <c r="N37" i="44"/>
  <c r="N36" i="44"/>
  <c r="N35" i="44"/>
  <c r="N34" i="44"/>
  <c r="N31" i="44"/>
  <c r="N30" i="44"/>
  <c r="N29" i="44"/>
  <c r="N28" i="44"/>
  <c r="O16" i="44"/>
  <c r="O15" i="44"/>
  <c r="O14" i="44"/>
  <c r="O13" i="44"/>
  <c r="O10" i="44"/>
  <c r="O9" i="44"/>
  <c r="O8" i="44"/>
  <c r="N19" i="44" s="1"/>
  <c r="O7" i="44"/>
  <c r="N18" i="44" s="1"/>
  <c r="N16" i="44"/>
  <c r="N15" i="44"/>
  <c r="N14" i="44"/>
  <c r="N13" i="44"/>
  <c r="N10" i="44"/>
  <c r="N9" i="44"/>
  <c r="N8" i="44"/>
  <c r="N7" i="44"/>
  <c r="H39" i="34"/>
  <c r="H40" i="34"/>
  <c r="H41" i="34"/>
  <c r="H42" i="34"/>
  <c r="H43" i="34"/>
  <c r="H44" i="34"/>
  <c r="H45" i="34"/>
  <c r="H46" i="34"/>
  <c r="H47" i="34"/>
  <c r="H48" i="34"/>
  <c r="H49" i="34"/>
  <c r="H50" i="34"/>
  <c r="H51" i="34"/>
  <c r="H52" i="34"/>
  <c r="H53" i="34"/>
  <c r="H54" i="34"/>
  <c r="H55" i="34"/>
  <c r="H56" i="34"/>
  <c r="H57" i="34"/>
  <c r="H58" i="34"/>
  <c r="H59" i="34"/>
  <c r="H60" i="34"/>
  <c r="H61" i="34"/>
  <c r="H62" i="34"/>
  <c r="H63" i="34"/>
  <c r="H64" i="34"/>
  <c r="H65" i="34"/>
  <c r="H66" i="34"/>
  <c r="H67" i="34"/>
  <c r="H68" i="34"/>
  <c r="H69" i="34"/>
  <c r="H70" i="34"/>
  <c r="H38" i="34"/>
  <c r="H3" i="34"/>
  <c r="H4" i="34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34" i="34"/>
  <c r="H35" i="34"/>
  <c r="H36" i="34"/>
  <c r="H37" i="34"/>
  <c r="H2" i="34"/>
  <c r="Q23" i="34"/>
  <c r="Q2" i="34"/>
  <c r="G39" i="34"/>
  <c r="G40" i="34"/>
  <c r="G41" i="34"/>
  <c r="G42" i="34"/>
  <c r="G43" i="34"/>
  <c r="G44" i="34"/>
  <c r="G45" i="34"/>
  <c r="G46" i="34"/>
  <c r="G47" i="34"/>
  <c r="G48" i="34"/>
  <c r="G49" i="34"/>
  <c r="G50" i="34"/>
  <c r="G51" i="34"/>
  <c r="G52" i="34"/>
  <c r="G53" i="34"/>
  <c r="G54" i="34"/>
  <c r="G55" i="34"/>
  <c r="G56" i="34"/>
  <c r="G57" i="34"/>
  <c r="G58" i="34"/>
  <c r="G59" i="34"/>
  <c r="G60" i="34"/>
  <c r="G61" i="34"/>
  <c r="G62" i="34"/>
  <c r="G63" i="34"/>
  <c r="G64" i="34"/>
  <c r="G65" i="34"/>
  <c r="G66" i="34"/>
  <c r="G67" i="34"/>
  <c r="G68" i="34"/>
  <c r="G69" i="34"/>
  <c r="G70" i="34"/>
  <c r="G38" i="34"/>
  <c r="G3" i="34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24" i="34"/>
  <c r="G25" i="34"/>
  <c r="G26" i="34"/>
  <c r="G27" i="34"/>
  <c r="G28" i="34"/>
  <c r="G29" i="34"/>
  <c r="G30" i="34"/>
  <c r="G31" i="34"/>
  <c r="G32" i="34"/>
  <c r="G33" i="34"/>
  <c r="G34" i="34"/>
  <c r="G35" i="34"/>
  <c r="G36" i="34"/>
  <c r="G37" i="34"/>
  <c r="G2" i="34"/>
  <c r="G2" i="33"/>
  <c r="H68" i="33"/>
  <c r="H67" i="33"/>
  <c r="H66" i="33"/>
  <c r="H65" i="33"/>
  <c r="H64" i="33"/>
  <c r="H63" i="33"/>
  <c r="H62" i="33"/>
  <c r="H61" i="33"/>
  <c r="H60" i="33"/>
  <c r="H59" i="33"/>
  <c r="H58" i="33"/>
  <c r="H57" i="33"/>
  <c r="H56" i="33"/>
  <c r="H55" i="33"/>
  <c r="H54" i="33"/>
  <c r="H53" i="33"/>
  <c r="H52" i="33"/>
  <c r="H51" i="33"/>
  <c r="H50" i="33"/>
  <c r="H49" i="33"/>
  <c r="H48" i="33"/>
  <c r="H47" i="33"/>
  <c r="H46" i="33"/>
  <c r="H45" i="33"/>
  <c r="H44" i="33"/>
  <c r="H43" i="33"/>
  <c r="H42" i="33"/>
  <c r="H41" i="33"/>
  <c r="H40" i="33"/>
  <c r="H39" i="33"/>
  <c r="H38" i="33"/>
  <c r="H37" i="33"/>
  <c r="H14" i="33"/>
  <c r="G33" i="33"/>
  <c r="H3" i="33"/>
  <c r="H4" i="33"/>
  <c r="H5" i="33"/>
  <c r="H6" i="33"/>
  <c r="H7" i="33"/>
  <c r="H8" i="33"/>
  <c r="H9" i="33"/>
  <c r="H10" i="33"/>
  <c r="H11" i="33"/>
  <c r="H12" i="33"/>
  <c r="H13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H30" i="33"/>
  <c r="H31" i="33"/>
  <c r="H32" i="33"/>
  <c r="H33" i="33"/>
  <c r="H34" i="33"/>
  <c r="H35" i="33"/>
  <c r="H36" i="33"/>
  <c r="H2" i="33"/>
  <c r="R23" i="33"/>
  <c r="R2" i="33"/>
  <c r="G49" i="33"/>
  <c r="G50" i="33"/>
  <c r="G51" i="33"/>
  <c r="G52" i="33"/>
  <c r="G53" i="33"/>
  <c r="G54" i="33"/>
  <c r="G55" i="33"/>
  <c r="G56" i="33"/>
  <c r="G57" i="33"/>
  <c r="G58" i="33"/>
  <c r="G59" i="33"/>
  <c r="G60" i="33"/>
  <c r="G61" i="33"/>
  <c r="G62" i="33"/>
  <c r="G63" i="33"/>
  <c r="G64" i="33"/>
  <c r="G65" i="33"/>
  <c r="G66" i="33"/>
  <c r="G67" i="33"/>
  <c r="G68" i="33"/>
  <c r="G38" i="33"/>
  <c r="G39" i="33"/>
  <c r="G40" i="33"/>
  <c r="G41" i="33"/>
  <c r="G42" i="33"/>
  <c r="G43" i="33"/>
  <c r="G44" i="33"/>
  <c r="G45" i="33"/>
  <c r="G46" i="33"/>
  <c r="G47" i="33"/>
  <c r="G48" i="33"/>
  <c r="G37" i="33"/>
  <c r="G3" i="33"/>
  <c r="G4" i="33"/>
  <c r="G5" i="33"/>
  <c r="G6" i="33"/>
  <c r="G7" i="33"/>
  <c r="G8" i="33"/>
  <c r="G9" i="33"/>
  <c r="G10" i="33"/>
  <c r="G11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4" i="33"/>
  <c r="G35" i="33"/>
  <c r="G36" i="33"/>
  <c r="G12" i="33"/>
  <c r="S31" i="35"/>
  <c r="S30" i="35"/>
  <c r="S29" i="35"/>
  <c r="S28" i="35"/>
  <c r="S27" i="35"/>
  <c r="S10" i="35"/>
  <c r="S9" i="35"/>
  <c r="S8" i="35"/>
  <c r="S7" i="35"/>
  <c r="S6" i="35"/>
  <c r="R31" i="35"/>
  <c r="R30" i="35"/>
  <c r="R29" i="35"/>
  <c r="R28" i="35"/>
  <c r="R27" i="35"/>
  <c r="R10" i="35"/>
  <c r="R9" i="35"/>
  <c r="R8" i="35"/>
  <c r="R7" i="35"/>
  <c r="R6" i="35"/>
  <c r="S27" i="34"/>
  <c r="S10" i="34"/>
  <c r="S9" i="34"/>
  <c r="S8" i="34"/>
  <c r="S7" i="34"/>
  <c r="S6" i="34"/>
  <c r="R6" i="34"/>
  <c r="S31" i="34"/>
  <c r="R31" i="34"/>
  <c r="S30" i="34"/>
  <c r="R30" i="34"/>
  <c r="S29" i="34"/>
  <c r="R29" i="34"/>
  <c r="S28" i="34"/>
  <c r="R28" i="34"/>
  <c r="R27" i="34"/>
  <c r="R10" i="34"/>
  <c r="R9" i="34"/>
  <c r="R8" i="34"/>
  <c r="R7" i="34"/>
  <c r="S30" i="33"/>
  <c r="S29" i="33"/>
  <c r="S28" i="33"/>
  <c r="S26" i="33"/>
  <c r="R26" i="33"/>
  <c r="S27" i="33"/>
  <c r="R30" i="33"/>
  <c r="R29" i="33"/>
  <c r="R28" i="33"/>
  <c r="R27" i="33"/>
  <c r="S8" i="33"/>
  <c r="S7" i="33"/>
  <c r="S6" i="33"/>
  <c r="S5" i="33"/>
  <c r="R8" i="33"/>
  <c r="R7" i="33"/>
  <c r="R6" i="33"/>
  <c r="R5" i="33"/>
  <c r="K67" i="35"/>
  <c r="K66" i="35"/>
  <c r="K65" i="35"/>
  <c r="K64" i="35"/>
  <c r="K63" i="35"/>
  <c r="K62" i="35"/>
  <c r="K61" i="35"/>
  <c r="K60" i="35"/>
  <c r="K59" i="35"/>
  <c r="K58" i="35"/>
  <c r="K57" i="35"/>
  <c r="K56" i="35"/>
  <c r="K55" i="35"/>
  <c r="K54" i="35"/>
  <c r="K53" i="35"/>
  <c r="K52" i="35"/>
  <c r="K51" i="35"/>
  <c r="K50" i="35"/>
  <c r="K49" i="35"/>
  <c r="K48" i="35"/>
  <c r="K47" i="35"/>
  <c r="K46" i="35"/>
  <c r="K45" i="35"/>
  <c r="K44" i="35"/>
  <c r="K43" i="35"/>
  <c r="K42" i="35"/>
  <c r="K41" i="35"/>
  <c r="K40" i="35"/>
  <c r="K39" i="35"/>
  <c r="K38" i="35"/>
  <c r="K37" i="35"/>
  <c r="K36" i="35"/>
  <c r="K35" i="35"/>
  <c r="K34" i="35"/>
  <c r="K33" i="35"/>
  <c r="K32" i="35"/>
  <c r="K31" i="35"/>
  <c r="K30" i="35"/>
  <c r="K29" i="35"/>
  <c r="K28" i="35"/>
  <c r="K27" i="35"/>
  <c r="K26" i="35"/>
  <c r="K25" i="35"/>
  <c r="K24" i="35"/>
  <c r="K23" i="35"/>
  <c r="K22" i="35"/>
  <c r="K21" i="35"/>
  <c r="K20" i="35"/>
  <c r="K19" i="35"/>
  <c r="K18" i="35"/>
  <c r="K17" i="35"/>
  <c r="K16" i="35"/>
  <c r="K15" i="35"/>
  <c r="K14" i="35"/>
  <c r="K13" i="35"/>
  <c r="K12" i="35"/>
  <c r="K11" i="35"/>
  <c r="K10" i="35"/>
  <c r="K9" i="35"/>
  <c r="K8" i="35"/>
  <c r="K7" i="35"/>
  <c r="K6" i="35"/>
  <c r="K5" i="35"/>
  <c r="K4" i="35"/>
  <c r="K3" i="35"/>
  <c r="K2" i="35"/>
  <c r="K70" i="34"/>
  <c r="K69" i="34"/>
  <c r="K68" i="34"/>
  <c r="K67" i="34"/>
  <c r="K66" i="34"/>
  <c r="K65" i="34"/>
  <c r="K64" i="34"/>
  <c r="K63" i="34"/>
  <c r="K62" i="34"/>
  <c r="K61" i="34"/>
  <c r="K60" i="34"/>
  <c r="K59" i="34"/>
  <c r="K58" i="34"/>
  <c r="K57" i="34"/>
  <c r="K56" i="34"/>
  <c r="K55" i="34"/>
  <c r="K54" i="34"/>
  <c r="K53" i="34"/>
  <c r="K52" i="34"/>
  <c r="K51" i="34"/>
  <c r="K50" i="34"/>
  <c r="K49" i="34"/>
  <c r="K48" i="34"/>
  <c r="K47" i="34"/>
  <c r="K46" i="34"/>
  <c r="K45" i="34"/>
  <c r="K44" i="34"/>
  <c r="K43" i="34"/>
  <c r="K42" i="34"/>
  <c r="K41" i="34"/>
  <c r="K40" i="34"/>
  <c r="K39" i="34"/>
  <c r="K38" i="34"/>
  <c r="K37" i="34"/>
  <c r="K36" i="34"/>
  <c r="K35" i="34"/>
  <c r="K34" i="34"/>
  <c r="K33" i="34"/>
  <c r="K32" i="34"/>
  <c r="K31" i="34"/>
  <c r="K30" i="34"/>
  <c r="K29" i="34"/>
  <c r="K28" i="34"/>
  <c r="K27" i="34"/>
  <c r="K26" i="34"/>
  <c r="K25" i="34"/>
  <c r="K24" i="34"/>
  <c r="K23" i="34"/>
  <c r="K22" i="34"/>
  <c r="K21" i="34"/>
  <c r="K20" i="34"/>
  <c r="K19" i="34"/>
  <c r="K18" i="34"/>
  <c r="K17" i="34"/>
  <c r="K16" i="34"/>
  <c r="K15" i="34"/>
  <c r="K14" i="34"/>
  <c r="K13" i="34"/>
  <c r="K12" i="34"/>
  <c r="K11" i="34"/>
  <c r="K10" i="34"/>
  <c r="K9" i="34"/>
  <c r="K8" i="34"/>
  <c r="K7" i="34"/>
  <c r="K6" i="34"/>
  <c r="K5" i="34"/>
  <c r="K4" i="34"/>
  <c r="K3" i="34"/>
  <c r="K2" i="34"/>
  <c r="K68" i="33"/>
  <c r="K67" i="33"/>
  <c r="K66" i="33"/>
  <c r="K65" i="33"/>
  <c r="K64" i="33"/>
  <c r="K63" i="33"/>
  <c r="K62" i="33"/>
  <c r="K61" i="33"/>
  <c r="K60" i="33"/>
  <c r="K59" i="33"/>
  <c r="K58" i="33"/>
  <c r="K57" i="33"/>
  <c r="K56" i="33"/>
  <c r="K55" i="33"/>
  <c r="K54" i="33"/>
  <c r="K53" i="33"/>
  <c r="K52" i="33"/>
  <c r="K51" i="33"/>
  <c r="K50" i="33"/>
  <c r="K49" i="33"/>
  <c r="K48" i="33"/>
  <c r="K47" i="33"/>
  <c r="K46" i="33"/>
  <c r="K45" i="33"/>
  <c r="K44" i="33"/>
  <c r="K43" i="33"/>
  <c r="K42" i="33"/>
  <c r="K41" i="33"/>
  <c r="K40" i="33"/>
  <c r="K39" i="33"/>
  <c r="K38" i="33"/>
  <c r="K37" i="33"/>
  <c r="K36" i="33"/>
  <c r="K35" i="33"/>
  <c r="K34" i="33"/>
  <c r="K33" i="33"/>
  <c r="K32" i="33"/>
  <c r="K31" i="33"/>
  <c r="K30" i="33"/>
  <c r="K29" i="33"/>
  <c r="K28" i="33"/>
  <c r="K27" i="33"/>
  <c r="K26" i="33"/>
  <c r="K25" i="33"/>
  <c r="K24" i="33"/>
  <c r="K23" i="33"/>
  <c r="K22" i="33"/>
  <c r="K21" i="33"/>
  <c r="K20" i="33"/>
  <c r="K19" i="33"/>
  <c r="K18" i="33"/>
  <c r="K17" i="33"/>
  <c r="K16" i="33"/>
  <c r="K15" i="33"/>
  <c r="K14" i="33"/>
  <c r="K13" i="33"/>
  <c r="K12" i="33"/>
  <c r="K11" i="33"/>
  <c r="K10" i="33"/>
  <c r="K9" i="33"/>
  <c r="K8" i="33"/>
  <c r="K7" i="33"/>
  <c r="K6" i="33"/>
  <c r="K5" i="33"/>
  <c r="K4" i="33"/>
  <c r="K3" i="33"/>
  <c r="K2" i="33"/>
  <c r="M31" i="29"/>
  <c r="M43" i="29"/>
  <c r="M42" i="29"/>
  <c r="M41" i="29"/>
  <c r="M40" i="29"/>
  <c r="M39" i="29"/>
  <c r="M38" i="29"/>
  <c r="M37" i="29"/>
  <c r="M36" i="29"/>
  <c r="M35" i="29"/>
  <c r="M34" i="29"/>
  <c r="M33" i="29"/>
  <c r="M32" i="29"/>
  <c r="M30" i="29"/>
  <c r="M29" i="29"/>
  <c r="M19" i="29"/>
  <c r="M18" i="29"/>
  <c r="M17" i="29"/>
  <c r="M16" i="29"/>
  <c r="M15" i="29"/>
  <c r="M14" i="29"/>
  <c r="M13" i="29"/>
  <c r="M12" i="29"/>
  <c r="M11" i="29"/>
  <c r="M10" i="29"/>
  <c r="M9" i="29"/>
  <c r="M8" i="29"/>
  <c r="M7" i="29"/>
  <c r="M6" i="29"/>
  <c r="M5" i="29"/>
  <c r="L43" i="29"/>
  <c r="L42" i="29"/>
  <c r="L41" i="29"/>
  <c r="L40" i="29"/>
  <c r="L39" i="29"/>
  <c r="L38" i="29"/>
  <c r="L37" i="29"/>
  <c r="L36" i="29"/>
  <c r="L35" i="29"/>
  <c r="L34" i="29"/>
  <c r="L33" i="29"/>
  <c r="L32" i="29"/>
  <c r="L31" i="29"/>
  <c r="L30" i="29"/>
  <c r="L29" i="29"/>
  <c r="L19" i="29"/>
  <c r="L18" i="29"/>
  <c r="L17" i="29"/>
  <c r="L16" i="29"/>
  <c r="L15" i="29"/>
  <c r="L14" i="29"/>
  <c r="L13" i="29"/>
  <c r="L12" i="29"/>
  <c r="L11" i="29"/>
  <c r="L10" i="29"/>
  <c r="L9" i="29"/>
  <c r="L8" i="29"/>
  <c r="L7" i="29"/>
  <c r="L6" i="29"/>
  <c r="L5" i="29"/>
  <c r="L43" i="26"/>
  <c r="L42" i="26"/>
  <c r="L41" i="26"/>
  <c r="L40" i="26"/>
  <c r="L39" i="26"/>
  <c r="L38" i="26"/>
  <c r="L37" i="26"/>
  <c r="L36" i="26"/>
  <c r="L35" i="26"/>
  <c r="L34" i="26"/>
  <c r="L33" i="26"/>
  <c r="L32" i="26"/>
  <c r="L31" i="26"/>
  <c r="L30" i="26"/>
  <c r="L29" i="26"/>
  <c r="K43" i="26"/>
  <c r="K42" i="26"/>
  <c r="K41" i="26"/>
  <c r="K40" i="26"/>
  <c r="K39" i="26"/>
  <c r="K38" i="26"/>
  <c r="K37" i="26"/>
  <c r="K36" i="26"/>
  <c r="K35" i="26"/>
  <c r="K34" i="26"/>
  <c r="K33" i="26"/>
  <c r="K32" i="26"/>
  <c r="K31" i="26"/>
  <c r="K30" i="26"/>
  <c r="K29" i="26"/>
  <c r="L19" i="26"/>
  <c r="L18" i="26"/>
  <c r="L17" i="26"/>
  <c r="L16" i="26"/>
  <c r="L15" i="26"/>
  <c r="L14" i="26"/>
  <c r="L13" i="26"/>
  <c r="L12" i="26"/>
  <c r="L11" i="26"/>
  <c r="L10" i="26"/>
  <c r="L9" i="26"/>
  <c r="L8" i="26"/>
  <c r="L7" i="26"/>
  <c r="K21" i="26" s="1"/>
  <c r="L6" i="26"/>
  <c r="L5" i="26"/>
  <c r="K6" i="26"/>
  <c r="K22" i="26" s="1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5" i="26"/>
  <c r="F12" i="44" l="1"/>
  <c r="F20" i="44"/>
  <c r="F28" i="44"/>
  <c r="F36" i="44"/>
  <c r="F13" i="44"/>
  <c r="F21" i="44"/>
  <c r="F29" i="44"/>
  <c r="F10" i="44"/>
  <c r="F14" i="44"/>
  <c r="F22" i="44"/>
  <c r="F30" i="44"/>
  <c r="F15" i="44"/>
  <c r="F23" i="44"/>
  <c r="F31" i="44"/>
  <c r="F16" i="44"/>
  <c r="F24" i="44"/>
  <c r="F32" i="44"/>
  <c r="F19" i="44"/>
  <c r="F17" i="44"/>
  <c r="F25" i="44"/>
  <c r="F33" i="44"/>
  <c r="F27" i="44"/>
  <c r="F18" i="44"/>
  <c r="F26" i="44"/>
  <c r="F34" i="44"/>
  <c r="F11" i="44"/>
  <c r="F35" i="44"/>
  <c r="F73" i="44"/>
  <c r="F50" i="44"/>
  <c r="F58" i="44"/>
  <c r="F60" i="44"/>
  <c r="F68" i="44"/>
  <c r="F76" i="44"/>
  <c r="F71" i="44"/>
  <c r="F54" i="44"/>
  <c r="F62" i="44"/>
  <c r="N39" i="44"/>
  <c r="F56" i="44" s="1"/>
  <c r="R13" i="35"/>
  <c r="R33" i="35"/>
  <c r="R13" i="34"/>
  <c r="R33" i="34"/>
  <c r="R12" i="34"/>
  <c r="R34" i="34"/>
  <c r="R11" i="33"/>
  <c r="R32" i="33"/>
  <c r="R33" i="33"/>
  <c r="R10" i="33"/>
  <c r="R34" i="35"/>
  <c r="R12" i="35"/>
  <c r="L46" i="29"/>
  <c r="L21" i="29"/>
  <c r="L22" i="29"/>
  <c r="L45" i="29"/>
  <c r="F10" i="26"/>
  <c r="F18" i="26"/>
  <c r="F26" i="26"/>
  <c r="F34" i="26"/>
  <c r="F42" i="26"/>
  <c r="F2" i="26"/>
  <c r="F20" i="26"/>
  <c r="F3" i="26"/>
  <c r="F11" i="26"/>
  <c r="F19" i="26"/>
  <c r="F27" i="26"/>
  <c r="F35" i="26"/>
  <c r="F43" i="26"/>
  <c r="F31" i="26"/>
  <c r="F12" i="26"/>
  <c r="F28" i="26"/>
  <c r="F36" i="26"/>
  <c r="F44" i="26"/>
  <c r="F22" i="26"/>
  <c r="F38" i="26"/>
  <c r="F15" i="26"/>
  <c r="F13" i="26"/>
  <c r="F21" i="26"/>
  <c r="F29" i="26"/>
  <c r="F37" i="26"/>
  <c r="F45" i="26"/>
  <c r="F14" i="26"/>
  <c r="F30" i="26"/>
  <c r="F46" i="26"/>
  <c r="F39" i="26"/>
  <c r="F16" i="26"/>
  <c r="F24" i="26"/>
  <c r="F32" i="26"/>
  <c r="F40" i="26"/>
  <c r="F48" i="26"/>
  <c r="F9" i="26"/>
  <c r="F17" i="26"/>
  <c r="F25" i="26"/>
  <c r="F33" i="26"/>
  <c r="F41" i="26"/>
  <c r="F49" i="26"/>
  <c r="F23" i="26"/>
  <c r="F47" i="26"/>
  <c r="K46" i="26"/>
  <c r="K45" i="26"/>
  <c r="G56" i="44" l="1"/>
  <c r="G58" i="44"/>
  <c r="G30" i="44"/>
  <c r="M24" i="44"/>
  <c r="G54" i="44" s="1"/>
  <c r="G32" i="44"/>
  <c r="F77" i="44"/>
  <c r="G77" i="44" s="1"/>
  <c r="F67" i="44"/>
  <c r="F57" i="44"/>
  <c r="G76" i="44"/>
  <c r="G17" i="44"/>
  <c r="G19" i="44"/>
  <c r="F75" i="44"/>
  <c r="F65" i="44"/>
  <c r="G65" i="44" s="1"/>
  <c r="F74" i="44"/>
  <c r="G74" i="44" s="1"/>
  <c r="G33" i="44"/>
  <c r="G23" i="44"/>
  <c r="G22" i="44"/>
  <c r="G71" i="44"/>
  <c r="F55" i="44"/>
  <c r="G55" i="44" s="1"/>
  <c r="M3" i="44"/>
  <c r="F63" i="44"/>
  <c r="G63" i="44" s="1"/>
  <c r="F69" i="44"/>
  <c r="G69" i="44" s="1"/>
  <c r="F59" i="44"/>
  <c r="F72" i="44"/>
  <c r="F52" i="44"/>
  <c r="F61" i="44"/>
  <c r="G61" i="44" s="1"/>
  <c r="F64" i="44"/>
  <c r="G64" i="44" s="1"/>
  <c r="F70" i="44"/>
  <c r="G70" i="44" s="1"/>
  <c r="F53" i="44"/>
  <c r="F66" i="44"/>
  <c r="G43" i="35"/>
  <c r="G51" i="35"/>
  <c r="G59" i="35"/>
  <c r="G67" i="35"/>
  <c r="G44" i="35"/>
  <c r="G52" i="35"/>
  <c r="G60" i="35"/>
  <c r="G37" i="35"/>
  <c r="G45" i="35"/>
  <c r="G53" i="35"/>
  <c r="G61" i="35"/>
  <c r="G38" i="35"/>
  <c r="G46" i="35"/>
  <c r="G54" i="35"/>
  <c r="G62" i="35"/>
  <c r="G39" i="35"/>
  <c r="G47" i="35"/>
  <c r="G55" i="35"/>
  <c r="G63" i="35"/>
  <c r="G40" i="35"/>
  <c r="G48" i="35"/>
  <c r="G56" i="35"/>
  <c r="G64" i="35"/>
  <c r="G41" i="35"/>
  <c r="G49" i="35"/>
  <c r="G57" i="35"/>
  <c r="G65" i="35"/>
  <c r="G42" i="35"/>
  <c r="G50" i="35"/>
  <c r="G58" i="35"/>
  <c r="G66" i="35"/>
  <c r="G9" i="35"/>
  <c r="G17" i="35"/>
  <c r="G25" i="35"/>
  <c r="G33" i="35"/>
  <c r="G10" i="35"/>
  <c r="G18" i="35"/>
  <c r="G26" i="35"/>
  <c r="G34" i="35"/>
  <c r="G3" i="35"/>
  <c r="G11" i="35"/>
  <c r="G19" i="35"/>
  <c r="G27" i="35"/>
  <c r="G35" i="35"/>
  <c r="G4" i="35"/>
  <c r="G12" i="35"/>
  <c r="G20" i="35"/>
  <c r="G28" i="35"/>
  <c r="G36" i="35"/>
  <c r="G5" i="35"/>
  <c r="G13" i="35"/>
  <c r="G21" i="35"/>
  <c r="G29" i="35"/>
  <c r="G2" i="35"/>
  <c r="G6" i="35"/>
  <c r="G14" i="35"/>
  <c r="G22" i="35"/>
  <c r="G30" i="35"/>
  <c r="G7" i="35"/>
  <c r="G15" i="35"/>
  <c r="G23" i="35"/>
  <c r="G31" i="35"/>
  <c r="G8" i="35"/>
  <c r="G16" i="35"/>
  <c r="G24" i="35"/>
  <c r="G32" i="35"/>
  <c r="G55" i="29"/>
  <c r="G63" i="29"/>
  <c r="G71" i="29"/>
  <c r="G79" i="29"/>
  <c r="G87" i="29"/>
  <c r="G81" i="29"/>
  <c r="G58" i="29"/>
  <c r="G82" i="29"/>
  <c r="G56" i="29"/>
  <c r="G64" i="29"/>
  <c r="G72" i="29"/>
  <c r="G80" i="29"/>
  <c r="G88" i="29"/>
  <c r="G65" i="29"/>
  <c r="G57" i="29"/>
  <c r="G74" i="29"/>
  <c r="G59" i="29"/>
  <c r="G67" i="29"/>
  <c r="G75" i="29"/>
  <c r="G83" i="29"/>
  <c r="G91" i="29"/>
  <c r="G60" i="29"/>
  <c r="G68" i="29"/>
  <c r="G76" i="29"/>
  <c r="G84" i="29"/>
  <c r="G92" i="29"/>
  <c r="G93" i="29"/>
  <c r="G61" i="29"/>
  <c r="G69" i="29"/>
  <c r="G77" i="29"/>
  <c r="G85" i="29"/>
  <c r="G54" i="29"/>
  <c r="G89" i="29"/>
  <c r="G62" i="29"/>
  <c r="G70" i="29"/>
  <c r="G78" i="29"/>
  <c r="G86" i="29"/>
  <c r="G73" i="29"/>
  <c r="G66" i="29"/>
  <c r="G90" i="29"/>
  <c r="G4" i="29"/>
  <c r="G12" i="29"/>
  <c r="G20" i="29"/>
  <c r="G28" i="29"/>
  <c r="G36" i="29"/>
  <c r="G45" i="29"/>
  <c r="G53" i="29"/>
  <c r="G21" i="29"/>
  <c r="G6" i="29"/>
  <c r="G30" i="29"/>
  <c r="G47" i="29"/>
  <c r="G23" i="29"/>
  <c r="G48" i="29"/>
  <c r="G5" i="29"/>
  <c r="G13" i="29"/>
  <c r="G29" i="29"/>
  <c r="G37" i="29"/>
  <c r="G46" i="29"/>
  <c r="G2" i="29"/>
  <c r="G22" i="29"/>
  <c r="G39" i="29"/>
  <c r="G8" i="29"/>
  <c r="G16" i="29"/>
  <c r="G24" i="29"/>
  <c r="G32" i="29"/>
  <c r="G40" i="29"/>
  <c r="G49" i="29"/>
  <c r="G17" i="29"/>
  <c r="G25" i="29"/>
  <c r="G41" i="29"/>
  <c r="G9" i="29"/>
  <c r="G33" i="29"/>
  <c r="G50" i="29"/>
  <c r="G15" i="29"/>
  <c r="G10" i="29"/>
  <c r="G18" i="29"/>
  <c r="G26" i="29"/>
  <c r="G34" i="29"/>
  <c r="G42" i="29"/>
  <c r="G51" i="29"/>
  <c r="G3" i="29"/>
  <c r="G11" i="29"/>
  <c r="G19" i="29"/>
  <c r="G27" i="29"/>
  <c r="G35" i="29"/>
  <c r="G43" i="29"/>
  <c r="G52" i="29"/>
  <c r="G14" i="29"/>
  <c r="G38" i="29"/>
  <c r="G7" i="29"/>
  <c r="G31" i="29"/>
  <c r="G48" i="26"/>
  <c r="G46" i="26"/>
  <c r="G15" i="26"/>
  <c r="G31" i="26"/>
  <c r="G20" i="26"/>
  <c r="G2" i="26"/>
  <c r="G41" i="26"/>
  <c r="G24" i="26"/>
  <c r="G16" i="26"/>
  <c r="G37" i="26"/>
  <c r="G44" i="26"/>
  <c r="G36" i="26"/>
  <c r="G26" i="26"/>
  <c r="G17" i="26"/>
  <c r="G25" i="26"/>
  <c r="G27" i="26"/>
  <c r="G9" i="26"/>
  <c r="K2" i="26"/>
  <c r="G10" i="26"/>
  <c r="F51" i="26"/>
  <c r="F59" i="26"/>
  <c r="F67" i="26"/>
  <c r="F75" i="26"/>
  <c r="F83" i="26"/>
  <c r="F91" i="26"/>
  <c r="F72" i="26"/>
  <c r="F52" i="26"/>
  <c r="F60" i="26"/>
  <c r="F68" i="26"/>
  <c r="F76" i="26"/>
  <c r="F84" i="26"/>
  <c r="F92" i="26"/>
  <c r="F56" i="26"/>
  <c r="F53" i="26"/>
  <c r="F61" i="26"/>
  <c r="F69" i="26"/>
  <c r="F77" i="26"/>
  <c r="F85" i="26"/>
  <c r="F50" i="26"/>
  <c r="F63" i="26"/>
  <c r="F80" i="26"/>
  <c r="F54" i="26"/>
  <c r="F62" i="26"/>
  <c r="F70" i="26"/>
  <c r="F78" i="26"/>
  <c r="F86" i="26"/>
  <c r="F55" i="26"/>
  <c r="F71" i="26"/>
  <c r="F79" i="26"/>
  <c r="F87" i="26"/>
  <c r="F88" i="26"/>
  <c r="F57" i="26"/>
  <c r="F65" i="26"/>
  <c r="F73" i="26"/>
  <c r="F81" i="26"/>
  <c r="F89" i="26"/>
  <c r="F58" i="26"/>
  <c r="F66" i="26"/>
  <c r="F74" i="26"/>
  <c r="F82" i="26"/>
  <c r="F90" i="26"/>
  <c r="F64" i="26"/>
  <c r="G41" i="44" l="1"/>
  <c r="G49" i="44"/>
  <c r="G42" i="44"/>
  <c r="G43" i="44"/>
  <c r="G44" i="44"/>
  <c r="G37" i="44"/>
  <c r="G45" i="44"/>
  <c r="G38" i="44"/>
  <c r="G46" i="44"/>
  <c r="G40" i="44"/>
  <c r="G39" i="44"/>
  <c r="G47" i="44"/>
  <c r="G48" i="44"/>
  <c r="G34" i="44"/>
  <c r="G36" i="44"/>
  <c r="G52" i="44"/>
  <c r="G10" i="44"/>
  <c r="G68" i="44"/>
  <c r="G31" i="44"/>
  <c r="G29" i="44"/>
  <c r="G60" i="44"/>
  <c r="G15" i="44"/>
  <c r="G21" i="44"/>
  <c r="G26" i="44"/>
  <c r="G28" i="44"/>
  <c r="G24" i="44"/>
  <c r="G16" i="44"/>
  <c r="G20" i="44"/>
  <c r="G27" i="44"/>
  <c r="G18" i="44"/>
  <c r="G66" i="44"/>
  <c r="G72" i="44"/>
  <c r="G14" i="44"/>
  <c r="G62" i="44"/>
  <c r="G75" i="44"/>
  <c r="G57" i="44"/>
  <c r="G50" i="44"/>
  <c r="G11" i="44"/>
  <c r="G25" i="44"/>
  <c r="G35" i="44"/>
  <c r="G53" i="44"/>
  <c r="G59" i="44"/>
  <c r="G73" i="44"/>
  <c r="G13" i="44"/>
  <c r="G12" i="44"/>
  <c r="G67" i="44"/>
  <c r="H34" i="35"/>
  <c r="H33" i="35"/>
  <c r="H2" i="35"/>
  <c r="H12" i="35"/>
  <c r="Q23" i="35"/>
  <c r="H65" i="35" s="1"/>
  <c r="Q2" i="35"/>
  <c r="H26" i="35" s="1"/>
  <c r="H25" i="35"/>
  <c r="H10" i="35"/>
  <c r="H27" i="35"/>
  <c r="H24" i="35"/>
  <c r="H92" i="29"/>
  <c r="H55" i="29"/>
  <c r="L2" i="29"/>
  <c r="H41" i="29" s="1"/>
  <c r="L26" i="29"/>
  <c r="H93" i="29" s="1"/>
  <c r="H56" i="29"/>
  <c r="H54" i="29"/>
  <c r="G11" i="26"/>
  <c r="G18" i="26"/>
  <c r="G29" i="26"/>
  <c r="G33" i="26"/>
  <c r="G30" i="26"/>
  <c r="G12" i="26"/>
  <c r="G19" i="26"/>
  <c r="G42" i="26"/>
  <c r="G38" i="26"/>
  <c r="G40" i="26"/>
  <c r="K26" i="26"/>
  <c r="G61" i="26" s="1"/>
  <c r="G28" i="26"/>
  <c r="G47" i="26"/>
  <c r="G43" i="26"/>
  <c r="G23" i="26"/>
  <c r="G13" i="26"/>
  <c r="G21" i="26"/>
  <c r="G34" i="26"/>
  <c r="G22" i="26"/>
  <c r="G32" i="26"/>
  <c r="G3" i="26"/>
  <c r="G14" i="26"/>
  <c r="G39" i="26"/>
  <c r="G35" i="26"/>
  <c r="G45" i="26"/>
  <c r="G49" i="26"/>
  <c r="H81" i="29"/>
  <c r="H75" i="29"/>
  <c r="H62" i="29"/>
  <c r="H82" i="29"/>
  <c r="H88" i="29"/>
  <c r="H84" i="29"/>
  <c r="H89" i="29"/>
  <c r="H72" i="29"/>
  <c r="H79" i="29"/>
  <c r="H63" i="29"/>
  <c r="H61" i="29"/>
  <c r="H58" i="29"/>
  <c r="H76" i="29"/>
  <c r="H80" i="29"/>
  <c r="H86" i="29"/>
  <c r="H77" i="29"/>
  <c r="H90" i="29"/>
  <c r="H68" i="29"/>
  <c r="H53" i="29"/>
  <c r="H87" i="29"/>
  <c r="H71" i="29"/>
  <c r="H74" i="29"/>
  <c r="H67" i="29"/>
  <c r="H73" i="29"/>
  <c r="H66" i="29"/>
  <c r="H70" i="29"/>
  <c r="H91" i="29"/>
  <c r="H59" i="29"/>
  <c r="H60" i="29"/>
  <c r="H69" i="29"/>
  <c r="H37" i="35" l="1"/>
  <c r="H66" i="35"/>
  <c r="H20" i="35"/>
  <c r="H3" i="35"/>
  <c r="H7" i="35"/>
  <c r="H67" i="35"/>
  <c r="H58" i="35"/>
  <c r="H41" i="35"/>
  <c r="H46" i="35"/>
  <c r="H31" i="35"/>
  <c r="H45" i="35"/>
  <c r="H6" i="35"/>
  <c r="H42" i="35"/>
  <c r="H21" i="35"/>
  <c r="H4" i="35"/>
  <c r="H32" i="35"/>
  <c r="H55" i="35"/>
  <c r="H44" i="35"/>
  <c r="H54" i="35"/>
  <c r="H8" i="35"/>
  <c r="H40" i="35"/>
  <c r="H64" i="35"/>
  <c r="H9" i="35"/>
  <c r="H63" i="35"/>
  <c r="H51" i="35"/>
  <c r="H35" i="35"/>
  <c r="H15" i="35"/>
  <c r="H43" i="35"/>
  <c r="H11" i="35"/>
  <c r="H39" i="35"/>
  <c r="H53" i="35"/>
  <c r="H38" i="35"/>
  <c r="H29" i="35"/>
  <c r="H49" i="35"/>
  <c r="H16" i="35"/>
  <c r="H28" i="35"/>
  <c r="H60" i="35"/>
  <c r="H18" i="35"/>
  <c r="H17" i="35"/>
  <c r="H52" i="35"/>
  <c r="H36" i="35"/>
  <c r="H19" i="35"/>
  <c r="H48" i="35"/>
  <c r="H47" i="35"/>
  <c r="H23" i="35"/>
  <c r="H13" i="35"/>
  <c r="H50" i="35"/>
  <c r="H5" i="35"/>
  <c r="H61" i="35"/>
  <c r="H22" i="35"/>
  <c r="H30" i="35"/>
  <c r="H57" i="35"/>
  <c r="H14" i="35"/>
  <c r="H56" i="35"/>
  <c r="H62" i="35"/>
  <c r="H59" i="35"/>
  <c r="H65" i="29"/>
  <c r="H78" i="29"/>
  <c r="H83" i="29"/>
  <c r="H85" i="29"/>
  <c r="H64" i="29"/>
  <c r="H57" i="29"/>
  <c r="G91" i="26"/>
  <c r="G68" i="26"/>
  <c r="G86" i="26"/>
  <c r="G53" i="26"/>
  <c r="G56" i="26"/>
  <c r="G66" i="26"/>
  <c r="G70" i="26"/>
  <c r="G81" i="26"/>
  <c r="G79" i="26"/>
  <c r="G65" i="26"/>
  <c r="G54" i="26"/>
  <c r="G88" i="26"/>
  <c r="G58" i="26"/>
  <c r="G74" i="26"/>
  <c r="G84" i="26"/>
  <c r="G60" i="26"/>
  <c r="G50" i="26"/>
  <c r="G80" i="26"/>
  <c r="G90" i="26"/>
  <c r="G51" i="26"/>
  <c r="G69" i="26"/>
  <c r="G57" i="26"/>
  <c r="G92" i="26"/>
  <c r="G87" i="26"/>
  <c r="G59" i="26"/>
  <c r="G75" i="26"/>
  <c r="G85" i="26"/>
  <c r="G71" i="26"/>
  <c r="G89" i="26"/>
  <c r="G77" i="26"/>
  <c r="G64" i="26"/>
  <c r="G78" i="26"/>
  <c r="G52" i="26"/>
  <c r="G62" i="26"/>
  <c r="G83" i="26"/>
  <c r="G72" i="26"/>
  <c r="G73" i="26"/>
  <c r="G67" i="26"/>
  <c r="G82" i="26"/>
  <c r="G76" i="26"/>
  <c r="G55" i="26"/>
  <c r="G63" i="26"/>
  <c r="H12" i="29"/>
  <c r="H39" i="29"/>
  <c r="H22" i="29"/>
  <c r="H35" i="29"/>
  <c r="H7" i="29"/>
  <c r="H19" i="29"/>
  <c r="H40" i="29"/>
  <c r="H36" i="29"/>
  <c r="H14" i="29"/>
  <c r="H28" i="29"/>
  <c r="H16" i="29"/>
  <c r="H29" i="29"/>
  <c r="H43" i="29"/>
  <c r="H5" i="29"/>
  <c r="H33" i="29"/>
  <c r="H17" i="29"/>
  <c r="H8" i="29"/>
  <c r="H48" i="29"/>
  <c r="H10" i="29"/>
  <c r="H11" i="29"/>
  <c r="H47" i="29"/>
  <c r="H20" i="29"/>
  <c r="H38" i="29"/>
  <c r="H52" i="29"/>
  <c r="H9" i="29"/>
  <c r="H42" i="29"/>
  <c r="H37" i="29"/>
  <c r="H49" i="29"/>
  <c r="H32" i="29"/>
  <c r="H34" i="29"/>
  <c r="H4" i="29"/>
  <c r="H31" i="29"/>
  <c r="H51" i="29"/>
  <c r="H45" i="29"/>
  <c r="H46" i="29"/>
  <c r="H6" i="29"/>
  <c r="H13" i="29"/>
  <c r="H50" i="29"/>
  <c r="H3" i="29"/>
  <c r="H21" i="29"/>
  <c r="H26" i="29"/>
  <c r="H18" i="29"/>
  <c r="H24" i="29"/>
  <c r="H27" i="29"/>
  <c r="H30" i="29"/>
  <c r="H15" i="29"/>
  <c r="H25" i="29"/>
  <c r="H2" i="29"/>
  <c r="H23" i="29"/>
</calcChain>
</file>

<file path=xl/sharedStrings.xml><?xml version="1.0" encoding="utf-8"?>
<sst xmlns="http://schemas.openxmlformats.org/spreadsheetml/2006/main" count="2489" uniqueCount="903">
  <si>
    <t>Sample Raw File Name</t>
  </si>
  <si>
    <t>QRK_16_01_210813165558</t>
  </si>
  <si>
    <t>QRK_16_02</t>
  </si>
  <si>
    <t>t0_A_PAMikrosom</t>
  </si>
  <si>
    <t>t5_A_PAMikrosom</t>
  </si>
  <si>
    <t>t15_A_PAMikrosom</t>
  </si>
  <si>
    <t>t30_A_PAMikrosom_210813182040</t>
  </si>
  <si>
    <t>t60_A_PAMikrosom_210813183732</t>
  </si>
  <si>
    <t>Cal_10_A_37</t>
  </si>
  <si>
    <t>Cal_25_A_37</t>
  </si>
  <si>
    <t>Cal_50_A_37</t>
  </si>
  <si>
    <t>Cal_75_A_37</t>
  </si>
  <si>
    <t>Cal_100_A_37</t>
  </si>
  <si>
    <t>Cal_10_B_37</t>
  </si>
  <si>
    <t>Cal_25_B_37</t>
  </si>
  <si>
    <t>Cal_50_B_37</t>
  </si>
  <si>
    <t>Cal_75_B_37</t>
  </si>
  <si>
    <t>Cal_100_B_37</t>
  </si>
  <si>
    <t>Cal_10_C_37</t>
  </si>
  <si>
    <t>Cal_25_C_37</t>
  </si>
  <si>
    <t>Cal_50_C_37</t>
  </si>
  <si>
    <t>Cal_75_C_37</t>
  </si>
  <si>
    <t>Cal_100_C_37</t>
  </si>
  <si>
    <t>Blank_2</t>
  </si>
  <si>
    <t>37_2_5min_CMC_A</t>
  </si>
  <si>
    <t>37_2_5min_CMC_B</t>
  </si>
  <si>
    <t>37_2_5min_CMC_C</t>
  </si>
  <si>
    <t>37_5min_CMC_A</t>
  </si>
  <si>
    <t>37_5min_CMC_B</t>
  </si>
  <si>
    <t>37_5min_CMC_C</t>
  </si>
  <si>
    <t>37_10min_CMC_A</t>
  </si>
  <si>
    <t>37_10min_CMC_B</t>
  </si>
  <si>
    <t>37_10min_CMC_C</t>
  </si>
  <si>
    <t>37_30min_CMC_A</t>
  </si>
  <si>
    <t>37_30min_CMC_B</t>
  </si>
  <si>
    <t>37_30min_CMC_C</t>
  </si>
  <si>
    <t>37_60min_CMC_A</t>
  </si>
  <si>
    <t>37_60min_CMC_B</t>
  </si>
  <si>
    <t>37_60min_CMC_C</t>
  </si>
  <si>
    <t>37_120min_CMC_A</t>
  </si>
  <si>
    <t>37_120min_CMC_B</t>
  </si>
  <si>
    <t>37_120min_CMC_C</t>
  </si>
  <si>
    <t>37_240min_CMC_A</t>
  </si>
  <si>
    <t>37_240min_CMC_B</t>
  </si>
  <si>
    <t>37_240min_CMC_C</t>
  </si>
  <si>
    <t>37_360min_CMC_A</t>
  </si>
  <si>
    <t>37_360min_CMC_B</t>
  </si>
  <si>
    <t>37_360min_CMC_C</t>
  </si>
  <si>
    <t>Blank_3</t>
  </si>
  <si>
    <t>Blank_4</t>
  </si>
  <si>
    <t>Cal_10_A_4</t>
  </si>
  <si>
    <t>Cal_25_A_4</t>
  </si>
  <si>
    <t>Cal_50_A_4</t>
  </si>
  <si>
    <t>Cal_75_A_4</t>
  </si>
  <si>
    <t>Cal_100_A_4</t>
  </si>
  <si>
    <t>Cal_10_B_4</t>
  </si>
  <si>
    <t>Cal_25_B_4</t>
  </si>
  <si>
    <t>Cal_50_B_4</t>
  </si>
  <si>
    <t>Cal_75_B_4</t>
  </si>
  <si>
    <t>Cal_100_B_4</t>
  </si>
  <si>
    <t>Cal_10_C_4</t>
  </si>
  <si>
    <t>Cal_25_C_4</t>
  </si>
  <si>
    <t>Cal_50_C_4</t>
  </si>
  <si>
    <t>Cal_75_C_4</t>
  </si>
  <si>
    <t>Cal_100_C_4</t>
  </si>
  <si>
    <t>Blank_5</t>
  </si>
  <si>
    <t>4_2_5min_CMC_A</t>
  </si>
  <si>
    <t>4_2_5min_CMC_B</t>
  </si>
  <si>
    <t>4_2_5min_CMC_C</t>
  </si>
  <si>
    <t>4_5min_CMC_A</t>
  </si>
  <si>
    <t>4_5min_CMC_B</t>
  </si>
  <si>
    <t>4_5min_CMC_C</t>
  </si>
  <si>
    <t>4_10min_CMC_A</t>
  </si>
  <si>
    <t>4_10min_CMC_B</t>
  </si>
  <si>
    <t>4_10min_CMC_C</t>
  </si>
  <si>
    <t>4_30min_CMC_A</t>
  </si>
  <si>
    <t>4_30min_CMC_B</t>
  </si>
  <si>
    <t>4_30min_CMC_C</t>
  </si>
  <si>
    <t>4_60min_CMC_A</t>
  </si>
  <si>
    <t>4_60min_CMC_B</t>
  </si>
  <si>
    <t>4_60min_CMC_C</t>
  </si>
  <si>
    <t>4_120min_CMC_A</t>
  </si>
  <si>
    <t>4_120min_CMC_B</t>
  </si>
  <si>
    <t>4_120min_CMC_C</t>
  </si>
  <si>
    <t>4_240min_CMC_A</t>
  </si>
  <si>
    <t>4_240min_CMC_B</t>
  </si>
  <si>
    <t>4_240min_CMC_C</t>
  </si>
  <si>
    <t>4_360min_CMC_A</t>
  </si>
  <si>
    <t>4_360min_CMC_B</t>
  </si>
  <si>
    <t>4_360min_CMC_C</t>
  </si>
  <si>
    <t>Blank_6_210815004312</t>
  </si>
  <si>
    <t>Re_RLM_60min</t>
  </si>
  <si>
    <t>Retention Time</t>
  </si>
  <si>
    <t>N/F</t>
  </si>
  <si>
    <t>Peak Area</t>
  </si>
  <si>
    <t>Dilution factor</t>
  </si>
  <si>
    <t>nM</t>
  </si>
  <si>
    <t>m</t>
  </si>
  <si>
    <t>Concentration</t>
  </si>
  <si>
    <t>n</t>
  </si>
  <si>
    <t>Calibration 37°C</t>
  </si>
  <si>
    <t>Calibration 4°C</t>
  </si>
  <si>
    <t>ID</t>
  </si>
  <si>
    <t>RET_0.7_uM_warm_PMH_0.0833_h_1_a</t>
  </si>
  <si>
    <t>RET_0.7_uM_warm_PMH_0.0833_h_1_b</t>
  </si>
  <si>
    <t>RET_0.7_uM_warm_PMH_0.0833_h_1_c</t>
  </si>
  <si>
    <t>RET_0.7_uM_warm_PMH_0.167_h_1_a</t>
  </si>
  <si>
    <t>RET_0.7_uM_warm_PMH_0.167_h_1_b</t>
  </si>
  <si>
    <t>RET_0.7_uM_warm_PMH_0.167_h_1_c</t>
  </si>
  <si>
    <t>RET_0.7_uM_warm_PMH_0.5_h_1_a</t>
  </si>
  <si>
    <t>RET_0.7_uM_warm_PMH_0.5_h_1_b</t>
  </si>
  <si>
    <t>RET_0.7_uM_warm_PMH_0.5_h_1_c</t>
  </si>
  <si>
    <t>RET_0.7_uM_warm_PMH_1_h_1_a</t>
  </si>
  <si>
    <t>RET_0.7_uM_warm_PMH_1_h_1_b</t>
  </si>
  <si>
    <t>RET_0.7_uM_warm_PMH_1_h_1_c</t>
  </si>
  <si>
    <t>RET_0.7_uM_warm_PMH_2_h_1_a</t>
  </si>
  <si>
    <t>RET_0.7_uM_warm_PMH_2_h_1_b</t>
  </si>
  <si>
    <t>RET_0.7_uM_warm_PMH_2_h_1_c</t>
  </si>
  <si>
    <t>RET_0.7_uM_warm_PMH_4_h_1_a</t>
  </si>
  <si>
    <t>RET_0.7_uM_warm_PMH_4_h_1_b</t>
  </si>
  <si>
    <t>RET_0.7_uM_warm_PMH_4_h_1_c</t>
  </si>
  <si>
    <t>RET_0.7_uM_warm_PMH_6_h_1_a</t>
  </si>
  <si>
    <t>RET_0.7_uM_warm_PMH_6_h_1_b</t>
  </si>
  <si>
    <t>RET_0.7_uM_warm_PMH_6_h_1_c</t>
  </si>
  <si>
    <t>RET_0.7_uM_cold_PMH_0.0833_h_1_a</t>
  </si>
  <si>
    <t>RET_0.7_uM_cold_PMH_0.0833_h_1_b</t>
  </si>
  <si>
    <t>RET_0.7_uM_cold_PMH_0.0833_h_1_c</t>
  </si>
  <si>
    <t>RET_0.7_uM_cold_PMH_0.167_h_1_a</t>
  </si>
  <si>
    <t>RET_0.7_uM_cold_PMH_0.167_h_1_b</t>
  </si>
  <si>
    <t>RET_0.7_uM_cold_PMH_0.167_h_1_c</t>
  </si>
  <si>
    <t>RET_0.7_uM_cold_PMH_0.5_h_1_a</t>
  </si>
  <si>
    <t>RET_0.7_uM_cold_PMH_0.5_h_1_b</t>
  </si>
  <si>
    <t>RET_0.7_uM_cold_PMH_0.5_h_1_c</t>
  </si>
  <si>
    <t>RET_0.7_uM_cold_PMH_1_h_1_a</t>
  </si>
  <si>
    <t>RET_0.7_uM_cold_PMH_1_h_1_b</t>
  </si>
  <si>
    <t>RET_0.7_uM_cold_PMH_1_h_1_c</t>
  </si>
  <si>
    <t>RET_0.7_uM_cold_PMH_2_h_1_a</t>
  </si>
  <si>
    <t>RET_0.7_uM_cold_PMH_2_h_1_b</t>
  </si>
  <si>
    <t>RET_0.7_uM_cold_PMH_2_h_1_c</t>
  </si>
  <si>
    <t>RET_0.7_uM_cold_PMH_4_h_1_a</t>
  </si>
  <si>
    <t>RET_0.7_uM_cold_PMH_4_h_1_b</t>
  </si>
  <si>
    <t>RET_0.7_uM_cold_PMH_4_h_1_c</t>
  </si>
  <si>
    <t>RET_0.7_uM_cold_PMH_6_h_1_a</t>
  </si>
  <si>
    <t>RET_0.7_uM_cold_PMH_6_h_1_b</t>
  </si>
  <si>
    <t>RET_0.7_uM_cold_PMH_6_h_1_c</t>
  </si>
  <si>
    <t>RET_0.7_uM_warm_PMH_0.0417_h_1_a</t>
  </si>
  <si>
    <t>RET_0.7_uM_warm_PMH_0.0417_h_1_b</t>
  </si>
  <si>
    <t>RET_0.7_uM_warm_PMH_0.0417_h_1_c</t>
  </si>
  <si>
    <t>RET_0.7_uM_warm_PMH_0_h_1_a</t>
  </si>
  <si>
    <t>RET_0.7_uM_warm_PMH_0_h_1_b</t>
  </si>
  <si>
    <t>RET_0.7_uM_warm_PMH_0_h_1_c</t>
  </si>
  <si>
    <t>RET_0.7_uM_cold_PMH_0.0417_h_1_a</t>
  </si>
  <si>
    <t>RET_0.7_uM_cold_PMH_0.0417_h_1_b</t>
  </si>
  <si>
    <t>RET_0.7_uM_cold_PMH_0.0417_h_1_c</t>
  </si>
  <si>
    <t>RET_0.7_uM_cold_PMH_0_h_1_a</t>
  </si>
  <si>
    <t>RET_0.7_uM_cold_PMH_0_h_1_b</t>
  </si>
  <si>
    <t>RET_0.7_uM_cold_PMH_0_h_1_c</t>
  </si>
  <si>
    <t>NormailizedConcentration</t>
  </si>
  <si>
    <t>Concentration_nM</t>
  </si>
  <si>
    <t>Calculated Amount</t>
  </si>
  <si>
    <t>Blank_0</t>
  </si>
  <si>
    <t>QRK_16</t>
  </si>
  <si>
    <t>QRK_16b_INJ001</t>
  </si>
  <si>
    <t>N/A</t>
  </si>
  <si>
    <t>QRK_16b</t>
  </si>
  <si>
    <t>Blank_1</t>
  </si>
  <si>
    <t>t30_A_PAMikrosom</t>
  </si>
  <si>
    <t>t60_A_PAMikrosom</t>
  </si>
  <si>
    <t>Cal_10_B_2_37</t>
  </si>
  <si>
    <t>Cal_25_B_2_37</t>
  </si>
  <si>
    <t>Cal_50_B_2_37</t>
  </si>
  <si>
    <t>Cal_75_B_2_37</t>
  </si>
  <si>
    <t>Cal_100_B_2_37</t>
  </si>
  <si>
    <t>Cal_10_C_2_37</t>
  </si>
  <si>
    <t>Cal_25_C_2_37</t>
  </si>
  <si>
    <t>Cal_50_C_2_37</t>
  </si>
  <si>
    <t>Cal_75_C_2_37</t>
  </si>
  <si>
    <t>Cal_100_C_2_37</t>
  </si>
  <si>
    <t>37_2_5min_C_2MC_A_2_2</t>
  </si>
  <si>
    <t>37_2_5min_C_2MC_B_2</t>
  </si>
  <si>
    <t>37_2_5min_C_2MC_C_2</t>
  </si>
  <si>
    <t>37_5min_C_2MC_A_2</t>
  </si>
  <si>
    <t>37_5min_C_2MC_B_2</t>
  </si>
  <si>
    <t>37_5min_C_2MC_C_2</t>
  </si>
  <si>
    <t>37_10min_C_2MC_A_2</t>
  </si>
  <si>
    <t>37_10min_C_2MC_B_2</t>
  </si>
  <si>
    <t>37_10min_C_2MC_C_2</t>
  </si>
  <si>
    <t>37_30min_C_2MC_A_2</t>
  </si>
  <si>
    <t>37_30min_C_2MC_B_2</t>
  </si>
  <si>
    <t>37_30min_C_2MC_C_2</t>
  </si>
  <si>
    <t>37_60min_C_2MC_A_2</t>
  </si>
  <si>
    <t>37_60min_C_2MC_B_2</t>
  </si>
  <si>
    <t>37_60min_C_2MC_C_2</t>
  </si>
  <si>
    <t>37_120min_C_2MC_A_2</t>
  </si>
  <si>
    <t>37_120min_C_2MC_B_2</t>
  </si>
  <si>
    <t>37_120min_C_2MC_C_2</t>
  </si>
  <si>
    <t>37_240min_C_2MC_A_2</t>
  </si>
  <si>
    <t>37_240min_C_2MC_B_2</t>
  </si>
  <si>
    <t>37_240min_C_2MC_C_2</t>
  </si>
  <si>
    <t>37_360min_C_2MC_A_2</t>
  </si>
  <si>
    <t>37_360min_C_2MC_B_2</t>
  </si>
  <si>
    <t>37_360min_C_2MC_C_2</t>
  </si>
  <si>
    <t>Cal_10_A_2_4</t>
  </si>
  <si>
    <t>Cal_25_A_2_4</t>
  </si>
  <si>
    <t>Cal_50_A_2_4</t>
  </si>
  <si>
    <t>Cal_75_A_2_4</t>
  </si>
  <si>
    <t>Cal_100_A_2_4</t>
  </si>
  <si>
    <t>Cal_10_B_2_4</t>
  </si>
  <si>
    <t>Cal_25_B_2_4</t>
  </si>
  <si>
    <t>Cal_50_B_2_4</t>
  </si>
  <si>
    <t>Cal_75_B_2_4</t>
  </si>
  <si>
    <t>Cal_100_B_2_4</t>
  </si>
  <si>
    <t>Cal_10_C_2_4</t>
  </si>
  <si>
    <t>Cal_25_C_2_4</t>
  </si>
  <si>
    <t>Cal_50_C_2_4</t>
  </si>
  <si>
    <t>Cal_75_C_2_4</t>
  </si>
  <si>
    <t>Cal_100_C_2_4</t>
  </si>
  <si>
    <t>4_2_5min_C_2MC_A_2</t>
  </si>
  <si>
    <t>4_2_5min_C_2MC_B_2</t>
  </si>
  <si>
    <t>4_2_5min_C_2MC_C_2</t>
  </si>
  <si>
    <t>4_5min_C_2MC_A_2</t>
  </si>
  <si>
    <t>4_5min_C_2MC_B_2</t>
  </si>
  <si>
    <t>4_5min_C_2MC_C_2</t>
  </si>
  <si>
    <t>4_10min_C_2MC_A_2</t>
  </si>
  <si>
    <t>4_10min_C_2MC_B_2</t>
  </si>
  <si>
    <t>4_10min_C_2MC_C_2</t>
  </si>
  <si>
    <t>4_30min_C_2MC_A_2</t>
  </si>
  <si>
    <t>4_30min_C_2MC_B_2</t>
  </si>
  <si>
    <t>4_30min_C_2MC_C_2</t>
  </si>
  <si>
    <t>4_60min_C_2MC_A_2</t>
  </si>
  <si>
    <t>4_60min_C_2MC_B_2</t>
  </si>
  <si>
    <t>4_60min_C_2MC_C_2</t>
  </si>
  <si>
    <t>4_120min_C_2MC_A_2</t>
  </si>
  <si>
    <t>4_120min_C_2MC_B_2</t>
  </si>
  <si>
    <t>4_120min_C_2MC_C_2</t>
  </si>
  <si>
    <t>4_240min_C_2MC_A_2</t>
  </si>
  <si>
    <t>4_240min_C_2MC_B_2</t>
  </si>
  <si>
    <t>4_240min_C_2MC_C_2</t>
  </si>
  <si>
    <t>4_360min_C_2MC_A_2</t>
  </si>
  <si>
    <t>4_360min_C_2MC_B_2</t>
  </si>
  <si>
    <t>4_360min_C_2MC_C_2</t>
  </si>
  <si>
    <t>Blank_6</t>
  </si>
  <si>
    <t>RET_0.7_uM_warm_PMH_0_h_2_a</t>
  </si>
  <si>
    <t>RET_0.7_uM_warm_PMH_0_h_2_b</t>
  </si>
  <si>
    <t>RET_0.7_uM_warm_PMH_0_h_2_c</t>
  </si>
  <si>
    <t>RET_0.7_uM_warm_PMH_0.0417_h_2_a</t>
  </si>
  <si>
    <t>RET_0.7_uM_warm_PMH_0.0417_h_2_b</t>
  </si>
  <si>
    <t>RET_0.7_uM_warm_PMH_0.0417_h_2_c</t>
  </si>
  <si>
    <t>RET_0.7_uM_warm_PMH_0.0833_h_2_a</t>
  </si>
  <si>
    <t>RET_0.7_uM_warm_PMH_0.0833_h_2_b</t>
  </si>
  <si>
    <t>RET_0.7_uM_warm_PMH_0.0833_h_2_c</t>
  </si>
  <si>
    <t>RET_0.7_uM_warm_PMH_0.167_h_2_a</t>
  </si>
  <si>
    <t>RET_0.7_uM_warm_PMH_0.167_h_2_b</t>
  </si>
  <si>
    <t>RET_0.7_uM_warm_PMH_0.167_h_2_c</t>
  </si>
  <si>
    <t>RET_0.7_uM_warm_PMH_0.5_h_2_a</t>
  </si>
  <si>
    <t>RET_0.7_uM_warm_PMH_0.5_h_2_b</t>
  </si>
  <si>
    <t>RET_0.7_uM_warm_PMH_0.5_h_2_c</t>
  </si>
  <si>
    <t>RET_0.7_uM_warm_PMH_1_h_2_a</t>
  </si>
  <si>
    <t>RET_0.7_uM_warm_PMH_1_h_2_b</t>
  </si>
  <si>
    <t>RET_0.7_uM_warm_PMH_1_h_2_c</t>
  </si>
  <si>
    <t>RET_0.7_uM_warm_PMH_2_h_2_a</t>
  </si>
  <si>
    <t>RET_0.7_uM_warm_PMH_2_h_2_b</t>
  </si>
  <si>
    <t>RET_0.7_uM_warm_PMH_2_h_2_c</t>
  </si>
  <si>
    <t>RET_0.7_uM_warm_PMH_4_h_2_a</t>
  </si>
  <si>
    <t>RET_0.7_uM_warm_PMH_4_h_2_b</t>
  </si>
  <si>
    <t>RET_0.7_uM_warm_PMH_4_h_2_c</t>
  </si>
  <si>
    <t>RET_0.7_uM_warm_PMH_6_h_2_a</t>
  </si>
  <si>
    <t>RET_0.7_uM_warm_PMH_6_h_2_b</t>
  </si>
  <si>
    <t>RET_0.7_uM_warm_PMH_6_h_2_c</t>
  </si>
  <si>
    <t>RET_0.7_uM_cold_PMH_0_h_2_a</t>
  </si>
  <si>
    <t>RET_0.7_uM_cold_PMH_0_h_2_b</t>
  </si>
  <si>
    <t>RET_0.7_uM_cold_PMH_0.0417_h_2_a</t>
  </si>
  <si>
    <t>RET_0.7_uM_cold_PMH_0_h_2_c</t>
  </si>
  <si>
    <t>RET_0.7_uM_cold_PMH_0.0417_h_2_b</t>
  </si>
  <si>
    <t>RET_0.7_uM_cold_PMH_0.0417_h_2_c</t>
  </si>
  <si>
    <t>RET_0.7_uM_cold_PMH_0.0833_h_2_a</t>
  </si>
  <si>
    <t>RET_0.7_uM_cold_PMH_0.0833_h_2_b</t>
  </si>
  <si>
    <t>RET_0.7_uM_cold_PMH_0.0833_h_2_c</t>
  </si>
  <si>
    <t>RET_0.7_uM_cold_PMH_0.167_h_2_a</t>
  </si>
  <si>
    <t>RET_0.7_uM_cold_PMH_0.167_h_2_b</t>
  </si>
  <si>
    <t>RET_0.7_uM_cold_PMH_0.167_h_2_c</t>
  </si>
  <si>
    <t>RET_0.7_uM_cold_PMH_0.5_h_2_a</t>
  </si>
  <si>
    <t>RET_0.7_uM_cold_PMH_0.5_h_2_b</t>
  </si>
  <si>
    <t>RET_0.7_uM_cold_PMH_0.5_h_2_c</t>
  </si>
  <si>
    <t>RET_0.7_uM_cold_PMH_1_h_2_a</t>
  </si>
  <si>
    <t>RET_0.7_uM_cold_PMH_1_h_2_b</t>
  </si>
  <si>
    <t>RET_0.7_uM_cold_PMH_1_h_2_c</t>
  </si>
  <si>
    <t>RET_0.7_uM_cold_PMH_2_h_2_a</t>
  </si>
  <si>
    <t>RET_0.7_uM_cold_PMH_2_h_2_b</t>
  </si>
  <si>
    <t>RET_0.7_uM_cold_PMH_2_h_2_c</t>
  </si>
  <si>
    <t>RET_0.7_uM_cold_PMH_4_h_2_a</t>
  </si>
  <si>
    <t>RET_0.7_uM_cold_PMH_4_h_2_b</t>
  </si>
  <si>
    <t>RET_0.7_uM_cold_PMH_4_h_2_c</t>
  </si>
  <si>
    <t>RET_0.7_uM_cold_PMH_6_h_2_a</t>
  </si>
  <si>
    <t>RET_0.7_uM_cold_PMH_6_h_2_b</t>
  </si>
  <si>
    <t>RET_0.7_uM_cold_PMH_6_h_2_c</t>
  </si>
  <si>
    <t>excluded from data analysis</t>
  </si>
  <si>
    <t>&gt;Cal</t>
  </si>
  <si>
    <t>Kommentar</t>
  </si>
  <si>
    <t>Calc Amount</t>
  </si>
  <si>
    <t>Unknown1</t>
  </si>
  <si>
    <t>OK</t>
  </si>
  <si>
    <t>Blank1</t>
  </si>
  <si>
    <t>Unknown2</t>
  </si>
  <si>
    <t>QRK2</t>
  </si>
  <si>
    <t>Unknown3</t>
  </si>
  <si>
    <t>Blank2</t>
  </si>
  <si>
    <t>Unknown4</t>
  </si>
  <si>
    <t>Cal_100_37ｰC_CMC_0min_A</t>
  </si>
  <si>
    <t>Mouse3</t>
  </si>
  <si>
    <t>Unknown5</t>
  </si>
  <si>
    <t>Cal_75_37ｰC_CMC_0min_A</t>
  </si>
  <si>
    <t>Unknown6</t>
  </si>
  <si>
    <t>Cal_50_37ｰC_CMC_0min_A</t>
  </si>
  <si>
    <t>Unknown7</t>
  </si>
  <si>
    <t>Cal_25_37ｰC_CMC_0min_A</t>
  </si>
  <si>
    <t>Unknown9</t>
  </si>
  <si>
    <t>Blank3</t>
  </si>
  <si>
    <t>Unknown10</t>
  </si>
  <si>
    <t>37ｰC_CMC_0min_B</t>
  </si>
  <si>
    <t>Unknown11</t>
  </si>
  <si>
    <t>37ｰC_CMC_0min_C</t>
  </si>
  <si>
    <t>Unknown12</t>
  </si>
  <si>
    <t>37ｰC_CMC_2.5min_A</t>
  </si>
  <si>
    <t>Unknown13</t>
  </si>
  <si>
    <t>37ｰC_CMC_2.5min_B</t>
  </si>
  <si>
    <t>Unknown14</t>
  </si>
  <si>
    <t>37ｰC_CMC_2.5min_C</t>
  </si>
  <si>
    <t>Unknown15</t>
  </si>
  <si>
    <t>37ｰC_CMC_5min_A</t>
  </si>
  <si>
    <t>Unknown16</t>
  </si>
  <si>
    <t>37ｰC_CMC_5min_B</t>
  </si>
  <si>
    <t>Unknown17</t>
  </si>
  <si>
    <t>37ｰC_CMC_5min_C</t>
  </si>
  <si>
    <t>Unknown18</t>
  </si>
  <si>
    <t>37ｰC_CMC_10min_A</t>
  </si>
  <si>
    <t>Unknown19</t>
  </si>
  <si>
    <t>37ｰC_CMC_10min_B</t>
  </si>
  <si>
    <t>Unknown20</t>
  </si>
  <si>
    <t>37ｰC_CMC_10min_C</t>
  </si>
  <si>
    <t>Unknown21</t>
  </si>
  <si>
    <t>37ｰC_CMC_30min_A</t>
  </si>
  <si>
    <t>Unknown22</t>
  </si>
  <si>
    <t>37ｰC_CMC_30min_B</t>
  </si>
  <si>
    <t>Unknown23</t>
  </si>
  <si>
    <t>37ｰC_CMC_30min_C</t>
  </si>
  <si>
    <t>Unknown24</t>
  </si>
  <si>
    <t>37ｰC_CMC_1h_A</t>
  </si>
  <si>
    <t>Unknown25</t>
  </si>
  <si>
    <t>37ｰC_CMC_1h_B</t>
  </si>
  <si>
    <t>Unknown26</t>
  </si>
  <si>
    <t>37ｰC_CMC_1h_C</t>
  </si>
  <si>
    <t>Unknown27</t>
  </si>
  <si>
    <t>37ｰC_CMC_2h_A</t>
  </si>
  <si>
    <t>Unknown28</t>
  </si>
  <si>
    <t>37ｰC_CMC_2h_B</t>
  </si>
  <si>
    <t>Unknown29</t>
  </si>
  <si>
    <t>37ｰC_CMC_2h_C</t>
  </si>
  <si>
    <t>Unknown30</t>
  </si>
  <si>
    <t>37ｰC_CMC_4h_A</t>
  </si>
  <si>
    <t>Unknown31</t>
  </si>
  <si>
    <t>37ｰC_CMC_4h_B</t>
  </si>
  <si>
    <t>Unknown32</t>
  </si>
  <si>
    <t>37ｰC_CMC_4h_C</t>
  </si>
  <si>
    <t>Unknown33</t>
  </si>
  <si>
    <t>37ｰC_CMC_6h_A</t>
  </si>
  <si>
    <t>Unknown34</t>
  </si>
  <si>
    <t>37ｰC_CMC_6h_B</t>
  </si>
  <si>
    <t>Unknown35</t>
  </si>
  <si>
    <t>37ｰC_CMC_6h_C</t>
  </si>
  <si>
    <t>Unknown36</t>
  </si>
  <si>
    <t>Blank4</t>
  </si>
  <si>
    <t>Unknown37</t>
  </si>
  <si>
    <t>Cal_100_4ｰC_CMC_0min_A</t>
  </si>
  <si>
    <t>Unknown38</t>
  </si>
  <si>
    <t>Cal_75_4ｰC_CMC_0min_A</t>
  </si>
  <si>
    <t>Unknown39</t>
  </si>
  <si>
    <t>Cal_50_4ｰC_CMC_0min_A</t>
  </si>
  <si>
    <t>Unknown40</t>
  </si>
  <si>
    <t>Cal_25_4ｰC_CMC_0min_A</t>
  </si>
  <si>
    <t>Unknown41</t>
  </si>
  <si>
    <t>Cal_10_4ｰC_CMC_0min_A</t>
  </si>
  <si>
    <t>Unknown42</t>
  </si>
  <si>
    <t>Blank5</t>
  </si>
  <si>
    <t>Unknown43</t>
  </si>
  <si>
    <t>4ｰC_CMC_0min_B</t>
  </si>
  <si>
    <t>Unknown44</t>
  </si>
  <si>
    <t>4ｰC_CMC_0min_C</t>
  </si>
  <si>
    <t>Unknown45</t>
  </si>
  <si>
    <t>4ｰC_CMC_2.5min_A</t>
  </si>
  <si>
    <t>Unknown46</t>
  </si>
  <si>
    <t>4ｰC_CMC_2.5min_B</t>
  </si>
  <si>
    <t>Unknown47</t>
  </si>
  <si>
    <t>4ｰC_CMC_2.5min_C</t>
  </si>
  <si>
    <t>Unknown48</t>
  </si>
  <si>
    <t>4ｰC_CMC_5min_A</t>
  </si>
  <si>
    <t>Unknown49</t>
  </si>
  <si>
    <t>4ｰC_CMC_5min_B</t>
  </si>
  <si>
    <t>Unknown50</t>
  </si>
  <si>
    <t>4ｰC_CMC_5min_C</t>
  </si>
  <si>
    <t>Unknown51</t>
  </si>
  <si>
    <t>4ｰC_CMC_10min_A</t>
  </si>
  <si>
    <t>Unknown52</t>
  </si>
  <si>
    <t>4ｰC_CMC_10min_B</t>
  </si>
  <si>
    <t>Unknown53</t>
  </si>
  <si>
    <t>4ｰC_CMC_10min_C</t>
  </si>
  <si>
    <t>Unknown54</t>
  </si>
  <si>
    <t>4ｰC_CMC_30min_A</t>
  </si>
  <si>
    <t>Unknown55</t>
  </si>
  <si>
    <t>4ｰC_CMC_30min_B</t>
  </si>
  <si>
    <t>Unknown56</t>
  </si>
  <si>
    <t>4ｰC_CMC_30min_C</t>
  </si>
  <si>
    <t>Unknown57</t>
  </si>
  <si>
    <t>4ｰC_CMC_1h_A</t>
  </si>
  <si>
    <t>Unknown58</t>
  </si>
  <si>
    <t>4ｰC_CMC_1h_B</t>
  </si>
  <si>
    <t>Unknown59</t>
  </si>
  <si>
    <t>4ｰC_CMC_1h_C</t>
  </si>
  <si>
    <t>Unknown60</t>
  </si>
  <si>
    <t>4ｰC_CMC_2h_A</t>
  </si>
  <si>
    <t>Unknown61</t>
  </si>
  <si>
    <t>4ｰC_CMC_2h_B</t>
  </si>
  <si>
    <t>Unknown62</t>
  </si>
  <si>
    <t>4ｰC_CMC_2h_C</t>
  </si>
  <si>
    <t>Unknown63</t>
  </si>
  <si>
    <t>4ｰC_CMC_4h_A</t>
  </si>
  <si>
    <t>Unknown64</t>
  </si>
  <si>
    <t>4ｰC_CMC_4h_B</t>
  </si>
  <si>
    <t>Unknown65</t>
  </si>
  <si>
    <t>4ｰC_CMC_4h_C</t>
  </si>
  <si>
    <t>Unknown66</t>
  </si>
  <si>
    <t>4ｰC_CMC_6h_A</t>
  </si>
  <si>
    <t>Unknown67</t>
  </si>
  <si>
    <t>4ｰC_CMC_6h_B</t>
  </si>
  <si>
    <t>Unknown68</t>
  </si>
  <si>
    <t>4ｰC_CMC_6h_C</t>
  </si>
  <si>
    <t>Unknown69</t>
  </si>
  <si>
    <t>Blank6</t>
  </si>
  <si>
    <t>Unknown70</t>
  </si>
  <si>
    <t>Unknown71</t>
  </si>
  <si>
    <t>Blank7</t>
  </si>
  <si>
    <t>Unknown72</t>
  </si>
  <si>
    <t>Ratte1</t>
  </si>
  <si>
    <t>Unknown73</t>
  </si>
  <si>
    <t>Unknown74</t>
  </si>
  <si>
    <t>Unknown75</t>
  </si>
  <si>
    <t>Unknown76</t>
  </si>
  <si>
    <t>Cal_10_37ｰC_CMC_0min_A</t>
  </si>
  <si>
    <t>Unknown77</t>
  </si>
  <si>
    <t>Blank8</t>
  </si>
  <si>
    <t>Unknown78</t>
  </si>
  <si>
    <t>Unknown79</t>
  </si>
  <si>
    <t>Unknown80</t>
  </si>
  <si>
    <t>Unknown81</t>
  </si>
  <si>
    <t>Unknown82</t>
  </si>
  <si>
    <t>Unknown83</t>
  </si>
  <si>
    <t>Unknown84</t>
  </si>
  <si>
    <t>Unknown85</t>
  </si>
  <si>
    <t>Unknown86</t>
  </si>
  <si>
    <t>Unknown87</t>
  </si>
  <si>
    <t>Unknown88</t>
  </si>
  <si>
    <t>Unknown89</t>
  </si>
  <si>
    <t>Unknown90</t>
  </si>
  <si>
    <t>Unknown91</t>
  </si>
  <si>
    <t>Unknown92</t>
  </si>
  <si>
    <t>Unknown93</t>
  </si>
  <si>
    <t>Unknown94</t>
  </si>
  <si>
    <t>Unknown95</t>
  </si>
  <si>
    <t>Unknown96</t>
  </si>
  <si>
    <t>Unknown97</t>
  </si>
  <si>
    <t>Unknown98</t>
  </si>
  <si>
    <t>Unknown99</t>
  </si>
  <si>
    <t>Unknown100</t>
  </si>
  <si>
    <t>Unknown101</t>
  </si>
  <si>
    <t>Unknown102</t>
  </si>
  <si>
    <t>Unknown103</t>
  </si>
  <si>
    <t>Unknown104</t>
  </si>
  <si>
    <t>Blank9</t>
  </si>
  <si>
    <t>Unknown105</t>
  </si>
  <si>
    <t>Unknown106</t>
  </si>
  <si>
    <t>Unknown107</t>
  </si>
  <si>
    <t>Unknown108</t>
  </si>
  <si>
    <t>Unknown109</t>
  </si>
  <si>
    <t>Unknown110</t>
  </si>
  <si>
    <t>Blank10</t>
  </si>
  <si>
    <t>Unknown111</t>
  </si>
  <si>
    <t>Unknown112</t>
  </si>
  <si>
    <t>Unknown113</t>
  </si>
  <si>
    <t>Unknown114</t>
  </si>
  <si>
    <t>Unknown115</t>
  </si>
  <si>
    <t>Unknown116</t>
  </si>
  <si>
    <t>Unknown117</t>
  </si>
  <si>
    <t>Unknown118</t>
  </si>
  <si>
    <t>Unknown119</t>
  </si>
  <si>
    <t>Unknown120</t>
  </si>
  <si>
    <t>Unknown121</t>
  </si>
  <si>
    <t>Unknown122</t>
  </si>
  <si>
    <t>Unknown123</t>
  </si>
  <si>
    <t>Unknown124</t>
  </si>
  <si>
    <t>Unknown125</t>
  </si>
  <si>
    <t>Unknown126</t>
  </si>
  <si>
    <t>Unknown127</t>
  </si>
  <si>
    <t>Unknown128</t>
  </si>
  <si>
    <t>Unknown129</t>
  </si>
  <si>
    <t>Unknown130</t>
  </si>
  <si>
    <t>Unknown131</t>
  </si>
  <si>
    <t>Unknown132</t>
  </si>
  <si>
    <t>Unknown133</t>
  </si>
  <si>
    <t>Unknown134</t>
  </si>
  <si>
    <t>Unknown135</t>
  </si>
  <si>
    <t>Unknown136</t>
  </si>
  <si>
    <t>Unknown137</t>
  </si>
  <si>
    <t>Blank11</t>
  </si>
  <si>
    <t>Unknown138</t>
  </si>
  <si>
    <t>QRK3</t>
  </si>
  <si>
    <t>Unknown139</t>
  </si>
  <si>
    <t>Blank12</t>
  </si>
  <si>
    <t>Unknown140</t>
  </si>
  <si>
    <t>Cal_100_37ｰC_CMC_0min_B</t>
  </si>
  <si>
    <t>Ratte2</t>
  </si>
  <si>
    <t>Unknown141</t>
  </si>
  <si>
    <t>Cal_75_37ｰC_CMC_0min_B</t>
  </si>
  <si>
    <t>Unknown142</t>
  </si>
  <si>
    <t>Cal_50_37ｰC_CMC_0min_B</t>
  </si>
  <si>
    <t>Unknown143</t>
  </si>
  <si>
    <t>Cal_25_37ｰC_CMC_0min_B</t>
  </si>
  <si>
    <t>Unknown144</t>
  </si>
  <si>
    <t>Cal_10_37ｰC_CMC_0min_B</t>
  </si>
  <si>
    <t>Unknown145</t>
  </si>
  <si>
    <t>Blank13</t>
  </si>
  <si>
    <t>Unknown146</t>
  </si>
  <si>
    <t>37ｰC_CMC_0min_A</t>
  </si>
  <si>
    <t>Unknown147</t>
  </si>
  <si>
    <t>Unknown148</t>
  </si>
  <si>
    <t>Unknown149</t>
  </si>
  <si>
    <t>Unknown150</t>
  </si>
  <si>
    <t>Unknown151</t>
  </si>
  <si>
    <t>Unknown152</t>
  </si>
  <si>
    <t>Unknown153</t>
  </si>
  <si>
    <t>Unknown154</t>
  </si>
  <si>
    <t>Unknown155</t>
  </si>
  <si>
    <t>Unknown156</t>
  </si>
  <si>
    <t>Unknown157</t>
  </si>
  <si>
    <t>Unknown158</t>
  </si>
  <si>
    <t>Unknown159</t>
  </si>
  <si>
    <t>Unknown160</t>
  </si>
  <si>
    <t>Unknown161</t>
  </si>
  <si>
    <t>Unknown162</t>
  </si>
  <si>
    <t>Unknown163</t>
  </si>
  <si>
    <t>Unknown164</t>
  </si>
  <si>
    <t>Unknown165</t>
  </si>
  <si>
    <t>Unknown166</t>
  </si>
  <si>
    <t>Unknown167</t>
  </si>
  <si>
    <t>Unknown168</t>
  </si>
  <si>
    <t>Unknown169</t>
  </si>
  <si>
    <t>Unknown170</t>
  </si>
  <si>
    <t>Unknown171</t>
  </si>
  <si>
    <t>Unknown196</t>
  </si>
  <si>
    <t>Blank14</t>
  </si>
  <si>
    <t>Unknown197</t>
  </si>
  <si>
    <t>Cal_100_4ｰC_CMC_0min_B</t>
  </si>
  <si>
    <t>Unknown198</t>
  </si>
  <si>
    <t>Cal_75_4ｰC_CMC_0min_B</t>
  </si>
  <si>
    <t>Unknown199</t>
  </si>
  <si>
    <t>Cal_50_4ｰC_CMC_0min_B</t>
  </si>
  <si>
    <t>Unknown200</t>
  </si>
  <si>
    <t>Cal_25_4ｰC_CMC_0min_B</t>
  </si>
  <si>
    <t>Unknown201</t>
  </si>
  <si>
    <t>Cal_10_4ｰC_CMC_0min_B</t>
  </si>
  <si>
    <t>Unknown202</t>
  </si>
  <si>
    <t>4ｰC_CMC_0min_A</t>
  </si>
  <si>
    <t>Unknown203</t>
  </si>
  <si>
    <t>Unknown204</t>
  </si>
  <si>
    <t>Unknown205</t>
  </si>
  <si>
    <t>Unknown206</t>
  </si>
  <si>
    <t>Unknown207</t>
  </si>
  <si>
    <t>Unknown208</t>
  </si>
  <si>
    <t>Unknown209</t>
  </si>
  <si>
    <t>Unknown210</t>
  </si>
  <si>
    <t>Unknown211</t>
  </si>
  <si>
    <t>Unknown212</t>
  </si>
  <si>
    <t>Unknown213</t>
  </si>
  <si>
    <t>Unknown214</t>
  </si>
  <si>
    <t>Unknown215</t>
  </si>
  <si>
    <t>Unknown216</t>
  </si>
  <si>
    <t>Unknown217</t>
  </si>
  <si>
    <t>Unknown218</t>
  </si>
  <si>
    <t>Unknown219</t>
  </si>
  <si>
    <t>Unknown220</t>
  </si>
  <si>
    <t>Unknown221</t>
  </si>
  <si>
    <t>Unknown222</t>
  </si>
  <si>
    <t>Unknown223</t>
  </si>
  <si>
    <t>Unknown224</t>
  </si>
  <si>
    <t>Unknown225</t>
  </si>
  <si>
    <t>Unknown226</t>
  </si>
  <si>
    <t>Unknown227</t>
  </si>
  <si>
    <t>RET_0.7_uM_warm_PMH_0_h_3_b</t>
  </si>
  <si>
    <t>RET_0.7_uM_warm_PMH_0_h_3_a</t>
  </si>
  <si>
    <t>RET_0.7_uM_warm_PMH_0_h_3_c</t>
  </si>
  <si>
    <t>RET_0.7_uM_warm_PMH_0.0417_h_3_a</t>
  </si>
  <si>
    <t>RET_0.7_uM_warm_PMH_0.0417_h_3_b</t>
  </si>
  <si>
    <t>RET_0.7_uM_warm_PMH_0.0417_h_3_c</t>
  </si>
  <si>
    <t>RET_0.7_uM_warm_PMH_0.0833_h_3_a</t>
  </si>
  <si>
    <t>RET_0.7_uM_warm_PMH_0.0833_h_3_b</t>
  </si>
  <si>
    <t>RET_0.7_uM_warm_PMH_0.0833_h_3_c</t>
  </si>
  <si>
    <t>RET_0.7_uM_warm_PMH_0.167_h_3_a</t>
  </si>
  <si>
    <t>RET_0.7_uM_warm_PMH_0.167_h_3_b</t>
  </si>
  <si>
    <t>RET_0.7_uM_warm_PMH_0.167_h_3_c</t>
  </si>
  <si>
    <t>RET_0.7_uM_warm_PMH_0.5_h_3_a</t>
  </si>
  <si>
    <t>RET_0.7_uM_warm_PMH_0.5_h_3_b</t>
  </si>
  <si>
    <t>RET_0.7_uM_warm_PMH_0.5_h_3_c</t>
  </si>
  <si>
    <t>RET_0.7_uM_warm_PMH_1_h_3_a</t>
  </si>
  <si>
    <t>RET_0.7_uM_warm_PMH_1_h_3_b</t>
  </si>
  <si>
    <t>RET_0.7_uM_warm_PMH_1_h_3_c</t>
  </si>
  <si>
    <t>RET_0.7_uM_warm_PMH_2_h_3_a</t>
  </si>
  <si>
    <t>RET_0.7_uM_warm_PMH_2_h_3_b</t>
  </si>
  <si>
    <t>RET_0.7_uM_warm_PMH_2_h_3_c</t>
  </si>
  <si>
    <t>RET_0.7_uM_warm_PMH_4_h_3_a</t>
  </si>
  <si>
    <t>RET_0.7_uM_warm_PMH_4_h_3_b</t>
  </si>
  <si>
    <t>RET_0.7_uM_warm_PMH_4_h_3_c</t>
  </si>
  <si>
    <t>RET_0.7_uM_warm_PMH_6_h_3_a</t>
  </si>
  <si>
    <t>RET_0.7_uM_warm_PMH_6_h_3_b</t>
  </si>
  <si>
    <t>RET_0.7_uM_warm_PMH_6_h_3_c</t>
  </si>
  <si>
    <t>RET_0.7_uM_cold_PMH_0_h_3_b</t>
  </si>
  <si>
    <t>RET_0.7_uM_cold_PMH_0_h_3_c</t>
  </si>
  <si>
    <t>RET_0.7_uM_cold_PMH_0.0417_h_3_a</t>
  </si>
  <si>
    <t>RET_0.7_uM_cold_PMH_0.0417_h_3_b</t>
  </si>
  <si>
    <t>RET_0.7_uM_cold_PMH_0.0417_h_3_c</t>
  </si>
  <si>
    <t>RET_0.7_uM_cold_PMH_0.0833_h_3_a</t>
  </si>
  <si>
    <t>RET_0.7_uM_cold_PMH_0.0833_h_3_b</t>
  </si>
  <si>
    <t>RET_0.7_uM_cold_PMH_0.0833_h_3_c</t>
  </si>
  <si>
    <t>RET_0.7_uM_cold_PMH_0.167_h_3_a</t>
  </si>
  <si>
    <t>RET_0.7_uM_cold_PMH_0.167_h_3_b</t>
  </si>
  <si>
    <t>RET_0.7_uM_cold_PMH_0.167_h_3_c</t>
  </si>
  <si>
    <t>RET_0.7_uM_cold_PMH_0.5_h_3_a</t>
  </si>
  <si>
    <t>RET_0.7_uM_cold_PMH_0.5_h_3_b</t>
  </si>
  <si>
    <t>RET_0.7_uM_cold_PMH_0.5_h_3_c</t>
  </si>
  <si>
    <t>RET_0.7_uM_cold_PMH_1_h_3_a</t>
  </si>
  <si>
    <t>RET_0.7_uM_cold_PMH_1_h_3_b</t>
  </si>
  <si>
    <t>RET_0.7_uM_cold_PMH_1_h_3_c</t>
  </si>
  <si>
    <t>RET_0.7_uM_cold_PMH_2_h_3_a</t>
  </si>
  <si>
    <t>RET_0.7_uM_cold_PMH_2_h_3_b</t>
  </si>
  <si>
    <t>RET_0.7_uM_cold_PMH_2_h_3_c</t>
  </si>
  <si>
    <t>RET_0.7_uM_cold_PMH_4_h_3_a</t>
  </si>
  <si>
    <t>RET_0.7_uM_cold_PMH_4_h_3_b</t>
  </si>
  <si>
    <t>RET_0.7_uM_cold_PMH_4_h_3_c</t>
  </si>
  <si>
    <t>RET_0.7_uM_cold_PMH_6_h_3_a</t>
  </si>
  <si>
    <t>RET_0.7_uM_cold_PMH_6_h_3_b</t>
  </si>
  <si>
    <t>RET_0.7_uM_cold_PMH_6_h_3_c</t>
  </si>
  <si>
    <t>RET_0.7_uM_cold_PMH_0_h_3_a</t>
  </si>
  <si>
    <t>RET_0.7_uM_warm_PRH_0_h_1_a</t>
  </si>
  <si>
    <t>RET_0.7_uM_warm_PRH_0_h_2_a</t>
  </si>
  <si>
    <t>RET_0.7_uM_warm_PRH_0.0417_h_1_c</t>
  </si>
  <si>
    <t>RET_0.7_uM_warm_PRH_0.0417_h_1_b</t>
  </si>
  <si>
    <t>RET_0.7_uM_warm_PRH_0.0417_h_1_a</t>
  </si>
  <si>
    <t>RET_0.7_uM_warm_PRH_0_h_1_c</t>
  </si>
  <si>
    <t>RET_0.7_uM_warm_PRH_0_h_1_b</t>
  </si>
  <si>
    <t>RET_0.7_uM_warm_PRH_0.0833_h_1_a</t>
  </si>
  <si>
    <t>RET_0.7_uM_warm_PRH_0.0833_h_1_b</t>
  </si>
  <si>
    <t>RET_0.7_uM_warm_PRH_0.0833_h_1_c</t>
  </si>
  <si>
    <t>RET_0.7_uM_warm_PRH_0.167_h_1_a</t>
  </si>
  <si>
    <t>RET_0.7_uM_warm_PRH_0.167_h_1_b</t>
  </si>
  <si>
    <t>RET_0.7_uM_warm_PRH_0.167_h_1_c</t>
  </si>
  <si>
    <t>RET_0.7_uM_warm_PRH_0.5_h_1_a</t>
  </si>
  <si>
    <t>RET_0.7_uM_warm_PRH_0.5_h_1_b</t>
  </si>
  <si>
    <t>RET_0.7_uM_warm_PRH_0.5_h_1_c</t>
  </si>
  <si>
    <t>RET_0.7_uM_warm_PRH_1_h_1_a</t>
  </si>
  <si>
    <t>RET_0.7_uM_warm_PRH_1_h_1_b</t>
  </si>
  <si>
    <t>RET_0.7_uM_warm_PRH_1_h_1_c</t>
  </si>
  <si>
    <t>RET_0.7_uM_warm_PRH_2_h_1_a</t>
  </si>
  <si>
    <t>RET_0.7_uM_warm_PRH_2_h_1_b</t>
  </si>
  <si>
    <t>RET_0.7_uM_warm_PRH_2_h_1_c</t>
  </si>
  <si>
    <t>RET_0.7_uM_warm_PRH_4_h_1_a</t>
  </si>
  <si>
    <t>RET_0.7_uM_warm_PRH_4_h_1_b</t>
  </si>
  <si>
    <t>RET_0.7_uM_warm_PRH_4_h_1_c</t>
  </si>
  <si>
    <t>RET_0.7_uM_warm_PRH_6_h_1_a</t>
  </si>
  <si>
    <t>RET_0.7_uM_warm_PRH_6_h_1_b</t>
  </si>
  <si>
    <t>RET_0.7_uM_warm_PRH_6_h_1_c</t>
  </si>
  <si>
    <t>RET_0.7_uM_cold_PRH_0_h_1_a</t>
  </si>
  <si>
    <t>RET_0.7_uM_cold_PRH_0_h_1_b</t>
  </si>
  <si>
    <t>RET_0.7_uM_cold_PRH_0_h_1_c</t>
  </si>
  <si>
    <t>RET_0.7_uM_cold_PRH_0.0417_h_1_a</t>
  </si>
  <si>
    <t>RET_0.7_uM_cold_PRH_0.0417_h_1_b</t>
  </si>
  <si>
    <t>RET_0.7_uM_cold_PRH_0.0417_h_1_c</t>
  </si>
  <si>
    <t>RET_0.7_uM_cold_PRH_0.0833_h_1_a</t>
  </si>
  <si>
    <t>RET_0.7_uM_cold_PRH_0.0833_h_1_b</t>
  </si>
  <si>
    <t>RET_0.7_uM_cold_PRH_0.0833_h_1_c</t>
  </si>
  <si>
    <t>RET_0.7_uM_cold_PRH_0.167_h_1_a</t>
  </si>
  <si>
    <t>RET_0.7_uM_cold_PRH_0.167_h_1_b</t>
  </si>
  <si>
    <t>RET_0.7_uM_cold_PRH_0.167_h_1_c</t>
  </si>
  <si>
    <t>RET_0.7_uM_cold_PRH_0.5_h_1_a</t>
  </si>
  <si>
    <t>RET_0.7_uM_cold_PRH_0.5_h_1_b</t>
  </si>
  <si>
    <t>RET_0.7_uM_cold_PRH_0.5_h_1_c</t>
  </si>
  <si>
    <t>RET_0.7_uM_cold_PRH_1_h_1_a</t>
  </si>
  <si>
    <t>RET_0.7_uM_cold_PRH_1_h_1_b</t>
  </si>
  <si>
    <t>RET_0.7_uM_cold_PRH_1_h_1_c</t>
  </si>
  <si>
    <t>RET_0.7_uM_cold_PRH_2_h_1_a</t>
  </si>
  <si>
    <t>RET_0.7_uM_cold_PRH_2_h_1_b</t>
  </si>
  <si>
    <t>RET_0.7_uM_cold_PRH_2_h_1_c</t>
  </si>
  <si>
    <t>RET_0.7_uM_cold_PRH_4_h_1_a</t>
  </si>
  <si>
    <t>RET_0.7_uM_cold_PRH_4_h_1_b</t>
  </si>
  <si>
    <t>RET_0.7_uM_cold_PRH_4_h_1_c</t>
  </si>
  <si>
    <t>RET_0.7_uM_cold_PRH_6_h_1_a</t>
  </si>
  <si>
    <t>RET_0.7_uM_cold_PRH_6_h_1_b</t>
  </si>
  <si>
    <t>RET_0.7_uM_cold_PRH_6_h_1_c</t>
  </si>
  <si>
    <t>RET_0.7_uM_cold_PRH_0_h_2_b</t>
  </si>
  <si>
    <t>RET_0.7_uM_cold_PRH_0_h_2_a</t>
  </si>
  <si>
    <t>RET_0.7_uM_warm_PRH_0_h_2_b</t>
  </si>
  <si>
    <t>RET_0.7_uM_warm_PRH_0_h_2_c</t>
  </si>
  <si>
    <t>RET_0.7_uM_warm_PRH_0.0417_h_2_a</t>
  </si>
  <si>
    <t>RET_0.7_uM_warm_PRH_0.0417_h_2_b</t>
  </si>
  <si>
    <t>RET_0.7_uM_warm_PRH_0.0417_h_2_c</t>
  </si>
  <si>
    <t>RET_0.7_uM_warm_PRH_0.0833_h_2_a</t>
  </si>
  <si>
    <t>RET_0.7_uM_warm_PRH_0.0833_h_2_b</t>
  </si>
  <si>
    <t>RET_0.7_uM_warm_PRH_0.0833_h_2_c</t>
  </si>
  <si>
    <t>RET_0.7_uM_warm_PRH_0.167_h_2_a</t>
  </si>
  <si>
    <t>RET_0.7_uM_warm_PRH_0.167_h_2_b</t>
  </si>
  <si>
    <t>RET_0.7_uM_warm_PRH_0.167_h_2_c</t>
  </si>
  <si>
    <t>RET_0.7_uM_warm_PRH_0.5_h_2_a</t>
  </si>
  <si>
    <t>RET_0.7_uM_warm_PRH_0.5_h_2_b</t>
  </si>
  <si>
    <t>RET_0.7_uM_warm_PRH_0.5_h_2_c</t>
  </si>
  <si>
    <t>RET_0.7_uM_warm_PRH_1_h_2_a</t>
  </si>
  <si>
    <t>RET_0.7_uM_warm_PRH_1_h_2_b</t>
  </si>
  <si>
    <t>RET_0.7_uM_warm_PRH_1_h_2_c</t>
  </si>
  <si>
    <t>RET_0.7_uM_warm_PRH_2_h_2_a</t>
  </si>
  <si>
    <t>RET_0.7_uM_warm_PRH_2_h_2_b</t>
  </si>
  <si>
    <t>RET_0.7_uM_warm_PRH_2_h_2_c</t>
  </si>
  <si>
    <t>RET_0.7_uM_warm_PRH_4_h_2_a</t>
  </si>
  <si>
    <t>RET_0.7_uM_warm_PRH_4_h_2_b</t>
  </si>
  <si>
    <t>RET_0.7_uM_warm_PRH_4_h_2_c</t>
  </si>
  <si>
    <t>RET_0.7_uM_warm_PRH_6_h_2_a</t>
  </si>
  <si>
    <t>RET_0.7_uM_warm_PRH_6_h_2_b</t>
  </si>
  <si>
    <t>RET_0.7_uM_warm_PRH_6_h_2_c</t>
  </si>
  <si>
    <t>RET_0.7_uM_cold_PRH_0_h_2_c</t>
  </si>
  <si>
    <t>RET_0.7_uM_cold_PRH_0.0417_h_2_a</t>
  </si>
  <si>
    <t>RET_0.7_uM_cold_PRH_0.0417_h_2_b</t>
  </si>
  <si>
    <t>RET_0.7_uM_cold_PRH_0.0417_h_2_c</t>
  </si>
  <si>
    <t>RET_0.7_uM_cold_PRH_0.0833_h_2_a</t>
  </si>
  <si>
    <t>RET_0.7_uM_cold_PRH_0.0833_h_2_b</t>
  </si>
  <si>
    <t>RET_0.7_uM_cold_PRH_0.167_h_2_a</t>
  </si>
  <si>
    <t>RET_0.7_uM_cold_PRH_0.0833_h_2_c</t>
  </si>
  <si>
    <t>RET_0.7_uM_cold_PRH_0.167_h_2_b</t>
  </si>
  <si>
    <t>RET_0.7_uM_cold_PRH_0.167_h_2_c</t>
  </si>
  <si>
    <t>RET_0.7_uM_cold_PRH_0.5_h_2_a</t>
  </si>
  <si>
    <t>RET_0.7_uM_cold_PRH_0.5_h_2_b</t>
  </si>
  <si>
    <t>RET_0.7_uM_cold_PRH_0.5_h_2_c</t>
  </si>
  <si>
    <t>RET_0.7_uM_cold_PRH_1_h_2_a</t>
  </si>
  <si>
    <t>RET_0.7_uM_cold_PRH_1_h_2_b</t>
  </si>
  <si>
    <t>RET_0.7_uM_cold_PRH_1_h_2_c</t>
  </si>
  <si>
    <t>RET_0.7_uM_cold_PRH_2_h_2_a</t>
  </si>
  <si>
    <t>RET_0.7_uM_cold_PRH_2_h_2_b</t>
  </si>
  <si>
    <t>RET_0.7_uM_cold_PRH_2_h_2_c</t>
  </si>
  <si>
    <t>RET_0.7_uM_cold_PRH_4_h_2_a</t>
  </si>
  <si>
    <t>RET_0.7_uM_cold_PRH_4_h_2_b</t>
  </si>
  <si>
    <t>RET_0.7_uM_cold_PRH_4_h_2_c</t>
  </si>
  <si>
    <t>RET_0.7_uM_cold_PRH_6_h_2_a</t>
  </si>
  <si>
    <t>RET_0.7_uM_cold_PRH_6_h_2_b</t>
  </si>
  <si>
    <t>RET_0.7_uM_cold_PRH_6_h_2_c</t>
  </si>
  <si>
    <t>NormalizedConcentration</t>
  </si>
  <si>
    <t>Sample</t>
  </si>
  <si>
    <t>Blank_01</t>
  </si>
  <si>
    <t>QRK_01</t>
  </si>
  <si>
    <t>QRK_02</t>
  </si>
  <si>
    <t>Blank_02</t>
  </si>
  <si>
    <t>Cal_10_37C_CMC_0min_A1</t>
  </si>
  <si>
    <t>Cal_25_37C_CMC_0min_A1</t>
  </si>
  <si>
    <t>Cal_50_37C_CMC_0min_A1</t>
  </si>
  <si>
    <t>Cal_75_37C_CMC_0min_A1</t>
  </si>
  <si>
    <t>Cal_100_37C_CMC_0min_A1</t>
  </si>
  <si>
    <t>37C_CMC_0min_B</t>
  </si>
  <si>
    <t>37C_CMC_0min_C</t>
  </si>
  <si>
    <t>37C_CMC_2,5min_A</t>
  </si>
  <si>
    <t>37C_CMC_2,5min_B</t>
  </si>
  <si>
    <t>37C_CMC_2,5min_C</t>
  </si>
  <si>
    <t>37C_CMC_5min_A</t>
  </si>
  <si>
    <t>37C_CMC_5min_B</t>
  </si>
  <si>
    <t>37C_CMC_5min_C</t>
  </si>
  <si>
    <t>37C_CMC_10min_A</t>
  </si>
  <si>
    <t>37C_CMC_10min_B</t>
  </si>
  <si>
    <t>37C_CMC_10min_C</t>
  </si>
  <si>
    <t>37C_CMC_30min_A</t>
  </si>
  <si>
    <t>37C_CMC_30min_B</t>
  </si>
  <si>
    <t>37C_CMC_30min_C</t>
  </si>
  <si>
    <t>37C_CMC_1h_A</t>
  </si>
  <si>
    <t>37C_CMC_1h_B</t>
  </si>
  <si>
    <t>37C_CMC_1h_C</t>
  </si>
  <si>
    <t>37C_CMC_2h_A</t>
  </si>
  <si>
    <t>37C_CMC_2h_B</t>
  </si>
  <si>
    <t>37C_CMC_2h_C</t>
  </si>
  <si>
    <t>37C_CMC_4h_A</t>
  </si>
  <si>
    <t>37C_CMC_4h_B</t>
  </si>
  <si>
    <t>37C_CMC_4h_C</t>
  </si>
  <si>
    <t>37C_CMC_6h_A</t>
  </si>
  <si>
    <t>37C_CMC_6h_B</t>
  </si>
  <si>
    <t>37C_CMC_6h_C</t>
  </si>
  <si>
    <t>Blank_03</t>
  </si>
  <si>
    <t>Cal_10_37C_CMC_0min_A2</t>
  </si>
  <si>
    <t>Cal_25_37C_CMC_0min_A2</t>
  </si>
  <si>
    <t>Cal_50_37C_CMC_0min_A2</t>
  </si>
  <si>
    <t>Cal_75_37C_CMC_0min_A2</t>
  </si>
  <si>
    <t>Cal_100_37C_CMC_0min_A2</t>
  </si>
  <si>
    <t>Blank_04</t>
  </si>
  <si>
    <t>QRK_03</t>
  </si>
  <si>
    <t>Blank_05</t>
  </si>
  <si>
    <t>Cal_10_4C_CMC_0min_A1</t>
  </si>
  <si>
    <t>Cal_25_4C_CMC_0min_A1</t>
  </si>
  <si>
    <t>Cal_50_4C_CMC_0min_A1</t>
  </si>
  <si>
    <t>Cal_75_4C_CMC_0min_A1</t>
  </si>
  <si>
    <t>Cal_100_4C_CMC_0min_A1</t>
  </si>
  <si>
    <t>Blank_06</t>
  </si>
  <si>
    <t>4C_CMC_0min_B</t>
  </si>
  <si>
    <t>4C_CMC_0min_C</t>
  </si>
  <si>
    <t>4C_CMC_2,5min_A</t>
  </si>
  <si>
    <t>4C_CMC_2,5min_B</t>
  </si>
  <si>
    <t>4C_CMC_2,5min_C</t>
  </si>
  <si>
    <t>4C_CMC_5min_A</t>
  </si>
  <si>
    <t>4C_CMC_5min_B</t>
  </si>
  <si>
    <t>4C_CMC_5min_C</t>
  </si>
  <si>
    <t>4C_CMC_10min_A</t>
  </si>
  <si>
    <t>4C_CMC_10min_B</t>
  </si>
  <si>
    <t>4C_CMC_10min_C</t>
  </si>
  <si>
    <t>4C_CMC_30min_A</t>
  </si>
  <si>
    <t>4C_CMC_30min_B</t>
  </si>
  <si>
    <t>4C_CMC_30min_C</t>
  </si>
  <si>
    <t>4C_CMC_1h_A</t>
  </si>
  <si>
    <t>4C_CMC_1h_B</t>
  </si>
  <si>
    <t>4C_CMC_1h_C</t>
  </si>
  <si>
    <t>4C_CMC_2h_A</t>
  </si>
  <si>
    <t>4C_CMC_2h_B</t>
  </si>
  <si>
    <t>4C_CMC_2h_C</t>
  </si>
  <si>
    <t>4C_CMC_4h_A</t>
  </si>
  <si>
    <t>4C_CMC_4h_B</t>
  </si>
  <si>
    <t>4C_CMC_4h_C</t>
  </si>
  <si>
    <t>4C_CMC_6h_A</t>
  </si>
  <si>
    <t>4C_CMC_6h_B</t>
  </si>
  <si>
    <t>4C_CMC_6h_C</t>
  </si>
  <si>
    <t>Blank_07</t>
  </si>
  <si>
    <t>Cal_10_4C_CMC_0min_A2</t>
  </si>
  <si>
    <t>Cal_25_4C_CMC_0min_A2</t>
  </si>
  <si>
    <t>Cal_50_4C_CMC_0min_A2</t>
  </si>
  <si>
    <t>Cal_75_4C_CMC_0min_A2</t>
  </si>
  <si>
    <t>Cal_100_4C_CMC_0min_A2</t>
  </si>
  <si>
    <t>Blank08</t>
  </si>
  <si>
    <t>QRK_04</t>
  </si>
  <si>
    <t>QRK_05</t>
  </si>
  <si>
    <t>Blank_09</t>
  </si>
  <si>
    <t>RET_0.7_uM_warm_PRH_0_h_3_a</t>
  </si>
  <si>
    <t>RET_0.7_uM_warm_PRH_0_h_3_b</t>
  </si>
  <si>
    <t>RET_0.7_uM_warm_PRH_0_h_3_c</t>
  </si>
  <si>
    <t>RET_0.7_uM_warm_PRH_0.0417_h_3_a</t>
  </si>
  <si>
    <t>RET_0.7_uM_warm_PRH_0.0417_h_3_b</t>
  </si>
  <si>
    <t>RET_0.7_uM_warm_PRH_0.0417_h_3_c</t>
  </si>
  <si>
    <t>RET_0.7_uM_warm_PRH_0.0833_h_3_a</t>
  </si>
  <si>
    <t>RET_0.7_uM_warm_PRH_0.0833_h_3_b</t>
  </si>
  <si>
    <t>RET_0.7_uM_warm_PRH_0.0833_h_3_c</t>
  </si>
  <si>
    <t>RET_0.7_uM_warm_PRH_0.167_h_3_a</t>
  </si>
  <si>
    <t>RET_0.7_uM_warm_PRH_0.167_h_3_b</t>
  </si>
  <si>
    <t>RET_0.7_uM_warm_PRH_0.167_h_3_c</t>
  </si>
  <si>
    <t>RET_0.7_uM_warm_PRH_0.5_h_3_a</t>
  </si>
  <si>
    <t>RET_0.7_uM_warm_PRH_0.5_h_3_b</t>
  </si>
  <si>
    <t>RET_0.7_uM_warm_PRH_0.5_h_3_c</t>
  </si>
  <si>
    <t>RET_0.7_uM_warm_PRH_1_h_3_a</t>
  </si>
  <si>
    <t>RET_0.7_uM_warm_PRH_1_h_3_b</t>
  </si>
  <si>
    <t>RET_0.7_uM_warm_PRH_1_h_3_c</t>
  </si>
  <si>
    <t>RET_0.7_uM_warm_PRH_2_h_3_a</t>
  </si>
  <si>
    <t>RET_0.7_uM_warm_PRH_2_h_3_b</t>
  </si>
  <si>
    <t>RET_0.7_uM_warm_PRH_2_h_3_c</t>
  </si>
  <si>
    <t>RET_0.7_uM_warm_PRH_4_h_3_a</t>
  </si>
  <si>
    <t>RET_0.7_uM_warm_PRH_4_h_3_b</t>
  </si>
  <si>
    <t>RET_0.7_uM_warm_PRH_4_h_3_c</t>
  </si>
  <si>
    <t>RET_0.7_uM_warm_PRH_6_h_3_a</t>
  </si>
  <si>
    <t>RET_0.7_uM_warm_PRH_6_h_3_b</t>
  </si>
  <si>
    <t>RET_0.7_uM_warm_PRH_6_h_3_c</t>
  </si>
  <si>
    <t>RET_0.7_uM_cold_PRH_0_h_3_a</t>
  </si>
  <si>
    <t>RET_0.7_uM_cold_PRH_0_h_3_b</t>
  </si>
  <si>
    <t>RET_0.7_uM_cold_PRH_0_h_3_c</t>
  </si>
  <si>
    <t>RET_0.7_uM_cold_PRH_0.0417_h_3_a</t>
  </si>
  <si>
    <t>RET_0.7_uM_cold_PRH_0.0417_h_3_b</t>
  </si>
  <si>
    <t>RET_0.7_uM_cold_PRH_0.0417_h_3_c</t>
  </si>
  <si>
    <t>RET_0.7_uM_cold_PRH_0.0833_h_3_a</t>
  </si>
  <si>
    <t>RET_0.7_uM_cold_PRH_0.0833_h_3_b</t>
  </si>
  <si>
    <t>RET_0.7_uM_cold_PRH_0.0833_h_3_c</t>
  </si>
  <si>
    <t>RET_0.7_uM_cold_PRH_0.167_h_3_a</t>
  </si>
  <si>
    <t>RET_0.7_uM_cold_PRH_0.167_h_3_b</t>
  </si>
  <si>
    <t>RET_0.7_uM_cold_PRH_0.167_h_3_c</t>
  </si>
  <si>
    <t>RET_0.7_uM_cold_PRH_0.5_h_3_a</t>
  </si>
  <si>
    <t>RET_0.7_uM_cold_PRH_0.5_h_3_b</t>
  </si>
  <si>
    <t>RET_0.7_uM_cold_PRH_0.5_h_3_c</t>
  </si>
  <si>
    <t>RET_0.7_uM_cold_PRH_1_h_3_a</t>
  </si>
  <si>
    <t>RET_0.7_uM_cold_PRH_1_h_3_b</t>
  </si>
  <si>
    <t>RET_0.7_uM_cold_PRH_1_h_3_c</t>
  </si>
  <si>
    <t>RET_0.7_uM_cold_PRH_2_h_3_a</t>
  </si>
  <si>
    <t>RET_0.7_uM_cold_PRH_2_h_3_b</t>
  </si>
  <si>
    <t>RET_0.7_uM_cold_PRH_2_h_3_c</t>
  </si>
  <si>
    <t>RET_0.7_uM_cold_PRH_4_h_3_a</t>
  </si>
  <si>
    <t>RET_0.7_uM_cold_PRH_4_h_3_b</t>
  </si>
  <si>
    <t>RET_0.7_uM_cold_PRH_4_h_3_c</t>
  </si>
  <si>
    <t>RET_0.7_uM_cold_PRH_6_h_3_a</t>
  </si>
  <si>
    <t>RET_0.7_uM_cold_PRH_6_h_3_b</t>
  </si>
  <si>
    <t>RET_0.7_uM_cold_PRH_6_h_3_c</t>
  </si>
  <si>
    <t>removed from data analysis</t>
  </si>
  <si>
    <t>t0 37°C</t>
  </si>
  <si>
    <t>t0 4°C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</si>
</sst>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49" fontId="2" fillId="0" borderId="0" xfId="0" applyNumberFormat="1" applyFont="1"/>
    <xf numFmtId="1" fontId="2" fillId="0" borderId="0" xfId="0" applyNumberFormat="1" applyFont="1"/>
    <xf numFmtId="0" fontId="1" fillId="0" borderId="1" xfId="0" applyFont="1" applyBorder="1"/>
    <xf numFmtId="0" fontId="2" fillId="2" borderId="0" xfId="0" applyFont="1" applyFill="1"/>
    <xf numFmtId="0" fontId="2" fillId="0" borderId="1" xfId="0" applyFont="1" applyBorder="1"/>
    <xf numFmtId="164" fontId="2" fillId="0" borderId="1" xfId="0" applyNumberFormat="1" applyFont="1" applyBorder="1"/>
    <xf numFmtId="0" fontId="2" fillId="3" borderId="0" xfId="0" applyFont="1" applyFill="1" applyBorder="1"/>
    <xf numFmtId="0" fontId="2" fillId="3" borderId="0" xfId="0" applyFont="1" applyFill="1"/>
    <xf numFmtId="0" fontId="2" fillId="0" borderId="0" xfId="0" applyFont="1" applyFill="1"/>
    <xf numFmtId="0" fontId="2" fillId="4" borderId="0" xfId="0" applyFont="1" applyFill="1"/>
    <xf numFmtId="0" fontId="2" fillId="4" borderId="1" xfId="0" applyFont="1" applyFill="1" applyBorder="1"/>
    <xf numFmtId="49" fontId="1" fillId="0" borderId="1" xfId="0" applyNumberFormat="1" applyFont="1" applyBorder="1"/>
    <xf numFmtId="49" fontId="2" fillId="2" borderId="0" xfId="0" applyNumberFormat="1" applyFont="1" applyFill="1"/>
    <xf numFmtId="165" fontId="2" fillId="0" borderId="0" xfId="0" applyNumberFormat="1" applyFont="1"/>
    <xf numFmtId="49" fontId="2" fillId="0" borderId="0" xfId="0" applyNumberFormat="1" applyFont="1" applyFill="1"/>
    <xf numFmtId="1" fontId="2" fillId="0" borderId="0" xfId="0" applyNumberFormat="1" applyFont="1" applyFill="1"/>
    <xf numFmtId="165" fontId="2" fillId="0" borderId="0" xfId="0" applyNumberFormat="1" applyFont="1" applyFill="1"/>
    <xf numFmtId="1" fontId="2" fillId="2" borderId="0" xfId="0" applyNumberFormat="1" applyFont="1" applyFill="1"/>
    <xf numFmtId="165" fontId="2" fillId="2" borderId="0" xfId="0" applyNumberFormat="1" applyFont="1" applyFill="1"/>
    <xf numFmtId="1" fontId="2" fillId="4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 °C CD-1</a:t>
            </a:r>
            <a:r>
              <a:rPr lang="en-US" baseline="0"/>
              <a:t> Maus Nr.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mouse1!$K$5:$K$19</c:f>
              <c:numCache>
                <c:formatCode>General</c:formatCode>
                <c:ptCount val="15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175</c:v>
                </c:pt>
                <c:pt idx="4">
                  <c:v>175</c:v>
                </c:pt>
                <c:pt idx="5">
                  <c:v>175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525</c:v>
                </c:pt>
                <c:pt idx="10">
                  <c:v>525</c:v>
                </c:pt>
                <c:pt idx="11">
                  <c:v>525</c:v>
                </c:pt>
                <c:pt idx="12">
                  <c:v>700</c:v>
                </c:pt>
                <c:pt idx="13">
                  <c:v>700</c:v>
                </c:pt>
                <c:pt idx="14">
                  <c:v>700</c:v>
                </c:pt>
              </c:numCache>
            </c:numRef>
          </c:xVal>
          <c:yVal>
            <c:numRef>
              <c:f>mouse1!$L$5:$L$19</c:f>
              <c:numCache>
                <c:formatCode>General</c:formatCode>
                <c:ptCount val="15"/>
                <c:pt idx="0">
                  <c:v>1487947.4662387201</c:v>
                </c:pt>
                <c:pt idx="1">
                  <c:v>1720103.31427038</c:v>
                </c:pt>
                <c:pt idx="2">
                  <c:v>1833139.21904464</c:v>
                </c:pt>
                <c:pt idx="3">
                  <c:v>7179042.6408935199</c:v>
                </c:pt>
                <c:pt idx="4">
                  <c:v>8869729.9321525991</c:v>
                </c:pt>
                <c:pt idx="5">
                  <c:v>8774458.7017101794</c:v>
                </c:pt>
                <c:pt idx="6">
                  <c:v>15605773.6823691</c:v>
                </c:pt>
                <c:pt idx="7">
                  <c:v>17471370.979897399</c:v>
                </c:pt>
                <c:pt idx="8">
                  <c:v>18251525.582665902</c:v>
                </c:pt>
                <c:pt idx="9">
                  <c:v>24700384.212215099</c:v>
                </c:pt>
                <c:pt idx="10">
                  <c:v>26532157.2059117</c:v>
                </c:pt>
                <c:pt idx="11">
                  <c:v>27523374.734567199</c:v>
                </c:pt>
                <c:pt idx="12">
                  <c:v>35159853.9841979</c:v>
                </c:pt>
                <c:pt idx="13">
                  <c:v>33590332.956992701</c:v>
                </c:pt>
                <c:pt idx="14">
                  <c:v>37180081.843789101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3A-4017-9FED-851845DA5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937615"/>
        <c:axId val="1508940943"/>
      </c:scatterChart>
      <c:valAx>
        <c:axId val="150893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940943"/>
        <c:crosses val="autoZero"/>
        <c:crossBetween val="midCat"/>
      </c:valAx>
      <c:valAx>
        <c:axId val="150894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937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 °C SpragueDawley</a:t>
            </a:r>
            <a:r>
              <a:rPr lang="en-US" baseline="0"/>
              <a:t> Ratte Nr.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'rat2'!$R$27:$R$31</c:f>
              <c:numCache>
                <c:formatCode>General</c:formatCode>
                <c:ptCount val="5"/>
                <c:pt idx="0">
                  <c:v>70</c:v>
                </c:pt>
                <c:pt idx="1">
                  <c:v>175</c:v>
                </c:pt>
                <c:pt idx="2">
                  <c:v>350</c:v>
                </c:pt>
                <c:pt idx="3">
                  <c:v>525</c:v>
                </c:pt>
                <c:pt idx="4">
                  <c:v>700</c:v>
                </c:pt>
              </c:numCache>
            </c:numRef>
          </c:xVal>
          <c:yVal>
            <c:numRef>
              <c:f>'rat2'!$S$27:$S$31</c:f>
              <c:numCache>
                <c:formatCode>General</c:formatCode>
                <c:ptCount val="5"/>
                <c:pt idx="0">
                  <c:v>3578921.7710044701</c:v>
                </c:pt>
                <c:pt idx="1">
                  <c:v>8645630.7863578498</c:v>
                </c:pt>
                <c:pt idx="2">
                  <c:v>18007547.601513799</c:v>
                </c:pt>
                <c:pt idx="3">
                  <c:v>27105730.131580502</c:v>
                </c:pt>
                <c:pt idx="4">
                  <c:v>36426452.862002999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90-426C-B71B-7C5A2CBCE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937615"/>
        <c:axId val="1508940943"/>
      </c:scatterChart>
      <c:valAx>
        <c:axId val="150893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940943"/>
        <c:crosses val="autoZero"/>
        <c:crossBetween val="midCat"/>
      </c:valAx>
      <c:valAx>
        <c:axId val="150894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937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37°C Sprague-Dawley</a:t>
            </a:r>
            <a:r>
              <a:rPr lang="en-US" baseline="0"/>
              <a:t> Ratte Nr.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'rat3'!$N$7:$N$16</c:f>
              <c:numCache>
                <c:formatCode>General</c:formatCode>
                <c:ptCount val="10"/>
                <c:pt idx="0">
                  <c:v>70</c:v>
                </c:pt>
                <c:pt idx="1">
                  <c:v>70</c:v>
                </c:pt>
                <c:pt idx="2">
                  <c:v>175</c:v>
                </c:pt>
                <c:pt idx="3">
                  <c:v>175</c:v>
                </c:pt>
                <c:pt idx="4">
                  <c:v>350</c:v>
                </c:pt>
                <c:pt idx="5">
                  <c:v>350</c:v>
                </c:pt>
                <c:pt idx="6">
                  <c:v>525</c:v>
                </c:pt>
                <c:pt idx="7">
                  <c:v>525</c:v>
                </c:pt>
                <c:pt idx="8">
                  <c:v>700</c:v>
                </c:pt>
                <c:pt idx="9">
                  <c:v>700</c:v>
                </c:pt>
              </c:numCache>
            </c:numRef>
          </c:xVal>
          <c:yVal>
            <c:numRef>
              <c:f>'rat3'!$O$7:$O$16</c:f>
              <c:numCache>
                <c:formatCode>0</c:formatCode>
                <c:ptCount val="10"/>
                <c:pt idx="0">
                  <c:v>2729392.892</c:v>
                </c:pt>
                <c:pt idx="1">
                  <c:v>2589909.0920000002</c:v>
                </c:pt>
                <c:pt idx="2">
                  <c:v>6692568.6579999998</c:v>
                </c:pt>
                <c:pt idx="3">
                  <c:v>6443692.7520000003</c:v>
                </c:pt>
                <c:pt idx="4">
                  <c:v>13704620.01</c:v>
                </c:pt>
                <c:pt idx="5">
                  <c:v>13323105.75</c:v>
                </c:pt>
                <c:pt idx="6">
                  <c:v>19940977.920000002</c:v>
                </c:pt>
                <c:pt idx="7">
                  <c:v>20618834.66</c:v>
                </c:pt>
                <c:pt idx="8">
                  <c:v>26819331.91</c:v>
                </c:pt>
                <c:pt idx="9">
                  <c:v>27019486.239999998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27-4037-9253-200B1C053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937615"/>
        <c:axId val="1508940943"/>
      </c:scatterChart>
      <c:valAx>
        <c:axId val="150893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940943"/>
        <c:crosses val="autoZero"/>
        <c:crossBetween val="midCat"/>
      </c:valAx>
      <c:valAx>
        <c:axId val="150894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937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 °C SpragueDawley</a:t>
            </a:r>
            <a:r>
              <a:rPr lang="en-US" baseline="0"/>
              <a:t> Ratte Nr.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'rat3'!$N$28:$N$37</c:f>
              <c:numCache>
                <c:formatCode>General</c:formatCode>
                <c:ptCount val="10"/>
                <c:pt idx="0">
                  <c:v>70</c:v>
                </c:pt>
                <c:pt idx="1">
                  <c:v>70</c:v>
                </c:pt>
                <c:pt idx="2">
                  <c:v>175</c:v>
                </c:pt>
                <c:pt idx="3">
                  <c:v>175</c:v>
                </c:pt>
                <c:pt idx="4">
                  <c:v>350</c:v>
                </c:pt>
                <c:pt idx="5">
                  <c:v>350</c:v>
                </c:pt>
                <c:pt idx="6">
                  <c:v>525</c:v>
                </c:pt>
                <c:pt idx="7">
                  <c:v>525</c:v>
                </c:pt>
                <c:pt idx="8">
                  <c:v>700</c:v>
                </c:pt>
                <c:pt idx="9">
                  <c:v>700</c:v>
                </c:pt>
              </c:numCache>
            </c:numRef>
          </c:xVal>
          <c:yVal>
            <c:numRef>
              <c:f>'rat3'!$O$28:$O$37</c:f>
              <c:numCache>
                <c:formatCode>0</c:formatCode>
                <c:ptCount val="10"/>
                <c:pt idx="0">
                  <c:v>20737.953099999999</c:v>
                </c:pt>
                <c:pt idx="1">
                  <c:v>2605366.9169999999</c:v>
                </c:pt>
                <c:pt idx="2">
                  <c:v>6511292.7010000004</c:v>
                </c:pt>
                <c:pt idx="3">
                  <c:v>6676696.7139999997</c:v>
                </c:pt>
                <c:pt idx="4">
                  <c:v>13983560.970000001</c:v>
                </c:pt>
                <c:pt idx="5">
                  <c:v>11576778.140000001</c:v>
                </c:pt>
                <c:pt idx="6">
                  <c:v>19820945.440000001</c:v>
                </c:pt>
                <c:pt idx="7">
                  <c:v>19911327.309999999</c:v>
                </c:pt>
                <c:pt idx="8">
                  <c:v>27361297.739999998</c:v>
                </c:pt>
                <c:pt idx="9">
                  <c:v>26837488.09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61-499B-A07F-4A4C6DB00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937615"/>
        <c:axId val="1508940943"/>
      </c:scatterChart>
      <c:valAx>
        <c:axId val="150893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940943"/>
        <c:crosses val="autoZero"/>
        <c:crossBetween val="midCat"/>
      </c:valAx>
      <c:valAx>
        <c:axId val="150894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937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 °C CD-1</a:t>
            </a:r>
            <a:r>
              <a:rPr lang="en-US" baseline="0"/>
              <a:t> Maus Nr.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mouse1!$K$29:$K$43</c:f>
              <c:numCache>
                <c:formatCode>General</c:formatCode>
                <c:ptCount val="15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175</c:v>
                </c:pt>
                <c:pt idx="4">
                  <c:v>175</c:v>
                </c:pt>
                <c:pt idx="5">
                  <c:v>175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525</c:v>
                </c:pt>
                <c:pt idx="10">
                  <c:v>525</c:v>
                </c:pt>
                <c:pt idx="11">
                  <c:v>525</c:v>
                </c:pt>
                <c:pt idx="12">
                  <c:v>700</c:v>
                </c:pt>
                <c:pt idx="13">
                  <c:v>700</c:v>
                </c:pt>
                <c:pt idx="14">
                  <c:v>700</c:v>
                </c:pt>
              </c:numCache>
            </c:numRef>
          </c:xVal>
          <c:yVal>
            <c:numRef>
              <c:f>mouse1!$L$29:$L$43</c:f>
              <c:numCache>
                <c:formatCode>General</c:formatCode>
                <c:ptCount val="15"/>
                <c:pt idx="0">
                  <c:v>2258054.3407510999</c:v>
                </c:pt>
                <c:pt idx="1">
                  <c:v>2081819.2987087299</c:v>
                </c:pt>
                <c:pt idx="2">
                  <c:v>2160358.9186939299</c:v>
                </c:pt>
                <c:pt idx="3">
                  <c:v>10664312.740809999</c:v>
                </c:pt>
                <c:pt idx="4">
                  <c:v>10371045.0901489</c:v>
                </c:pt>
                <c:pt idx="5">
                  <c:v>10354575.045785001</c:v>
                </c:pt>
                <c:pt idx="6">
                  <c:v>21958758.129578698</c:v>
                </c:pt>
                <c:pt idx="7">
                  <c:v>22004993.387083702</c:v>
                </c:pt>
                <c:pt idx="8">
                  <c:v>21780746.652173098</c:v>
                </c:pt>
                <c:pt idx="9">
                  <c:v>33382695.267916702</c:v>
                </c:pt>
                <c:pt idx="10">
                  <c:v>31695212.301742598</c:v>
                </c:pt>
                <c:pt idx="11">
                  <c:v>32080172.596959598</c:v>
                </c:pt>
                <c:pt idx="12">
                  <c:v>43421800.502895497</c:v>
                </c:pt>
                <c:pt idx="13">
                  <c:v>43405071.643956698</c:v>
                </c:pt>
                <c:pt idx="14">
                  <c:v>42425771.579556398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C3-499B-A9CD-BD7AB38E6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937615"/>
        <c:axId val="1508940943"/>
      </c:scatterChart>
      <c:valAx>
        <c:axId val="150893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940943"/>
        <c:crosses val="autoZero"/>
        <c:crossBetween val="midCat"/>
      </c:valAx>
      <c:valAx>
        <c:axId val="150894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937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 °C CD-1</a:t>
            </a:r>
            <a:r>
              <a:rPr lang="en-US" baseline="0"/>
              <a:t> Maus Nr.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mouse2!$L$5:$L$19</c:f>
              <c:numCache>
                <c:formatCode>General</c:formatCode>
                <c:ptCount val="15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175</c:v>
                </c:pt>
                <c:pt idx="4">
                  <c:v>175</c:v>
                </c:pt>
                <c:pt idx="5">
                  <c:v>175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525</c:v>
                </c:pt>
                <c:pt idx="10">
                  <c:v>525</c:v>
                </c:pt>
                <c:pt idx="11">
                  <c:v>525</c:v>
                </c:pt>
                <c:pt idx="12">
                  <c:v>700</c:v>
                </c:pt>
                <c:pt idx="13">
                  <c:v>700</c:v>
                </c:pt>
                <c:pt idx="14">
                  <c:v>700</c:v>
                </c:pt>
              </c:numCache>
            </c:numRef>
          </c:xVal>
          <c:yVal>
            <c:numRef>
              <c:f>mouse2!$M$5:$M$19</c:f>
              <c:numCache>
                <c:formatCode>General</c:formatCode>
                <c:ptCount val="15"/>
                <c:pt idx="0">
                  <c:v>1941846.9688937501</c:v>
                </c:pt>
                <c:pt idx="1">
                  <c:v>1954604.2898513901</c:v>
                </c:pt>
                <c:pt idx="2">
                  <c:v>2045655.8689800799</c:v>
                </c:pt>
                <c:pt idx="3">
                  <c:v>9474388.3268527295</c:v>
                </c:pt>
                <c:pt idx="4">
                  <c:v>9801036.2299494408</c:v>
                </c:pt>
                <c:pt idx="5">
                  <c:v>10243571.5384284</c:v>
                </c:pt>
                <c:pt idx="6">
                  <c:v>19759466.604074702</c:v>
                </c:pt>
                <c:pt idx="7">
                  <c:v>19891571.881974101</c:v>
                </c:pt>
                <c:pt idx="8">
                  <c:v>20533880.209770899</c:v>
                </c:pt>
                <c:pt idx="9">
                  <c:v>30428221.644597702</c:v>
                </c:pt>
                <c:pt idx="10">
                  <c:v>30288587.405145999</c:v>
                </c:pt>
                <c:pt idx="11">
                  <c:v>31242470.8669012</c:v>
                </c:pt>
                <c:pt idx="12">
                  <c:v>41737973.7367699</c:v>
                </c:pt>
                <c:pt idx="13">
                  <c:v>41378573.919687398</c:v>
                </c:pt>
                <c:pt idx="14">
                  <c:v>42548717.527506597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A2-4B41-B5E1-CBD47AFB2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937615"/>
        <c:axId val="1508940943"/>
      </c:scatterChart>
      <c:valAx>
        <c:axId val="150893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940943"/>
        <c:crosses val="autoZero"/>
        <c:crossBetween val="midCat"/>
      </c:valAx>
      <c:valAx>
        <c:axId val="150894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937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 °C CD-1</a:t>
            </a:r>
            <a:r>
              <a:rPr lang="en-US" baseline="0"/>
              <a:t> Maus Nr.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mouse2!$L$29:$L$43</c:f>
              <c:numCache>
                <c:formatCode>General</c:formatCode>
                <c:ptCount val="15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175</c:v>
                </c:pt>
                <c:pt idx="4">
                  <c:v>175</c:v>
                </c:pt>
                <c:pt idx="5">
                  <c:v>175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525</c:v>
                </c:pt>
                <c:pt idx="10">
                  <c:v>525</c:v>
                </c:pt>
                <c:pt idx="11">
                  <c:v>525</c:v>
                </c:pt>
                <c:pt idx="12">
                  <c:v>700</c:v>
                </c:pt>
                <c:pt idx="13">
                  <c:v>700</c:v>
                </c:pt>
                <c:pt idx="14">
                  <c:v>700</c:v>
                </c:pt>
              </c:numCache>
            </c:numRef>
          </c:xVal>
          <c:yVal>
            <c:numRef>
              <c:f>mouse2!$M$29:$M$43</c:f>
              <c:numCache>
                <c:formatCode>General</c:formatCode>
                <c:ptCount val="15"/>
                <c:pt idx="0">
                  <c:v>2417067.8096509101</c:v>
                </c:pt>
                <c:pt idx="1">
                  <c:v>3016482.0892352699</c:v>
                </c:pt>
                <c:pt idx="2">
                  <c:v>2221708.2695667599</c:v>
                </c:pt>
                <c:pt idx="3">
                  <c:v>9233858.0244843103</c:v>
                </c:pt>
                <c:pt idx="4">
                  <c:v>14853956.299164699</c:v>
                </c:pt>
                <c:pt idx="5">
                  <c:v>11195745.030539799</c:v>
                </c:pt>
                <c:pt idx="6">
                  <c:v>23346292.7361339</c:v>
                </c:pt>
                <c:pt idx="7">
                  <c:v>29450724.2073735</c:v>
                </c:pt>
                <c:pt idx="8">
                  <c:v>22785885.879603699</c:v>
                </c:pt>
                <c:pt idx="9">
                  <c:v>35922674.172862701</c:v>
                </c:pt>
                <c:pt idx="10">
                  <c:v>45307723.817763098</c:v>
                </c:pt>
                <c:pt idx="11">
                  <c:v>34164810.050705403</c:v>
                </c:pt>
                <c:pt idx="12">
                  <c:v>46558786.563791104</c:v>
                </c:pt>
                <c:pt idx="13">
                  <c:v>57899330.530710399</c:v>
                </c:pt>
                <c:pt idx="14">
                  <c:v>46294422.836839698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89-4EE0-9D53-A669059F2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937615"/>
        <c:axId val="1508940943"/>
      </c:scatterChart>
      <c:valAx>
        <c:axId val="150893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940943"/>
        <c:crosses val="autoZero"/>
        <c:crossBetween val="midCat"/>
      </c:valAx>
      <c:valAx>
        <c:axId val="150894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937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 °C CD-1</a:t>
            </a:r>
            <a:r>
              <a:rPr lang="en-US" baseline="0"/>
              <a:t> Maus Nr.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mouse3!$R$5:$R$8</c:f>
              <c:numCache>
                <c:formatCode>General</c:formatCode>
                <c:ptCount val="4"/>
                <c:pt idx="0">
                  <c:v>175</c:v>
                </c:pt>
                <c:pt idx="1">
                  <c:v>350</c:v>
                </c:pt>
                <c:pt idx="2">
                  <c:v>525</c:v>
                </c:pt>
                <c:pt idx="3">
                  <c:v>700</c:v>
                </c:pt>
              </c:numCache>
            </c:numRef>
          </c:xVal>
          <c:yVal>
            <c:numRef>
              <c:f>mouse3!$S$5:$S$8</c:f>
              <c:numCache>
                <c:formatCode>General</c:formatCode>
                <c:ptCount val="4"/>
                <c:pt idx="0">
                  <c:v>8114612.4358370798</c:v>
                </c:pt>
                <c:pt idx="1">
                  <c:v>16539398.827015599</c:v>
                </c:pt>
                <c:pt idx="2">
                  <c:v>24614688.689367499</c:v>
                </c:pt>
                <c:pt idx="3">
                  <c:v>33448863.595483601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E-4EDB-989A-0D991406B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937615"/>
        <c:axId val="1508940943"/>
      </c:scatterChart>
      <c:valAx>
        <c:axId val="150893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940943"/>
        <c:crosses val="autoZero"/>
        <c:crossBetween val="midCat"/>
      </c:valAx>
      <c:valAx>
        <c:axId val="150894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937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 °C CD-1</a:t>
            </a:r>
            <a:r>
              <a:rPr lang="en-US" baseline="0"/>
              <a:t> Maus Nr.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mouse3!$R$26:$R$30</c:f>
              <c:numCache>
                <c:formatCode>General</c:formatCode>
                <c:ptCount val="5"/>
                <c:pt idx="0">
                  <c:v>70</c:v>
                </c:pt>
                <c:pt idx="1">
                  <c:v>175</c:v>
                </c:pt>
                <c:pt idx="2">
                  <c:v>350</c:v>
                </c:pt>
                <c:pt idx="3">
                  <c:v>525</c:v>
                </c:pt>
                <c:pt idx="4">
                  <c:v>700</c:v>
                </c:pt>
              </c:numCache>
            </c:numRef>
          </c:xVal>
          <c:yVal>
            <c:numRef>
              <c:f>mouse3!$S$26:$S$30</c:f>
              <c:numCache>
                <c:formatCode>General</c:formatCode>
                <c:ptCount val="5"/>
                <c:pt idx="0">
                  <c:v>3162171.8290423602</c:v>
                </c:pt>
                <c:pt idx="1">
                  <c:v>8348588.3695281204</c:v>
                </c:pt>
                <c:pt idx="2">
                  <c:v>16259587.573287901</c:v>
                </c:pt>
                <c:pt idx="3">
                  <c:v>24622094.349600099</c:v>
                </c:pt>
                <c:pt idx="4">
                  <c:v>33036885.8025373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C8-430C-8BFD-1A05F7AC0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937615"/>
        <c:axId val="1508940943"/>
      </c:scatterChart>
      <c:valAx>
        <c:axId val="150893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940943"/>
        <c:crosses val="autoZero"/>
        <c:crossBetween val="midCat"/>
      </c:valAx>
      <c:valAx>
        <c:axId val="150894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937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37°C Sprague-Dawley</a:t>
            </a:r>
            <a:r>
              <a:rPr lang="en-US" baseline="0"/>
              <a:t> Ratte Nr.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'rat1'!$R$6:$R$10</c:f>
              <c:numCache>
                <c:formatCode>General</c:formatCode>
                <c:ptCount val="5"/>
                <c:pt idx="0">
                  <c:v>70</c:v>
                </c:pt>
                <c:pt idx="1">
                  <c:v>175</c:v>
                </c:pt>
                <c:pt idx="2">
                  <c:v>350</c:v>
                </c:pt>
                <c:pt idx="3">
                  <c:v>525</c:v>
                </c:pt>
                <c:pt idx="4">
                  <c:v>700</c:v>
                </c:pt>
              </c:numCache>
            </c:numRef>
          </c:xVal>
          <c:yVal>
            <c:numRef>
              <c:f>'rat1'!$S$6:$S$10</c:f>
              <c:numCache>
                <c:formatCode>General</c:formatCode>
                <c:ptCount val="5"/>
                <c:pt idx="0">
                  <c:v>2985170.5991718899</c:v>
                </c:pt>
                <c:pt idx="1">
                  <c:v>8118436.0617852397</c:v>
                </c:pt>
                <c:pt idx="2">
                  <c:v>15303802.8806451</c:v>
                </c:pt>
                <c:pt idx="3">
                  <c:v>23508898.999043301</c:v>
                </c:pt>
                <c:pt idx="4">
                  <c:v>30785422.786947001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71-4743-B7E3-DA346046B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937615"/>
        <c:axId val="1508940943"/>
      </c:scatterChart>
      <c:valAx>
        <c:axId val="150893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940943"/>
        <c:crosses val="autoZero"/>
        <c:crossBetween val="midCat"/>
      </c:valAx>
      <c:valAx>
        <c:axId val="150894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937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 °C SpragueDawley</a:t>
            </a:r>
            <a:r>
              <a:rPr lang="en-US" baseline="0"/>
              <a:t> Ratte Nr.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'rat1'!$R$27:$R$31</c:f>
              <c:numCache>
                <c:formatCode>General</c:formatCode>
                <c:ptCount val="5"/>
                <c:pt idx="0">
                  <c:v>70</c:v>
                </c:pt>
                <c:pt idx="1">
                  <c:v>175</c:v>
                </c:pt>
                <c:pt idx="2">
                  <c:v>350</c:v>
                </c:pt>
                <c:pt idx="3">
                  <c:v>525</c:v>
                </c:pt>
                <c:pt idx="4">
                  <c:v>700</c:v>
                </c:pt>
              </c:numCache>
            </c:numRef>
          </c:xVal>
          <c:yVal>
            <c:numRef>
              <c:f>'rat1'!$S$27:$S$31</c:f>
              <c:numCache>
                <c:formatCode>General</c:formatCode>
                <c:ptCount val="5"/>
                <c:pt idx="0">
                  <c:v>2954293.48380337</c:v>
                </c:pt>
                <c:pt idx="1">
                  <c:v>7826651.6095793797</c:v>
                </c:pt>
                <c:pt idx="2">
                  <c:v>15690337.148097901</c:v>
                </c:pt>
                <c:pt idx="3">
                  <c:v>24195078.545329899</c:v>
                </c:pt>
                <c:pt idx="4">
                  <c:v>32413505.555635199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52-47F9-94FC-26252E15E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937615"/>
        <c:axId val="1508940943"/>
      </c:scatterChart>
      <c:valAx>
        <c:axId val="150893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940943"/>
        <c:crosses val="autoZero"/>
        <c:crossBetween val="midCat"/>
      </c:valAx>
      <c:valAx>
        <c:axId val="150894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937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37°C Sprague-Dawley</a:t>
            </a:r>
            <a:r>
              <a:rPr lang="en-US" baseline="0"/>
              <a:t> Ratte Nr.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'rat2'!$R$6:$R$10</c:f>
              <c:numCache>
                <c:formatCode>General</c:formatCode>
                <c:ptCount val="5"/>
                <c:pt idx="0">
                  <c:v>70</c:v>
                </c:pt>
                <c:pt idx="1">
                  <c:v>175</c:v>
                </c:pt>
                <c:pt idx="2">
                  <c:v>350</c:v>
                </c:pt>
                <c:pt idx="3">
                  <c:v>525</c:v>
                </c:pt>
                <c:pt idx="4">
                  <c:v>700</c:v>
                </c:pt>
              </c:numCache>
            </c:numRef>
          </c:xVal>
          <c:yVal>
            <c:numRef>
              <c:f>'rat2'!$S$6:$S$10</c:f>
              <c:numCache>
                <c:formatCode>General</c:formatCode>
                <c:ptCount val="5"/>
                <c:pt idx="0">
                  <c:v>3291391.2972765798</c:v>
                </c:pt>
                <c:pt idx="1">
                  <c:v>8932267.2029832993</c:v>
                </c:pt>
                <c:pt idx="2">
                  <c:v>18459775.192846</c:v>
                </c:pt>
                <c:pt idx="3">
                  <c:v>26613465.827397902</c:v>
                </c:pt>
                <c:pt idx="4">
                  <c:v>36660541.431471102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C7-4E2D-856A-2579681AA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937615"/>
        <c:axId val="1508940943"/>
      </c:scatterChart>
      <c:valAx>
        <c:axId val="150893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940943"/>
        <c:crosses val="autoZero"/>
        <c:crossBetween val="midCat"/>
      </c:valAx>
      <c:valAx>
        <c:axId val="150894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937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193675</xdr:colOff>
      <xdr:row>2</xdr:row>
      <xdr:rowOff>9525</xdr:rowOff>
    </xdr:from>
    <xdr:to>
      <xdr:col>18</xdr:col>
      <xdr:colOff>193675</xdr:colOff>
      <xdr:row>16</xdr:row>
      <xdr:rowOff>180975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9E1E4B7-105C-48B0-8C12-ED66C0F55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222250</xdr:colOff>
      <xdr:row>27</xdr:row>
      <xdr:rowOff>152400</xdr:rowOff>
    </xdr:from>
    <xdr:to>
      <xdr:col>18</xdr:col>
      <xdr:colOff>222250</xdr:colOff>
      <xdr:row>42</xdr:row>
      <xdr:rowOff>133350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172B142-BE2F-4BBA-B0A3-23D89AFEA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250825</xdr:colOff>
      <xdr:row>3</xdr:row>
      <xdr:rowOff>152400</xdr:rowOff>
    </xdr:from>
    <xdr:to>
      <xdr:col>19</xdr:col>
      <xdr:colOff>250825</xdr:colOff>
      <xdr:row>18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355A79F-E703-498F-BDE5-2C8673394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222250</xdr:colOff>
      <xdr:row>27</xdr:row>
      <xdr:rowOff>152400</xdr:rowOff>
    </xdr:from>
    <xdr:to>
      <xdr:col>19</xdr:col>
      <xdr:colOff>222250</xdr:colOff>
      <xdr:row>42</xdr:row>
      <xdr:rowOff>133350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6017041-680F-4678-B9B6-FB35873C9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600075</xdr:colOff>
      <xdr:row>0</xdr:row>
      <xdr:rowOff>0</xdr:rowOff>
    </xdr:from>
    <xdr:to>
      <xdr:col>25</xdr:col>
      <xdr:colOff>600075</xdr:colOff>
      <xdr:row>11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BDBC60C-A0A4-4BD5-AAEC-0C62DC015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514350</xdr:colOff>
      <xdr:row>18</xdr:row>
      <xdr:rowOff>158750</xdr:rowOff>
    </xdr:from>
    <xdr:to>
      <xdr:col>25</xdr:col>
      <xdr:colOff>514350</xdr:colOff>
      <xdr:row>33</xdr:row>
      <xdr:rowOff>139700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7949BF4-C7AE-4949-BE17-30867113C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504825</xdr:colOff>
      <xdr:row>3</xdr:row>
      <xdr:rowOff>12700</xdr:rowOff>
    </xdr:from>
    <xdr:to>
      <xdr:col>25</xdr:col>
      <xdr:colOff>504825</xdr:colOff>
      <xdr:row>17</xdr:row>
      <xdr:rowOff>31750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03FAC55-6CEB-40CC-8373-E81363724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514350</xdr:colOff>
      <xdr:row>19</xdr:row>
      <xdr:rowOff>158750</xdr:rowOff>
    </xdr:from>
    <xdr:to>
      <xdr:col>25</xdr:col>
      <xdr:colOff>514350</xdr:colOff>
      <xdr:row>34</xdr:row>
      <xdr:rowOff>139700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489000F-FB77-4F85-95B9-7079B3F16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504825</xdr:colOff>
      <xdr:row>3</xdr:row>
      <xdr:rowOff>12700</xdr:rowOff>
    </xdr:from>
    <xdr:to>
      <xdr:col>25</xdr:col>
      <xdr:colOff>504825</xdr:colOff>
      <xdr:row>17</xdr:row>
      <xdr:rowOff>31750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E68EB4E-04B6-4BA3-95C7-0D96C36B4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514350</xdr:colOff>
      <xdr:row>19</xdr:row>
      <xdr:rowOff>158750</xdr:rowOff>
    </xdr:from>
    <xdr:to>
      <xdr:col>25</xdr:col>
      <xdr:colOff>514350</xdr:colOff>
      <xdr:row>34</xdr:row>
      <xdr:rowOff>139700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ECEFE5E-B617-4BB3-9DAC-39405976A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504825</xdr:colOff>
      <xdr:row>4</xdr:row>
      <xdr:rowOff>12700</xdr:rowOff>
    </xdr:from>
    <xdr:to>
      <xdr:col>21</xdr:col>
      <xdr:colOff>504825</xdr:colOff>
      <xdr:row>18</xdr:row>
      <xdr:rowOff>31750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7D4D66E-C08D-4985-9DC8-AEF04B5FD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514350</xdr:colOff>
      <xdr:row>20</xdr:row>
      <xdr:rowOff>158750</xdr:rowOff>
    </xdr:from>
    <xdr:to>
      <xdr:col>21</xdr:col>
      <xdr:colOff>514350</xdr:colOff>
      <xdr:row>35</xdr:row>
      <xdr:rowOff>139700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A6F5A50-140B-43BA-A9CC-F76249F11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29805-EB06-4E60-87EC-5339CAF31451}">
  <dimension ref="A1:L92"/>
  <sheetViews>
    <sheetView workbookViewId="0">
      <selection activeCell="J44" sqref="J44:K44"/>
    </sheetView>
  </sheetViews>
  <sheetFormatPr baseColWidth="10" defaultRowHeight="11.25" x14ac:dyDescent="0.2"/>
  <cols>
    <col min="1" max="2" width="39.7109375" style="1" customWidth="1"/>
    <col min="3" max="6" width="11.42578125" style="1"/>
    <col min="7" max="7" width="22.42578125" style="1" customWidth="1"/>
    <col min="8" max="11" width="11.42578125" style="1"/>
    <col min="12" max="12" width="13.42578125" style="1" bestFit="1" customWidth="1"/>
    <col min="13" max="16384" width="11.42578125" style="1"/>
  </cols>
  <sheetData>
    <row r="1" spans="1:12" s="6" customFormat="1" ht="12" thickBot="1" x14ac:dyDescent="0.25">
      <c r="A1" s="4" t="s">
        <v>0</v>
      </c>
      <c r="B1" s="4" t="s">
        <v>102</v>
      </c>
      <c r="C1" s="4" t="s">
        <v>92</v>
      </c>
      <c r="D1" s="4" t="s">
        <v>94</v>
      </c>
      <c r="E1" s="4" t="s">
        <v>95</v>
      </c>
      <c r="F1" s="4" t="s">
        <v>98</v>
      </c>
      <c r="G1" s="4" t="s">
        <v>157</v>
      </c>
      <c r="L1" s="7"/>
    </row>
    <row r="2" spans="1:12" x14ac:dyDescent="0.2">
      <c r="A2" s="1" t="s">
        <v>1</v>
      </c>
      <c r="C2" s="1">
        <v>6.41</v>
      </c>
      <c r="D2" s="1">
        <v>1047913.19494097</v>
      </c>
      <c r="E2" s="1">
        <v>3</v>
      </c>
      <c r="F2" s="1">
        <f>(D2-$K$22)/$K$21</f>
        <v>48.221922149532951</v>
      </c>
      <c r="G2" s="1">
        <f>F2/$K$2</f>
        <v>6.9188949701536814E-2</v>
      </c>
      <c r="J2" s="8" t="s">
        <v>901</v>
      </c>
      <c r="K2" s="8">
        <f>AVERAGE(F13,F18,F23)</f>
        <v>696.95988098605073</v>
      </c>
    </row>
    <row r="3" spans="1:12" x14ac:dyDescent="0.2">
      <c r="A3" s="1" t="s">
        <v>2</v>
      </c>
      <c r="C3" s="1">
        <v>6.52</v>
      </c>
      <c r="D3" s="1">
        <v>1234166.58161198</v>
      </c>
      <c r="E3" s="1">
        <v>3</v>
      </c>
      <c r="F3" s="1">
        <f t="shared" ref="F3:F49" si="0">(D3-$K$22)/$K$21</f>
        <v>51.748541138487639</v>
      </c>
      <c r="G3" s="1">
        <f>F3/$K$2</f>
        <v>7.424895255846635E-2</v>
      </c>
      <c r="J3" s="5" t="s">
        <v>100</v>
      </c>
      <c r="K3" s="5"/>
      <c r="L3" s="5"/>
    </row>
    <row r="4" spans="1:12" x14ac:dyDescent="0.2">
      <c r="A4" s="1" t="s">
        <v>3</v>
      </c>
      <c r="C4" s="1">
        <v>6.52</v>
      </c>
      <c r="D4" s="1">
        <v>315193310.77597201</v>
      </c>
      <c r="E4" s="1">
        <v>3</v>
      </c>
      <c r="F4" s="1">
        <f t="shared" si="0"/>
        <v>5996.415102437214</v>
      </c>
      <c r="G4" s="1">
        <f>F4/$K$2</f>
        <v>8.6036732759331223</v>
      </c>
      <c r="J4" s="5"/>
      <c r="K4" s="5" t="s">
        <v>96</v>
      </c>
      <c r="L4" s="5" t="s">
        <v>94</v>
      </c>
    </row>
    <row r="5" spans="1:12" x14ac:dyDescent="0.2">
      <c r="A5" s="1" t="s">
        <v>4</v>
      </c>
      <c r="C5" s="1">
        <v>6.51</v>
      </c>
      <c r="D5" s="1">
        <v>276109937.17312598</v>
      </c>
      <c r="E5" s="1">
        <v>3</v>
      </c>
      <c r="F5" s="1">
        <f t="shared" si="0"/>
        <v>5256.3900754363985</v>
      </c>
      <c r="G5" s="1">
        <f>F5/$K$2</f>
        <v>7.5418832831521367</v>
      </c>
      <c r="J5" s="5">
        <v>10</v>
      </c>
      <c r="K5" s="5">
        <f>J5/100*700</f>
        <v>70</v>
      </c>
      <c r="L5" s="5">
        <f>D9</f>
        <v>1487947.4662387201</v>
      </c>
    </row>
    <row r="6" spans="1:12" x14ac:dyDescent="0.2">
      <c r="A6" s="1" t="s">
        <v>5</v>
      </c>
      <c r="C6" s="1">
        <v>6.52</v>
      </c>
      <c r="D6" s="1">
        <v>261463336.33509099</v>
      </c>
      <c r="E6" s="1">
        <v>3</v>
      </c>
      <c r="F6" s="1">
        <f t="shared" si="0"/>
        <v>4979.063678519432</v>
      </c>
      <c r="G6" s="1">
        <f>F6/$K$2</f>
        <v>7.1439745878559187</v>
      </c>
      <c r="J6" s="5">
        <v>10</v>
      </c>
      <c r="K6" s="5">
        <f t="shared" ref="K6:K19" si="1">J6/100*700</f>
        <v>70</v>
      </c>
      <c r="L6" s="5">
        <f>D14</f>
        <v>1720103.31427038</v>
      </c>
    </row>
    <row r="7" spans="1:12" x14ac:dyDescent="0.2">
      <c r="A7" s="1" t="s">
        <v>6</v>
      </c>
      <c r="C7" s="1">
        <v>6.51</v>
      </c>
      <c r="D7" s="1">
        <v>245014667.17448401</v>
      </c>
      <c r="E7" s="1">
        <v>3</v>
      </c>
      <c r="F7" s="1">
        <f t="shared" si="0"/>
        <v>4667.6159779345653</v>
      </c>
      <c r="G7" s="1">
        <f>F7/$K$2</f>
        <v>6.6971085499654253</v>
      </c>
      <c r="J7" s="5">
        <v>10</v>
      </c>
      <c r="K7" s="5">
        <f t="shared" si="1"/>
        <v>70</v>
      </c>
      <c r="L7" s="5">
        <f>D19</f>
        <v>1833139.21904464</v>
      </c>
    </row>
    <row r="8" spans="1:12" x14ac:dyDescent="0.2">
      <c r="A8" s="1" t="s">
        <v>7</v>
      </c>
      <c r="C8" s="1">
        <v>6.52</v>
      </c>
      <c r="D8" s="1">
        <v>190062710.01939699</v>
      </c>
      <c r="E8" s="1">
        <v>3</v>
      </c>
      <c r="F8" s="1">
        <f t="shared" si="0"/>
        <v>3627.1268945029433</v>
      </c>
      <c r="G8" s="1">
        <f>F8/$K$2</f>
        <v>5.2042118828580586</v>
      </c>
      <c r="J8" s="5">
        <v>25</v>
      </c>
      <c r="K8" s="5">
        <f t="shared" si="1"/>
        <v>175</v>
      </c>
      <c r="L8" s="5">
        <f>D10</f>
        <v>7179042.6408935199</v>
      </c>
    </row>
    <row r="9" spans="1:12" x14ac:dyDescent="0.2">
      <c r="A9" s="5" t="s">
        <v>8</v>
      </c>
      <c r="B9" s="5"/>
      <c r="C9" s="5">
        <v>6.52</v>
      </c>
      <c r="D9" s="5">
        <v>1487947.4662387201</v>
      </c>
      <c r="E9" s="5">
        <v>3</v>
      </c>
      <c r="F9" s="5">
        <f t="shared" si="0"/>
        <v>56.553761074376659</v>
      </c>
      <c r="G9" s="5">
        <f>F9/$K$2</f>
        <v>8.1143495654821707E-2</v>
      </c>
      <c r="J9" s="5">
        <v>25</v>
      </c>
      <c r="K9" s="5">
        <f t="shared" si="1"/>
        <v>175</v>
      </c>
      <c r="L9" s="5">
        <f>D15</f>
        <v>8869729.9321525991</v>
      </c>
    </row>
    <row r="10" spans="1:12" x14ac:dyDescent="0.2">
      <c r="A10" s="5" t="s">
        <v>9</v>
      </c>
      <c r="B10" s="5"/>
      <c r="C10" s="5">
        <v>6.51</v>
      </c>
      <c r="D10" s="5">
        <v>7179042.6408935199</v>
      </c>
      <c r="E10" s="5">
        <v>3</v>
      </c>
      <c r="F10" s="5">
        <f t="shared" si="0"/>
        <v>164.3119321853128</v>
      </c>
      <c r="G10" s="5">
        <f>F10/$K$2</f>
        <v>0.23575522303069466</v>
      </c>
      <c r="J10" s="5">
        <v>25</v>
      </c>
      <c r="K10" s="5">
        <f t="shared" si="1"/>
        <v>175</v>
      </c>
      <c r="L10" s="5">
        <f>D20</f>
        <v>8774458.7017101794</v>
      </c>
    </row>
    <row r="11" spans="1:12" x14ac:dyDescent="0.2">
      <c r="A11" s="5" t="s">
        <v>10</v>
      </c>
      <c r="B11" s="5"/>
      <c r="C11" s="5">
        <v>6.51</v>
      </c>
      <c r="D11" s="5">
        <v>15605773.6823691</v>
      </c>
      <c r="E11" s="5">
        <v>3</v>
      </c>
      <c r="F11" s="5">
        <f t="shared" si="0"/>
        <v>323.86806287824948</v>
      </c>
      <c r="G11" s="5">
        <f>F11/$K$2</f>
        <v>0.46468680868695728</v>
      </c>
      <c r="J11" s="5">
        <v>50</v>
      </c>
      <c r="K11" s="5">
        <f t="shared" si="1"/>
        <v>350</v>
      </c>
      <c r="L11" s="5">
        <f>D11</f>
        <v>15605773.6823691</v>
      </c>
    </row>
    <row r="12" spans="1:12" x14ac:dyDescent="0.2">
      <c r="A12" s="5" t="s">
        <v>11</v>
      </c>
      <c r="B12" s="5"/>
      <c r="C12" s="5">
        <v>6.51</v>
      </c>
      <c r="D12" s="5">
        <v>24700384.212215099</v>
      </c>
      <c r="E12" s="5">
        <v>3</v>
      </c>
      <c r="F12" s="5">
        <f t="shared" si="0"/>
        <v>496.07017294433382</v>
      </c>
      <c r="G12" s="5">
        <f>F12/$K$2</f>
        <v>0.7117628811611072</v>
      </c>
      <c r="J12" s="5">
        <v>50</v>
      </c>
      <c r="K12" s="5">
        <f t="shared" si="1"/>
        <v>350</v>
      </c>
      <c r="L12" s="5">
        <f>D16</f>
        <v>17471370.979897399</v>
      </c>
    </row>
    <row r="13" spans="1:12" x14ac:dyDescent="0.2">
      <c r="A13" s="5" t="s">
        <v>12</v>
      </c>
      <c r="B13" s="5" t="s">
        <v>148</v>
      </c>
      <c r="C13" s="5">
        <v>6.51</v>
      </c>
      <c r="D13" s="5">
        <v>35159853.9841979</v>
      </c>
      <c r="E13" s="5">
        <v>3</v>
      </c>
      <c r="F13" s="5">
        <f t="shared" si="0"/>
        <v>694.11524139416031</v>
      </c>
      <c r="G13" s="5">
        <f>F13/$K$2</f>
        <v>0.99591850310255181</v>
      </c>
      <c r="J13" s="5">
        <v>50</v>
      </c>
      <c r="K13" s="5">
        <f t="shared" si="1"/>
        <v>350</v>
      </c>
      <c r="L13" s="5">
        <f>D21</f>
        <v>18251525.582665902</v>
      </c>
    </row>
    <row r="14" spans="1:12" x14ac:dyDescent="0.2">
      <c r="A14" s="5" t="s">
        <v>13</v>
      </c>
      <c r="B14" s="5"/>
      <c r="C14" s="5">
        <v>6.52</v>
      </c>
      <c r="D14" s="5">
        <v>1720103.31427038</v>
      </c>
      <c r="E14" s="5">
        <v>3</v>
      </c>
      <c r="F14" s="5">
        <f t="shared" si="0"/>
        <v>60.949521262681273</v>
      </c>
      <c r="G14" s="5">
        <f>F14/$K$2</f>
        <v>8.7450544752232504E-2</v>
      </c>
      <c r="J14" s="5">
        <v>75</v>
      </c>
      <c r="K14" s="5">
        <f t="shared" si="1"/>
        <v>525</v>
      </c>
      <c r="L14" s="5">
        <f>D12</f>
        <v>24700384.212215099</v>
      </c>
    </row>
    <row r="15" spans="1:12" x14ac:dyDescent="0.2">
      <c r="A15" s="5" t="s">
        <v>14</v>
      </c>
      <c r="B15" s="5"/>
      <c r="C15" s="5">
        <v>6.51</v>
      </c>
      <c r="D15" s="5">
        <v>8869729.9321525991</v>
      </c>
      <c r="E15" s="5">
        <v>3</v>
      </c>
      <c r="F15" s="5">
        <f t="shared" si="0"/>
        <v>196.32428918084165</v>
      </c>
      <c r="G15" s="5">
        <f>F15/$K$2</f>
        <v>0.28168664300028912</v>
      </c>
      <c r="J15" s="5">
        <v>75</v>
      </c>
      <c r="K15" s="5">
        <f t="shared" si="1"/>
        <v>525</v>
      </c>
      <c r="L15" s="5">
        <f>D17</f>
        <v>26532157.2059117</v>
      </c>
    </row>
    <row r="16" spans="1:12" x14ac:dyDescent="0.2">
      <c r="A16" s="5" t="s">
        <v>15</v>
      </c>
      <c r="B16" s="5"/>
      <c r="C16" s="5">
        <v>6.51</v>
      </c>
      <c r="D16" s="5">
        <v>17471370.979897399</v>
      </c>
      <c r="E16" s="5">
        <v>3</v>
      </c>
      <c r="F16" s="5">
        <f t="shared" si="0"/>
        <v>359.19225736834579</v>
      </c>
      <c r="G16" s="5">
        <f>F16/$K$2</f>
        <v>0.51537006242047212</v>
      </c>
      <c r="J16" s="5">
        <v>75</v>
      </c>
      <c r="K16" s="5">
        <f t="shared" si="1"/>
        <v>525</v>
      </c>
      <c r="L16" s="5">
        <f>D22</f>
        <v>27523374.734567199</v>
      </c>
    </row>
    <row r="17" spans="1:12" x14ac:dyDescent="0.2">
      <c r="A17" s="5" t="s">
        <v>16</v>
      </c>
      <c r="B17" s="5"/>
      <c r="C17" s="5">
        <v>6.51</v>
      </c>
      <c r="D17" s="5">
        <v>26532157.2059117</v>
      </c>
      <c r="E17" s="5">
        <v>3</v>
      </c>
      <c r="F17" s="5">
        <f t="shared" si="0"/>
        <v>530.75392038370478</v>
      </c>
      <c r="G17" s="5">
        <f>F17/$K$2</f>
        <v>0.76152721966263004</v>
      </c>
      <c r="J17" s="5">
        <v>100</v>
      </c>
      <c r="K17" s="5">
        <f t="shared" si="1"/>
        <v>700</v>
      </c>
      <c r="L17" s="5">
        <f>D13</f>
        <v>35159853.9841979</v>
      </c>
    </row>
    <row r="18" spans="1:12" x14ac:dyDescent="0.2">
      <c r="A18" s="5" t="s">
        <v>17</v>
      </c>
      <c r="B18" s="5" t="s">
        <v>149</v>
      </c>
      <c r="C18" s="5">
        <v>6.51</v>
      </c>
      <c r="D18" s="5">
        <v>33590332.956992701</v>
      </c>
      <c r="E18" s="5">
        <v>3</v>
      </c>
      <c r="F18" s="5">
        <f t="shared" si="0"/>
        <v>664.3971097830422</v>
      </c>
      <c r="G18" s="5">
        <f>F18/$K$2</f>
        <v>0.95327884417545083</v>
      </c>
      <c r="J18" s="5">
        <v>100</v>
      </c>
      <c r="K18" s="5">
        <f t="shared" si="1"/>
        <v>700</v>
      </c>
      <c r="L18" s="5">
        <f>D18</f>
        <v>33590332.956992701</v>
      </c>
    </row>
    <row r="19" spans="1:12" x14ac:dyDescent="0.2">
      <c r="A19" s="5" t="s">
        <v>18</v>
      </c>
      <c r="B19" s="5"/>
      <c r="C19" s="5">
        <v>6.51</v>
      </c>
      <c r="D19" s="5">
        <v>1833139.21904464</v>
      </c>
      <c r="E19" s="5">
        <v>3</v>
      </c>
      <c r="F19" s="5">
        <f t="shared" si="0"/>
        <v>63.089802174269259</v>
      </c>
      <c r="G19" s="5">
        <f>F19/$K$2</f>
        <v>9.0521425831585234E-2</v>
      </c>
      <c r="J19" s="5">
        <v>100</v>
      </c>
      <c r="K19" s="5">
        <f t="shared" si="1"/>
        <v>700</v>
      </c>
      <c r="L19" s="5">
        <f>D23</f>
        <v>37180081.843789101</v>
      </c>
    </row>
    <row r="20" spans="1:12" x14ac:dyDescent="0.2">
      <c r="A20" s="5" t="s">
        <v>19</v>
      </c>
      <c r="B20" s="5"/>
      <c r="C20" s="5">
        <v>6.51</v>
      </c>
      <c r="D20" s="5">
        <v>8774458.7017101794</v>
      </c>
      <c r="E20" s="5">
        <v>3</v>
      </c>
      <c r="F20" s="5">
        <f t="shared" si="0"/>
        <v>194.52037389970485</v>
      </c>
      <c r="G20" s="5">
        <f>F20/$K$2</f>
        <v>0.27909838027477235</v>
      </c>
      <c r="J20" s="5"/>
      <c r="K20" s="5"/>
      <c r="L20" s="5"/>
    </row>
    <row r="21" spans="1:12" x14ac:dyDescent="0.2">
      <c r="A21" s="5" t="s">
        <v>20</v>
      </c>
      <c r="B21" s="5"/>
      <c r="C21" s="5">
        <v>6.5</v>
      </c>
      <c r="D21" s="5">
        <v>18251525.582665902</v>
      </c>
      <c r="E21" s="5">
        <v>3</v>
      </c>
      <c r="F21" s="5">
        <f t="shared" si="0"/>
        <v>373.96411245038843</v>
      </c>
      <c r="G21" s="5">
        <f>F21/$K$2</f>
        <v>0.53656476169232059</v>
      </c>
      <c r="J21" s="5" t="s">
        <v>97</v>
      </c>
      <c r="K21" s="5">
        <f>SLOPE(L5:L19,K5:K19)</f>
        <v>52813.58356384746</v>
      </c>
      <c r="L21" s="5"/>
    </row>
    <row r="22" spans="1:12" x14ac:dyDescent="0.2">
      <c r="A22" s="5" t="s">
        <v>21</v>
      </c>
      <c r="B22" s="5"/>
      <c r="C22" s="5">
        <v>6.52</v>
      </c>
      <c r="D22" s="5">
        <v>27523374.734567199</v>
      </c>
      <c r="E22" s="5">
        <v>3</v>
      </c>
      <c r="F22" s="5">
        <f t="shared" si="0"/>
        <v>549.5221512396397</v>
      </c>
      <c r="G22" s="5">
        <f>F22/$K$2</f>
        <v>0.788455930149354</v>
      </c>
      <c r="J22" s="5" t="s">
        <v>99</v>
      </c>
      <c r="K22" s="5">
        <f>INTERCEPT(L5:L19,K5:K19)</f>
        <v>-1498859.320112735</v>
      </c>
      <c r="L22" s="5"/>
    </row>
    <row r="23" spans="1:12" x14ac:dyDescent="0.2">
      <c r="A23" s="5" t="s">
        <v>22</v>
      </c>
      <c r="B23" s="5" t="s">
        <v>150</v>
      </c>
      <c r="C23" s="5">
        <v>6.51</v>
      </c>
      <c r="D23" s="5">
        <v>37180081.843789101</v>
      </c>
      <c r="E23" s="5">
        <v>3</v>
      </c>
      <c r="F23" s="5">
        <f t="shared" si="0"/>
        <v>732.36729178094959</v>
      </c>
      <c r="G23" s="5">
        <f>F23/$K$2</f>
        <v>1.0508026527219971</v>
      </c>
    </row>
    <row r="24" spans="1:12" x14ac:dyDescent="0.2">
      <c r="A24" s="10" t="s">
        <v>23</v>
      </c>
      <c r="C24" s="1" t="s">
        <v>93</v>
      </c>
      <c r="D24" s="1">
        <v>0</v>
      </c>
      <c r="E24" s="1">
        <v>3</v>
      </c>
      <c r="F24" s="1">
        <f t="shared" si="0"/>
        <v>28.380185909951219</v>
      </c>
      <c r="G24" s="1">
        <f>F24/$K$2</f>
        <v>4.0719970667177086E-2</v>
      </c>
    </row>
    <row r="25" spans="1:12" x14ac:dyDescent="0.2">
      <c r="A25" s="1" t="s">
        <v>24</v>
      </c>
      <c r="B25" s="1" t="s">
        <v>145</v>
      </c>
      <c r="C25" s="1">
        <v>6.5</v>
      </c>
      <c r="D25" s="1">
        <v>35747683.383032501</v>
      </c>
      <c r="E25" s="1">
        <v>3</v>
      </c>
      <c r="F25" s="1">
        <f t="shared" si="0"/>
        <v>705.24551052509253</v>
      </c>
      <c r="G25" s="1">
        <f>F25/$K$2</f>
        <v>1.0118882445964026</v>
      </c>
    </row>
    <row r="26" spans="1:12" x14ac:dyDescent="0.2">
      <c r="A26" s="1" t="s">
        <v>25</v>
      </c>
      <c r="B26" s="1" t="s">
        <v>146</v>
      </c>
      <c r="C26" s="1">
        <v>6.51</v>
      </c>
      <c r="D26" s="1">
        <v>34168269.3297076</v>
      </c>
      <c r="E26" s="1">
        <v>3</v>
      </c>
      <c r="F26" s="1">
        <f t="shared" si="0"/>
        <v>675.34005918575076</v>
      </c>
      <c r="G26" s="1">
        <f>F26/$K$2</f>
        <v>0.96897981879572104</v>
      </c>
      <c r="J26" s="9" t="s">
        <v>902</v>
      </c>
      <c r="K26" s="9">
        <f>AVERAGE(F55,F60,F65)</f>
        <v>692.32951209993507</v>
      </c>
    </row>
    <row r="27" spans="1:12" x14ac:dyDescent="0.2">
      <c r="A27" s="1" t="s">
        <v>26</v>
      </c>
      <c r="B27" s="1" t="s">
        <v>147</v>
      </c>
      <c r="C27" s="1">
        <v>6.51</v>
      </c>
      <c r="D27" s="1">
        <v>34685748.606894799</v>
      </c>
      <c r="E27" s="1">
        <v>3</v>
      </c>
      <c r="F27" s="1">
        <f t="shared" si="0"/>
        <v>685.13828233721722</v>
      </c>
      <c r="G27" s="1">
        <f>F27/$K$2</f>
        <v>0.9830383369669593</v>
      </c>
      <c r="J27" s="5" t="s">
        <v>101</v>
      </c>
      <c r="K27" s="5"/>
      <c r="L27" s="5"/>
    </row>
    <row r="28" spans="1:12" x14ac:dyDescent="0.2">
      <c r="A28" s="1" t="s">
        <v>27</v>
      </c>
      <c r="B28" s="1" t="s">
        <v>103</v>
      </c>
      <c r="C28" s="1">
        <v>6.5</v>
      </c>
      <c r="D28" s="1">
        <v>35974809.784616299</v>
      </c>
      <c r="E28" s="1">
        <v>3</v>
      </c>
      <c r="F28" s="1">
        <f t="shared" si="0"/>
        <v>709.54604054516244</v>
      </c>
      <c r="G28" s="1">
        <f>F28/$K$2</f>
        <v>1.0180586571802455</v>
      </c>
      <c r="J28" s="5"/>
      <c r="K28" s="5" t="s">
        <v>96</v>
      </c>
      <c r="L28" s="5" t="s">
        <v>94</v>
      </c>
    </row>
    <row r="29" spans="1:12" x14ac:dyDescent="0.2">
      <c r="A29" s="1" t="s">
        <v>28</v>
      </c>
      <c r="B29" s="1" t="s">
        <v>104</v>
      </c>
      <c r="C29" s="1">
        <v>6.51</v>
      </c>
      <c r="D29" s="1">
        <v>35522738.350636899</v>
      </c>
      <c r="E29" s="1">
        <v>3</v>
      </c>
      <c r="F29" s="1">
        <f t="shared" si="0"/>
        <v>700.98628368956338</v>
      </c>
      <c r="G29" s="1">
        <f>F29/$K$2</f>
        <v>1.0057770939380559</v>
      </c>
      <c r="J29" s="5">
        <v>10</v>
      </c>
      <c r="K29" s="5">
        <f>J29/100*700</f>
        <v>70</v>
      </c>
      <c r="L29" s="5">
        <f>D51</f>
        <v>2258054.3407510999</v>
      </c>
    </row>
    <row r="30" spans="1:12" x14ac:dyDescent="0.2">
      <c r="A30" s="1" t="s">
        <v>29</v>
      </c>
      <c r="B30" s="1" t="s">
        <v>105</v>
      </c>
      <c r="C30" s="1">
        <v>6.5</v>
      </c>
      <c r="D30" s="1">
        <v>36762158.055318601</v>
      </c>
      <c r="E30" s="1">
        <v>3</v>
      </c>
      <c r="F30" s="1">
        <f t="shared" si="0"/>
        <v>724.45410429642186</v>
      </c>
      <c r="G30" s="1">
        <f>F30/$K$2</f>
        <v>1.0394487890342736</v>
      </c>
      <c r="J30" s="5">
        <v>10</v>
      </c>
      <c r="K30" s="5">
        <f t="shared" ref="K30:K43" si="2">J30/100*700</f>
        <v>70</v>
      </c>
      <c r="L30" s="5">
        <f>D56</f>
        <v>2081819.2987087299</v>
      </c>
    </row>
    <row r="31" spans="1:12" x14ac:dyDescent="0.2">
      <c r="A31" s="1" t="s">
        <v>30</v>
      </c>
      <c r="B31" s="1" t="s">
        <v>106</v>
      </c>
      <c r="C31" s="1">
        <v>6.5</v>
      </c>
      <c r="D31" s="1">
        <v>35701522.774383798</v>
      </c>
      <c r="E31" s="1">
        <v>3</v>
      </c>
      <c r="F31" s="1">
        <f t="shared" si="0"/>
        <v>704.37148143004163</v>
      </c>
      <c r="G31" s="1">
        <f>F31/$K$2</f>
        <v>1.0106341851894043</v>
      </c>
      <c r="J31" s="5">
        <v>10</v>
      </c>
      <c r="K31" s="5">
        <f t="shared" si="2"/>
        <v>70</v>
      </c>
      <c r="L31" s="5">
        <f>D61</f>
        <v>2160358.9186939299</v>
      </c>
    </row>
    <row r="32" spans="1:12" x14ac:dyDescent="0.2">
      <c r="A32" s="1" t="s">
        <v>31</v>
      </c>
      <c r="B32" s="1" t="s">
        <v>107</v>
      </c>
      <c r="C32" s="1">
        <v>6.5</v>
      </c>
      <c r="D32" s="1">
        <v>36603352.322875798</v>
      </c>
      <c r="E32" s="1">
        <v>3</v>
      </c>
      <c r="F32" s="1">
        <f t="shared" si="0"/>
        <v>721.44719354114579</v>
      </c>
      <c r="G32" s="1">
        <f>F32/$K$2</f>
        <v>1.0351344650146157</v>
      </c>
      <c r="J32" s="5">
        <v>25</v>
      </c>
      <c r="K32" s="5">
        <f t="shared" si="2"/>
        <v>175</v>
      </c>
      <c r="L32" s="5">
        <f>D52</f>
        <v>10664312.740809999</v>
      </c>
    </row>
    <row r="33" spans="1:12" x14ac:dyDescent="0.2">
      <c r="A33" s="1" t="s">
        <v>32</v>
      </c>
      <c r="B33" s="1" t="s">
        <v>108</v>
      </c>
      <c r="C33" s="1">
        <v>6.5</v>
      </c>
      <c r="D33" s="1">
        <v>38240793.250299901</v>
      </c>
      <c r="E33" s="1">
        <v>3</v>
      </c>
      <c r="F33" s="1">
        <f t="shared" si="0"/>
        <v>752.45135604878101</v>
      </c>
      <c r="G33" s="1">
        <f>F33/$K$2</f>
        <v>1.0796193246937278</v>
      </c>
      <c r="J33" s="5">
        <v>25</v>
      </c>
      <c r="K33" s="5">
        <f t="shared" si="2"/>
        <v>175</v>
      </c>
      <c r="L33" s="5">
        <f>D57</f>
        <v>10371045.0901489</v>
      </c>
    </row>
    <row r="34" spans="1:12" x14ac:dyDescent="0.2">
      <c r="A34" s="1" t="s">
        <v>33</v>
      </c>
      <c r="B34" s="1" t="s">
        <v>109</v>
      </c>
      <c r="C34" s="1">
        <v>6.51</v>
      </c>
      <c r="D34" s="1">
        <v>33493655.572451901</v>
      </c>
      <c r="E34" s="1">
        <v>3</v>
      </c>
      <c r="F34" s="1">
        <f t="shared" si="0"/>
        <v>662.56656964512638</v>
      </c>
      <c r="G34" s="1">
        <f>F34/$K$2</f>
        <v>0.95065238003044727</v>
      </c>
      <c r="J34" s="5">
        <v>25</v>
      </c>
      <c r="K34" s="5">
        <f t="shared" si="2"/>
        <v>175</v>
      </c>
      <c r="L34" s="5">
        <f>D62</f>
        <v>10354575.045785001</v>
      </c>
    </row>
    <row r="35" spans="1:12" x14ac:dyDescent="0.2">
      <c r="A35" s="1" t="s">
        <v>34</v>
      </c>
      <c r="B35" s="1" t="s">
        <v>110</v>
      </c>
      <c r="C35" s="1">
        <v>6.5</v>
      </c>
      <c r="D35" s="1">
        <v>34270061.9684835</v>
      </c>
      <c r="E35" s="1">
        <v>3</v>
      </c>
      <c r="F35" s="1">
        <f t="shared" si="0"/>
        <v>677.26745422140175</v>
      </c>
      <c r="G35" s="1">
        <f>F35/$K$2</f>
        <v>0.97174525062075545</v>
      </c>
      <c r="J35" s="5">
        <v>50</v>
      </c>
      <c r="K35" s="5">
        <f t="shared" si="2"/>
        <v>350</v>
      </c>
      <c r="L35" s="5">
        <f>D53</f>
        <v>21958758.129578698</v>
      </c>
    </row>
    <row r="36" spans="1:12" x14ac:dyDescent="0.2">
      <c r="A36" s="1" t="s">
        <v>35</v>
      </c>
      <c r="B36" s="1" t="s">
        <v>111</v>
      </c>
      <c r="C36" s="1">
        <v>6.51</v>
      </c>
      <c r="D36" s="1">
        <v>34172287.545088202</v>
      </c>
      <c r="E36" s="1">
        <v>3</v>
      </c>
      <c r="F36" s="1">
        <f t="shared" si="0"/>
        <v>675.4161421763273</v>
      </c>
      <c r="G36" s="1">
        <f>F36/$K$2</f>
        <v>0.96908898288486334</v>
      </c>
      <c r="J36" s="5">
        <v>50</v>
      </c>
      <c r="K36" s="5">
        <f t="shared" si="2"/>
        <v>350</v>
      </c>
      <c r="L36" s="5">
        <f>D58</f>
        <v>22004993.387083702</v>
      </c>
    </row>
    <row r="37" spans="1:12" x14ac:dyDescent="0.2">
      <c r="A37" s="1" t="s">
        <v>36</v>
      </c>
      <c r="B37" s="1" t="s">
        <v>112</v>
      </c>
      <c r="C37" s="1">
        <v>6.5</v>
      </c>
      <c r="D37" s="1">
        <v>31721821.5019136</v>
      </c>
      <c r="E37" s="1">
        <v>3</v>
      </c>
      <c r="F37" s="1">
        <f t="shared" si="0"/>
        <v>629.01773711047554</v>
      </c>
      <c r="G37" s="1">
        <f>F37/$K$2</f>
        <v>0.9025164206303361</v>
      </c>
      <c r="J37" s="5">
        <v>50</v>
      </c>
      <c r="K37" s="5">
        <f t="shared" si="2"/>
        <v>350</v>
      </c>
      <c r="L37" s="5">
        <f>D63</f>
        <v>21780746.652173098</v>
      </c>
    </row>
    <row r="38" spans="1:12" x14ac:dyDescent="0.2">
      <c r="A38" s="1" t="s">
        <v>37</v>
      </c>
      <c r="B38" s="1" t="s">
        <v>113</v>
      </c>
      <c r="C38" s="1">
        <v>6.49</v>
      </c>
      <c r="D38" s="1">
        <v>31455372.616084699</v>
      </c>
      <c r="E38" s="1">
        <v>3</v>
      </c>
      <c r="F38" s="1">
        <f t="shared" si="0"/>
        <v>623.97265461750692</v>
      </c>
      <c r="G38" s="1">
        <f>F38/$K$2</f>
        <v>0.89527772206158795</v>
      </c>
      <c r="J38" s="5">
        <v>75</v>
      </c>
      <c r="K38" s="5">
        <f t="shared" si="2"/>
        <v>525</v>
      </c>
      <c r="L38" s="5">
        <f>D54</f>
        <v>33382695.267916702</v>
      </c>
    </row>
    <row r="39" spans="1:12" x14ac:dyDescent="0.2">
      <c r="A39" s="1" t="s">
        <v>38</v>
      </c>
      <c r="B39" s="1" t="s">
        <v>114</v>
      </c>
      <c r="C39" s="1">
        <v>6.51</v>
      </c>
      <c r="D39" s="1">
        <v>32771595.610749699</v>
      </c>
      <c r="E39" s="1">
        <v>3</v>
      </c>
      <c r="F39" s="1">
        <f t="shared" si="0"/>
        <v>648.89470886655806</v>
      </c>
      <c r="G39" s="1">
        <f>F39/$K$2</f>
        <v>0.93103595568300057</v>
      </c>
      <c r="J39" s="5">
        <v>75</v>
      </c>
      <c r="K39" s="5">
        <f t="shared" si="2"/>
        <v>525</v>
      </c>
      <c r="L39" s="5">
        <f>D59</f>
        <v>31695212.301742598</v>
      </c>
    </row>
    <row r="40" spans="1:12" x14ac:dyDescent="0.2">
      <c r="A40" s="1" t="s">
        <v>39</v>
      </c>
      <c r="B40" s="1" t="s">
        <v>115</v>
      </c>
      <c r="C40" s="1">
        <v>6.5</v>
      </c>
      <c r="D40" s="1">
        <v>30340393.946796302</v>
      </c>
      <c r="E40" s="1">
        <v>3</v>
      </c>
      <c r="F40" s="1">
        <f t="shared" si="0"/>
        <v>602.86106562751775</v>
      </c>
      <c r="G40" s="1">
        <f>F40/$K$2</f>
        <v>0.86498675472481557</v>
      </c>
      <c r="J40" s="5">
        <v>75</v>
      </c>
      <c r="K40" s="5">
        <f t="shared" si="2"/>
        <v>525</v>
      </c>
      <c r="L40" s="5">
        <f>D64</f>
        <v>32080172.596959598</v>
      </c>
    </row>
    <row r="41" spans="1:12" x14ac:dyDescent="0.2">
      <c r="A41" s="1" t="s">
        <v>40</v>
      </c>
      <c r="B41" s="1" t="s">
        <v>116</v>
      </c>
      <c r="C41" s="1">
        <v>6.51</v>
      </c>
      <c r="D41" s="1">
        <v>31170010.0227785</v>
      </c>
      <c r="E41" s="1">
        <v>3</v>
      </c>
      <c r="F41" s="1">
        <f t="shared" si="0"/>
        <v>618.56945009984315</v>
      </c>
      <c r="G41" s="1">
        <f>F41/$K$2</f>
        <v>0.88752518900327271</v>
      </c>
      <c r="J41" s="5">
        <v>100</v>
      </c>
      <c r="K41" s="5">
        <f t="shared" si="2"/>
        <v>700</v>
      </c>
      <c r="L41" s="5">
        <f>D55</f>
        <v>43421800.502895497</v>
      </c>
    </row>
    <row r="42" spans="1:12" x14ac:dyDescent="0.2">
      <c r="A42" s="1" t="s">
        <v>41</v>
      </c>
      <c r="B42" s="1" t="s">
        <v>117</v>
      </c>
      <c r="C42" s="1">
        <v>6.52</v>
      </c>
      <c r="D42" s="1">
        <v>28488818.285262499</v>
      </c>
      <c r="E42" s="1">
        <v>3</v>
      </c>
      <c r="F42" s="1">
        <f t="shared" si="0"/>
        <v>567.80236412328463</v>
      </c>
      <c r="G42" s="1">
        <f>F42/$K$2</f>
        <v>0.81468443107509214</v>
      </c>
      <c r="J42" s="5">
        <v>100</v>
      </c>
      <c r="K42" s="5">
        <f t="shared" si="2"/>
        <v>700</v>
      </c>
      <c r="L42" s="5">
        <f>D60</f>
        <v>43405071.643956698</v>
      </c>
    </row>
    <row r="43" spans="1:12" x14ac:dyDescent="0.2">
      <c r="A43" s="1" t="s">
        <v>42</v>
      </c>
      <c r="B43" s="1" t="s">
        <v>118</v>
      </c>
      <c r="C43" s="1">
        <v>6.51</v>
      </c>
      <c r="D43" s="1">
        <v>25954844.070063699</v>
      </c>
      <c r="E43" s="1">
        <v>3</v>
      </c>
      <c r="F43" s="1">
        <f t="shared" si="0"/>
        <v>519.82277167363713</v>
      </c>
      <c r="G43" s="1">
        <f>F43/$K$2</f>
        <v>0.74584317670939382</v>
      </c>
      <c r="J43" s="5">
        <v>100</v>
      </c>
      <c r="K43" s="5">
        <f t="shared" si="2"/>
        <v>700</v>
      </c>
      <c r="L43" s="5">
        <f>D65</f>
        <v>42425771.579556398</v>
      </c>
    </row>
    <row r="44" spans="1:12" x14ac:dyDescent="0.2">
      <c r="A44" s="1" t="s">
        <v>43</v>
      </c>
      <c r="B44" s="1" t="s">
        <v>119</v>
      </c>
      <c r="C44" s="1">
        <v>6.5</v>
      </c>
      <c r="D44" s="1">
        <v>25032716.546914902</v>
      </c>
      <c r="E44" s="1">
        <v>3</v>
      </c>
      <c r="F44" s="1">
        <f t="shared" si="0"/>
        <v>502.36272709942227</v>
      </c>
      <c r="G44" s="1">
        <f>F44/$K$2</f>
        <v>0.72079145558376378</v>
      </c>
      <c r="J44" s="5"/>
      <c r="K44" s="5"/>
      <c r="L44" s="5"/>
    </row>
    <row r="45" spans="1:12" x14ac:dyDescent="0.2">
      <c r="A45" s="1" t="s">
        <v>44</v>
      </c>
      <c r="B45" s="1" t="s">
        <v>120</v>
      </c>
      <c r="C45" s="1">
        <v>6.51</v>
      </c>
      <c r="D45" s="1">
        <v>25089424.243165899</v>
      </c>
      <c r="E45" s="1">
        <v>3</v>
      </c>
      <c r="F45" s="1">
        <f t="shared" si="0"/>
        <v>503.43646026472516</v>
      </c>
      <c r="G45" s="1">
        <f>F45/$K$2</f>
        <v>0.72233205095316122</v>
      </c>
      <c r="J45" s="5" t="s">
        <v>97</v>
      </c>
      <c r="K45" s="5">
        <f>SLOPE(L29:L43,K29:K43)</f>
        <v>64207.41348385271</v>
      </c>
      <c r="L45" s="5"/>
    </row>
    <row r="46" spans="1:12" x14ac:dyDescent="0.2">
      <c r="A46" s="1" t="s">
        <v>45</v>
      </c>
      <c r="B46" s="1" t="s">
        <v>121</v>
      </c>
      <c r="C46" s="1">
        <v>6.5</v>
      </c>
      <c r="D46" s="1">
        <v>28801014.991053902</v>
      </c>
      <c r="E46" s="1">
        <v>3</v>
      </c>
      <c r="F46" s="1">
        <f t="shared" si="0"/>
        <v>573.71365975453034</v>
      </c>
      <c r="G46" s="1">
        <f>F46/$K$2</f>
        <v>0.82316597469404829</v>
      </c>
      <c r="J46" s="5" t="s">
        <v>99</v>
      </c>
      <c r="K46" s="5">
        <f>INTERCEPT(L29:L43,K29:K43)</f>
        <v>-1368472.6750050075</v>
      </c>
      <c r="L46" s="5"/>
    </row>
    <row r="47" spans="1:12" x14ac:dyDescent="0.2">
      <c r="A47" s="1" t="s">
        <v>46</v>
      </c>
      <c r="B47" s="1" t="s">
        <v>122</v>
      </c>
      <c r="C47" s="1">
        <v>6.5</v>
      </c>
      <c r="D47" s="1">
        <v>26024116.322801501</v>
      </c>
      <c r="E47" s="1">
        <v>3</v>
      </c>
      <c r="F47" s="1">
        <f t="shared" si="0"/>
        <v>521.13440871970238</v>
      </c>
      <c r="G47" s="1">
        <f>F47/$K$2</f>
        <v>0.74772511723688817</v>
      </c>
    </row>
    <row r="48" spans="1:12" x14ac:dyDescent="0.2">
      <c r="A48" s="1" t="s">
        <v>47</v>
      </c>
      <c r="B48" s="1" t="s">
        <v>123</v>
      </c>
      <c r="C48" s="1">
        <v>6.51</v>
      </c>
      <c r="D48" s="1">
        <v>31438145.063128099</v>
      </c>
      <c r="E48" s="1">
        <v>3</v>
      </c>
      <c r="F48" s="1">
        <f t="shared" si="0"/>
        <v>623.64645912395986</v>
      </c>
      <c r="G48" s="1">
        <f>F48/$K$2</f>
        <v>0.89480969584882286</v>
      </c>
    </row>
    <row r="49" spans="1:7" x14ac:dyDescent="0.2">
      <c r="A49" s="10" t="s">
        <v>48</v>
      </c>
      <c r="C49" s="1">
        <v>6.43</v>
      </c>
      <c r="D49" s="1">
        <v>2881.41056597939</v>
      </c>
      <c r="E49" s="1">
        <v>3</v>
      </c>
      <c r="F49" s="1">
        <f t="shared" si="0"/>
        <v>28.434744043892195</v>
      </c>
      <c r="G49" s="1">
        <f>F49/$K$2</f>
        <v>4.0798250831400866E-2</v>
      </c>
    </row>
    <row r="50" spans="1:7" x14ac:dyDescent="0.2">
      <c r="A50" s="10" t="s">
        <v>49</v>
      </c>
      <c r="C50" s="1">
        <v>6.53</v>
      </c>
      <c r="D50" s="1">
        <v>3054.62731340661</v>
      </c>
      <c r="E50" s="1">
        <v>3</v>
      </c>
      <c r="F50" s="1">
        <f>(D50-$K$46)/$K$45</f>
        <v>21.360886973952542</v>
      </c>
      <c r="G50" s="1">
        <f>F50/$K$26</f>
        <v>3.0853642088955441E-2</v>
      </c>
    </row>
    <row r="51" spans="1:7" x14ac:dyDescent="0.2">
      <c r="A51" s="5" t="s">
        <v>50</v>
      </c>
      <c r="B51" s="5"/>
      <c r="C51" s="5">
        <v>6.5</v>
      </c>
      <c r="D51" s="5">
        <v>2258054.3407510999</v>
      </c>
      <c r="E51" s="5">
        <v>3</v>
      </c>
      <c r="F51" s="5">
        <f t="shared" ref="F51:F92" si="3">(D51-$K$46)/$K$45</f>
        <v>56.481437562784393</v>
      </c>
      <c r="G51" s="5">
        <f>F51/$K$26</f>
        <v>8.158172745152531E-2</v>
      </c>
    </row>
    <row r="52" spans="1:7" x14ac:dyDescent="0.2">
      <c r="A52" s="5" t="s">
        <v>51</v>
      </c>
      <c r="B52" s="5"/>
      <c r="C52" s="5">
        <v>6.51</v>
      </c>
      <c r="D52" s="5">
        <v>10664312.740809999</v>
      </c>
      <c r="E52" s="5">
        <v>3</v>
      </c>
      <c r="F52" s="5">
        <f t="shared" si="3"/>
        <v>187.40492355825995</v>
      </c>
      <c r="G52" s="5">
        <f>F52/$K$26</f>
        <v>0.27068746930899107</v>
      </c>
    </row>
    <row r="53" spans="1:7" x14ac:dyDescent="0.2">
      <c r="A53" s="5" t="s">
        <v>52</v>
      </c>
      <c r="B53" s="5"/>
      <c r="C53" s="5">
        <v>6.51</v>
      </c>
      <c r="D53" s="5">
        <v>21958758.129578698</v>
      </c>
      <c r="E53" s="5">
        <v>3</v>
      </c>
      <c r="F53" s="5">
        <f t="shared" si="3"/>
        <v>363.31055152144052</v>
      </c>
      <c r="G53" s="5">
        <f>F53/$K$26</f>
        <v>0.52476536847240174</v>
      </c>
    </row>
    <row r="54" spans="1:7" x14ac:dyDescent="0.2">
      <c r="A54" s="5" t="s">
        <v>53</v>
      </c>
      <c r="B54" s="5"/>
      <c r="C54" s="5">
        <v>6.5</v>
      </c>
      <c r="D54" s="5">
        <v>33382695.267916702</v>
      </c>
      <c r="E54" s="5">
        <v>3</v>
      </c>
      <c r="F54" s="5">
        <f t="shared" si="3"/>
        <v>541.23295204316491</v>
      </c>
      <c r="G54" s="5">
        <f>F54/$K$26</f>
        <v>0.78175629174253669</v>
      </c>
    </row>
    <row r="55" spans="1:7" x14ac:dyDescent="0.2">
      <c r="A55" s="5" t="s">
        <v>54</v>
      </c>
      <c r="B55" s="5" t="s">
        <v>154</v>
      </c>
      <c r="C55" s="5">
        <v>6.49</v>
      </c>
      <c r="D55" s="5">
        <v>43421800.502895497</v>
      </c>
      <c r="E55" s="5">
        <v>3</v>
      </c>
      <c r="F55" s="5">
        <f t="shared" si="3"/>
        <v>697.58725274246797</v>
      </c>
      <c r="G55" s="5">
        <f>F55/$K$26</f>
        <v>1.0075942749090465</v>
      </c>
    </row>
    <row r="56" spans="1:7" x14ac:dyDescent="0.2">
      <c r="A56" s="5" t="s">
        <v>55</v>
      </c>
      <c r="B56" s="5"/>
      <c r="C56" s="5">
        <v>6.52</v>
      </c>
      <c r="D56" s="5">
        <v>2081819.2987087299</v>
      </c>
      <c r="E56" s="5">
        <v>3</v>
      </c>
      <c r="F56" s="5">
        <f t="shared" si="3"/>
        <v>53.736660402640872</v>
      </c>
      <c r="G56" s="5">
        <f>F56/$K$26</f>
        <v>7.7617174284033974E-2</v>
      </c>
    </row>
    <row r="57" spans="1:7" x14ac:dyDescent="0.2">
      <c r="A57" s="5" t="s">
        <v>56</v>
      </c>
      <c r="B57" s="5"/>
      <c r="C57" s="5">
        <v>6.51</v>
      </c>
      <c r="D57" s="5">
        <v>10371045.0901489</v>
      </c>
      <c r="E57" s="5">
        <v>3</v>
      </c>
      <c r="F57" s="5">
        <f t="shared" si="3"/>
        <v>182.8374190482885</v>
      </c>
      <c r="G57" s="5">
        <f>F57/$K$26</f>
        <v>0.26409017072479879</v>
      </c>
    </row>
    <row r="58" spans="1:7" x14ac:dyDescent="0.2">
      <c r="A58" s="5" t="s">
        <v>57</v>
      </c>
      <c r="B58" s="5"/>
      <c r="C58" s="5">
        <v>6.5</v>
      </c>
      <c r="D58" s="5">
        <v>22004993.387083702</v>
      </c>
      <c r="E58" s="5">
        <v>3</v>
      </c>
      <c r="F58" s="5">
        <f t="shared" si="3"/>
        <v>364.03064371946425</v>
      </c>
      <c r="G58" s="5">
        <f>F58/$K$26</f>
        <v>0.52580546886598389</v>
      </c>
    </row>
    <row r="59" spans="1:7" x14ac:dyDescent="0.2">
      <c r="A59" s="5" t="s">
        <v>58</v>
      </c>
      <c r="B59" s="5"/>
      <c r="C59" s="5">
        <v>6.51</v>
      </c>
      <c r="D59" s="5">
        <v>31695212.301742598</v>
      </c>
      <c r="E59" s="5">
        <v>3</v>
      </c>
      <c r="F59" s="5">
        <f t="shared" si="3"/>
        <v>514.95120551870036</v>
      </c>
      <c r="G59" s="5">
        <f>F59/$K$26</f>
        <v>0.74379496543023171</v>
      </c>
    </row>
    <row r="60" spans="1:7" x14ac:dyDescent="0.2">
      <c r="A60" s="5" t="s">
        <v>59</v>
      </c>
      <c r="B60" s="5" t="s">
        <v>155</v>
      </c>
      <c r="C60" s="5">
        <v>6.51</v>
      </c>
      <c r="D60" s="5">
        <v>43405071.643956698</v>
      </c>
      <c r="E60" s="5">
        <v>3</v>
      </c>
      <c r="F60" s="5">
        <f t="shared" si="3"/>
        <v>697.3267087019733</v>
      </c>
      <c r="G60" s="5">
        <f>F60/$K$26</f>
        <v>1.0072179453781784</v>
      </c>
    </row>
    <row r="61" spans="1:7" x14ac:dyDescent="0.2">
      <c r="A61" s="5" t="s">
        <v>60</v>
      </c>
      <c r="B61" s="5"/>
      <c r="C61" s="5">
        <v>6.51</v>
      </c>
      <c r="D61" s="5">
        <v>2160358.9186939299</v>
      </c>
      <c r="E61" s="5">
        <v>3</v>
      </c>
      <c r="F61" s="5">
        <f t="shared" si="3"/>
        <v>54.959877718581367</v>
      </c>
      <c r="G61" s="5">
        <f>F61/$K$26</f>
        <v>7.9383988054878882E-2</v>
      </c>
    </row>
    <row r="62" spans="1:7" x14ac:dyDescent="0.2">
      <c r="A62" s="5" t="s">
        <v>61</v>
      </c>
      <c r="B62" s="5"/>
      <c r="C62" s="5">
        <v>6.52</v>
      </c>
      <c r="D62" s="5">
        <v>10354575.045785001</v>
      </c>
      <c r="E62" s="5">
        <v>3</v>
      </c>
      <c r="F62" s="5">
        <f t="shared" si="3"/>
        <v>182.58090592199599</v>
      </c>
      <c r="G62" s="5">
        <f>F62/$K$26</f>
        <v>0.2637196634420535</v>
      </c>
    </row>
    <row r="63" spans="1:7" x14ac:dyDescent="0.2">
      <c r="A63" s="5" t="s">
        <v>62</v>
      </c>
      <c r="B63" s="5"/>
      <c r="C63" s="5">
        <v>6.52</v>
      </c>
      <c r="D63" s="5">
        <v>21780746.652173098</v>
      </c>
      <c r="E63" s="5">
        <v>3</v>
      </c>
      <c r="F63" s="5">
        <f t="shared" si="3"/>
        <v>360.53810722339438</v>
      </c>
      <c r="G63" s="5">
        <f>F63/$K$26</f>
        <v>0.52076085292078678</v>
      </c>
    </row>
    <row r="64" spans="1:7" x14ac:dyDescent="0.2">
      <c r="A64" s="5" t="s">
        <v>63</v>
      </c>
      <c r="B64" s="5"/>
      <c r="C64" s="5">
        <v>6.51</v>
      </c>
      <c r="D64" s="5">
        <v>32080172.596959598</v>
      </c>
      <c r="E64" s="5">
        <v>3</v>
      </c>
      <c r="F64" s="5">
        <f t="shared" si="3"/>
        <v>520.94677946147897</v>
      </c>
      <c r="G64" s="5">
        <f>F64/$K$26</f>
        <v>0.75245496596176065</v>
      </c>
    </row>
    <row r="65" spans="1:7" x14ac:dyDescent="0.2">
      <c r="A65" s="5" t="s">
        <v>64</v>
      </c>
      <c r="B65" s="5" t="s">
        <v>156</v>
      </c>
      <c r="C65" s="5">
        <v>6.5</v>
      </c>
      <c r="D65" s="5">
        <v>42425771.579556398</v>
      </c>
      <c r="E65" s="5">
        <v>3</v>
      </c>
      <c r="F65" s="5">
        <f t="shared" si="3"/>
        <v>682.07457485536406</v>
      </c>
      <c r="G65" s="5">
        <f>F65/$K$26</f>
        <v>0.98518777971277538</v>
      </c>
    </row>
    <row r="66" spans="1:7" x14ac:dyDescent="0.2">
      <c r="A66" s="10" t="s">
        <v>65</v>
      </c>
      <c r="C66" s="1">
        <v>6.6</v>
      </c>
      <c r="D66" s="1">
        <v>2672.50114577361</v>
      </c>
      <c r="E66" s="1">
        <v>3</v>
      </c>
      <c r="F66" s="1">
        <f t="shared" si="3"/>
        <v>21.354935540202153</v>
      </c>
      <c r="G66" s="1">
        <f>F66/$K$26</f>
        <v>3.0845045844470155E-2</v>
      </c>
    </row>
    <row r="67" spans="1:7" x14ac:dyDescent="0.2">
      <c r="A67" s="1" t="s">
        <v>66</v>
      </c>
      <c r="B67" s="1" t="s">
        <v>151</v>
      </c>
      <c r="C67" s="1">
        <v>6.51</v>
      </c>
      <c r="D67" s="1">
        <v>39439694.480082802</v>
      </c>
      <c r="E67" s="1">
        <v>3</v>
      </c>
      <c r="F67" s="1">
        <f t="shared" si="3"/>
        <v>635.56784085922584</v>
      </c>
      <c r="G67" s="1">
        <f>F67/$K$26</f>
        <v>0.91801350332655485</v>
      </c>
    </row>
    <row r="68" spans="1:7" x14ac:dyDescent="0.2">
      <c r="A68" s="1" t="s">
        <v>67</v>
      </c>
      <c r="B68" s="1" t="s">
        <v>152</v>
      </c>
      <c r="C68" s="1">
        <v>6.5</v>
      </c>
      <c r="D68" s="1">
        <v>41947647.754579604</v>
      </c>
      <c r="E68" s="1">
        <v>3</v>
      </c>
      <c r="F68" s="1">
        <f t="shared" si="3"/>
        <v>674.62802314063038</v>
      </c>
      <c r="G68" s="1">
        <f>F68/$K$26</f>
        <v>0.97443198845357104</v>
      </c>
    </row>
    <row r="69" spans="1:7" x14ac:dyDescent="0.2">
      <c r="A69" s="1" t="s">
        <v>68</v>
      </c>
      <c r="B69" s="1" t="s">
        <v>153</v>
      </c>
      <c r="C69" s="1">
        <v>6.5</v>
      </c>
      <c r="D69" s="1">
        <v>40377285.175100997</v>
      </c>
      <c r="E69" s="1">
        <v>3</v>
      </c>
      <c r="F69" s="1">
        <f t="shared" si="3"/>
        <v>650.17037106789064</v>
      </c>
      <c r="G69" s="1">
        <f>F69/$K$26</f>
        <v>0.93910538219847128</v>
      </c>
    </row>
    <row r="70" spans="1:7" x14ac:dyDescent="0.2">
      <c r="A70" s="1" t="s">
        <v>69</v>
      </c>
      <c r="B70" s="1" t="s">
        <v>124</v>
      </c>
      <c r="C70" s="1">
        <v>6.51</v>
      </c>
      <c r="D70" s="1">
        <v>41864627.574609399</v>
      </c>
      <c r="E70" s="1">
        <v>3</v>
      </c>
      <c r="F70" s="1">
        <f t="shared" si="3"/>
        <v>673.33502322885101</v>
      </c>
      <c r="G70" s="1">
        <f>F70/$K$26</f>
        <v>0.97256438077661744</v>
      </c>
    </row>
    <row r="71" spans="1:7" x14ac:dyDescent="0.2">
      <c r="A71" s="1" t="s">
        <v>70</v>
      </c>
      <c r="B71" s="1" t="s">
        <v>125</v>
      </c>
      <c r="C71" s="1">
        <v>6.5</v>
      </c>
      <c r="D71" s="1">
        <v>41022206.192365803</v>
      </c>
      <c r="E71" s="1">
        <v>3</v>
      </c>
      <c r="F71" s="1">
        <f t="shared" si="3"/>
        <v>660.21470991089666</v>
      </c>
      <c r="G71" s="1">
        <f>F71/$K$26</f>
        <v>0.95361341438178826</v>
      </c>
    </row>
    <row r="72" spans="1:7" x14ac:dyDescent="0.2">
      <c r="A72" s="1" t="s">
        <v>71</v>
      </c>
      <c r="B72" s="1" t="s">
        <v>126</v>
      </c>
      <c r="C72" s="1">
        <v>6.51</v>
      </c>
      <c r="D72" s="1">
        <v>40074508.986770898</v>
      </c>
      <c r="E72" s="1">
        <v>3</v>
      </c>
      <c r="F72" s="1">
        <f t="shared" si="3"/>
        <v>645.4547755953173</v>
      </c>
      <c r="G72" s="1">
        <f>F72/$K$26</f>
        <v>0.9322941811877411</v>
      </c>
    </row>
    <row r="73" spans="1:7" x14ac:dyDescent="0.2">
      <c r="A73" s="1" t="s">
        <v>72</v>
      </c>
      <c r="B73" s="1" t="s">
        <v>127</v>
      </c>
      <c r="C73" s="1">
        <v>6.5</v>
      </c>
      <c r="D73" s="1">
        <v>42031476.347894497</v>
      </c>
      <c r="E73" s="1">
        <v>3</v>
      </c>
      <c r="F73" s="1">
        <f t="shared" si="3"/>
        <v>675.93361370667901</v>
      </c>
      <c r="G73" s="1">
        <f>F73/$K$26</f>
        <v>0.97631778205796116</v>
      </c>
    </row>
    <row r="74" spans="1:7" x14ac:dyDescent="0.2">
      <c r="A74" s="1" t="s">
        <v>73</v>
      </c>
      <c r="B74" s="1" t="s">
        <v>128</v>
      </c>
      <c r="C74" s="1">
        <v>6.51</v>
      </c>
      <c r="D74" s="1">
        <v>42334716.709464297</v>
      </c>
      <c r="E74" s="1">
        <v>3</v>
      </c>
      <c r="F74" s="1">
        <f t="shared" si="3"/>
        <v>680.65643845722047</v>
      </c>
      <c r="G74" s="1">
        <f>F74/$K$26</f>
        <v>0.98313942502998541</v>
      </c>
    </row>
    <row r="75" spans="1:7" x14ac:dyDescent="0.2">
      <c r="A75" s="1" t="s">
        <v>74</v>
      </c>
      <c r="B75" s="1" t="s">
        <v>129</v>
      </c>
      <c r="C75" s="1">
        <v>6.51</v>
      </c>
      <c r="D75" s="1">
        <v>40799427.425958402</v>
      </c>
      <c r="E75" s="1">
        <v>3</v>
      </c>
      <c r="F75" s="1">
        <f t="shared" si="3"/>
        <v>656.74503632774531</v>
      </c>
      <c r="G75" s="1">
        <f>F75/$K$26</f>
        <v>0.94860182160333317</v>
      </c>
    </row>
    <row r="76" spans="1:7" x14ac:dyDescent="0.2">
      <c r="A76" s="1" t="s">
        <v>75</v>
      </c>
      <c r="B76" s="1" t="s">
        <v>130</v>
      </c>
      <c r="C76" s="1">
        <v>6.5</v>
      </c>
      <c r="D76" s="1">
        <v>41776467.271169499</v>
      </c>
      <c r="E76" s="1">
        <v>3</v>
      </c>
      <c r="F76" s="1">
        <f t="shared" si="3"/>
        <v>671.96196833290708</v>
      </c>
      <c r="G76" s="1">
        <f>F76/$K$26</f>
        <v>0.97058114176694521</v>
      </c>
    </row>
    <row r="77" spans="1:7" x14ac:dyDescent="0.2">
      <c r="A77" s="1" t="s">
        <v>76</v>
      </c>
      <c r="B77" s="1" t="s">
        <v>131</v>
      </c>
      <c r="C77" s="1">
        <v>6.5</v>
      </c>
      <c r="D77" s="1">
        <v>41219841.684152402</v>
      </c>
      <c r="E77" s="1">
        <v>3</v>
      </c>
      <c r="F77" s="1">
        <f t="shared" si="3"/>
        <v>663.29278892176205</v>
      </c>
      <c r="G77" s="1">
        <f>F77/$K$26</f>
        <v>0.95805938838270743</v>
      </c>
    </row>
    <row r="78" spans="1:7" x14ac:dyDescent="0.2">
      <c r="A78" s="1" t="s">
        <v>77</v>
      </c>
      <c r="B78" s="1" t="s">
        <v>132</v>
      </c>
      <c r="C78" s="1">
        <v>6.5</v>
      </c>
      <c r="D78" s="1">
        <v>40931556.365617</v>
      </c>
      <c r="E78" s="1">
        <v>3</v>
      </c>
      <c r="F78" s="1">
        <f t="shared" si="3"/>
        <v>658.80288187064093</v>
      </c>
      <c r="G78" s="1">
        <f>F78/$K$26</f>
        <v>0.95157417148432244</v>
      </c>
    </row>
    <row r="79" spans="1:7" x14ac:dyDescent="0.2">
      <c r="A79" s="1" t="s">
        <v>78</v>
      </c>
      <c r="B79" s="1" t="s">
        <v>133</v>
      </c>
      <c r="C79" s="1">
        <v>6.5</v>
      </c>
      <c r="D79" s="1">
        <v>43011029.923283897</v>
      </c>
      <c r="E79" s="1">
        <v>3</v>
      </c>
      <c r="F79" s="1">
        <f t="shared" si="3"/>
        <v>691.18969586665798</v>
      </c>
      <c r="G79" s="1">
        <f>F79/$K$26</f>
        <v>0.9983536506629338</v>
      </c>
    </row>
    <row r="80" spans="1:7" x14ac:dyDescent="0.2">
      <c r="A80" s="1" t="s">
        <v>79</v>
      </c>
      <c r="B80" s="1" t="s">
        <v>134</v>
      </c>
      <c r="C80" s="1">
        <v>6.5</v>
      </c>
      <c r="D80" s="1">
        <v>42129439.926032498</v>
      </c>
      <c r="E80" s="1">
        <v>3</v>
      </c>
      <c r="F80" s="1">
        <f t="shared" si="3"/>
        <v>677.45934995460664</v>
      </c>
      <c r="G80" s="1">
        <f>F80/$K$26</f>
        <v>0.9785215538476395</v>
      </c>
    </row>
    <row r="81" spans="1:7" x14ac:dyDescent="0.2">
      <c r="A81" s="1" t="s">
        <v>80</v>
      </c>
      <c r="B81" s="1" t="s">
        <v>135</v>
      </c>
      <c r="C81" s="1">
        <v>6.51</v>
      </c>
      <c r="D81" s="1">
        <v>41853176.7669392</v>
      </c>
      <c r="E81" s="1">
        <v>3</v>
      </c>
      <c r="F81" s="1">
        <f t="shared" si="3"/>
        <v>673.15668233254507</v>
      </c>
      <c r="G81" s="1">
        <f>F81/$K$26</f>
        <v>0.97230678537848825</v>
      </c>
    </row>
    <row r="82" spans="1:7" x14ac:dyDescent="0.2">
      <c r="A82" s="1" t="s">
        <v>81</v>
      </c>
      <c r="B82" s="1" t="s">
        <v>136</v>
      </c>
      <c r="C82" s="1">
        <v>6.51</v>
      </c>
      <c r="D82" s="1">
        <v>40572542.574008003</v>
      </c>
      <c r="E82" s="1">
        <v>3</v>
      </c>
      <c r="F82" s="1">
        <f t="shared" si="3"/>
        <v>653.2114124105093</v>
      </c>
      <c r="G82" s="1">
        <f>F82/$K$26</f>
        <v>0.94349785903135208</v>
      </c>
    </row>
    <row r="83" spans="1:7" x14ac:dyDescent="0.2">
      <c r="A83" s="1" t="s">
        <v>82</v>
      </c>
      <c r="B83" s="1" t="s">
        <v>137</v>
      </c>
      <c r="C83" s="1">
        <v>6.51</v>
      </c>
      <c r="D83" s="1">
        <v>40164345.401100099</v>
      </c>
      <c r="E83" s="1">
        <v>3</v>
      </c>
      <c r="F83" s="1">
        <f t="shared" si="3"/>
        <v>646.85393512308417</v>
      </c>
      <c r="G83" s="1">
        <f>F83/$K$26</f>
        <v>0.93431512569944197</v>
      </c>
    </row>
    <row r="84" spans="1:7" x14ac:dyDescent="0.2">
      <c r="A84" s="1" t="s">
        <v>83</v>
      </c>
      <c r="B84" s="1" t="s">
        <v>138</v>
      </c>
      <c r="C84" s="1">
        <v>6.5</v>
      </c>
      <c r="D84" s="1">
        <v>40293192.465236098</v>
      </c>
      <c r="E84" s="1">
        <v>3</v>
      </c>
      <c r="F84" s="1">
        <f t="shared" si="3"/>
        <v>648.86066701189327</v>
      </c>
      <c r="G84" s="1">
        <f>F84/$K$26</f>
        <v>0.93721364707363908</v>
      </c>
    </row>
    <row r="85" spans="1:7" x14ac:dyDescent="0.2">
      <c r="A85" s="1" t="s">
        <v>84</v>
      </c>
      <c r="B85" s="1" t="s">
        <v>139</v>
      </c>
      <c r="C85" s="1">
        <v>6.5</v>
      </c>
      <c r="D85" s="1">
        <v>40559408.4759648</v>
      </c>
      <c r="E85" s="1">
        <v>3</v>
      </c>
      <c r="F85" s="1">
        <f t="shared" si="3"/>
        <v>653.00685506532818</v>
      </c>
      <c r="G85" s="1">
        <f>F85/$K$26</f>
        <v>0.94320239662276473</v>
      </c>
    </row>
    <row r="86" spans="1:7" x14ac:dyDescent="0.2">
      <c r="A86" s="1" t="s">
        <v>85</v>
      </c>
      <c r="B86" s="1" t="s">
        <v>140</v>
      </c>
      <c r="C86" s="1">
        <v>6.5</v>
      </c>
      <c r="D86" s="1">
        <v>38492540.665803097</v>
      </c>
      <c r="E86" s="1">
        <v>3</v>
      </c>
      <c r="F86" s="1">
        <f t="shared" si="3"/>
        <v>620.81636960555363</v>
      </c>
      <c r="G86" s="1">
        <f>F86/$K$26</f>
        <v>0.89670649416999171</v>
      </c>
    </row>
    <row r="87" spans="1:7" x14ac:dyDescent="0.2">
      <c r="A87" s="1" t="s">
        <v>86</v>
      </c>
      <c r="B87" s="1" t="s">
        <v>141</v>
      </c>
      <c r="C87" s="1">
        <v>6.51</v>
      </c>
      <c r="D87" s="1">
        <v>39041563.633997202</v>
      </c>
      <c r="E87" s="1">
        <v>3</v>
      </c>
      <c r="F87" s="1">
        <f t="shared" si="3"/>
        <v>629.36714183580659</v>
      </c>
      <c r="G87" s="1">
        <f>F87/$K$26</f>
        <v>0.90905722034995362</v>
      </c>
    </row>
    <row r="88" spans="1:7" x14ac:dyDescent="0.2">
      <c r="A88" s="1" t="s">
        <v>87</v>
      </c>
      <c r="B88" s="1" t="s">
        <v>142</v>
      </c>
      <c r="C88" s="1">
        <v>6.5</v>
      </c>
      <c r="D88" s="1">
        <v>35237255.3912035</v>
      </c>
      <c r="E88" s="1">
        <v>3</v>
      </c>
      <c r="F88" s="1">
        <f t="shared" si="3"/>
        <v>570.11684601520903</v>
      </c>
      <c r="G88" s="1">
        <f>F88/$K$26</f>
        <v>0.82347615701945531</v>
      </c>
    </row>
    <row r="89" spans="1:7" x14ac:dyDescent="0.2">
      <c r="A89" s="1" t="s">
        <v>88</v>
      </c>
      <c r="B89" s="1" t="s">
        <v>143</v>
      </c>
      <c r="C89" s="1">
        <v>6.5</v>
      </c>
      <c r="D89" s="1">
        <v>37283495.984903798</v>
      </c>
      <c r="E89" s="1">
        <v>3</v>
      </c>
      <c r="F89" s="1">
        <f t="shared" si="3"/>
        <v>601.98607236575958</v>
      </c>
      <c r="G89" s="1">
        <f>F89/$K$26</f>
        <v>0.86950803316162151</v>
      </c>
    </row>
    <row r="90" spans="1:7" x14ac:dyDescent="0.2">
      <c r="A90" s="1" t="s">
        <v>89</v>
      </c>
      <c r="B90" s="1" t="s">
        <v>144</v>
      </c>
      <c r="C90" s="1">
        <v>6.5</v>
      </c>
      <c r="D90" s="1">
        <v>36622314.330862299</v>
      </c>
      <c r="E90" s="1">
        <v>3</v>
      </c>
      <c r="F90" s="1">
        <f t="shared" si="3"/>
        <v>591.6884818202725</v>
      </c>
      <c r="G90" s="1">
        <f>F90/$K$26</f>
        <v>0.8546342044925922</v>
      </c>
    </row>
    <row r="91" spans="1:7" x14ac:dyDescent="0.2">
      <c r="A91" s="10" t="s">
        <v>90</v>
      </c>
      <c r="C91" s="1" t="s">
        <v>93</v>
      </c>
      <c r="D91" s="1">
        <v>0</v>
      </c>
      <c r="E91" s="1">
        <v>3</v>
      </c>
      <c r="F91" s="1">
        <f t="shared" si="3"/>
        <v>21.313312602899973</v>
      </c>
      <c r="G91" s="1">
        <f>F91/$K$26</f>
        <v>3.0784925718757284E-2</v>
      </c>
    </row>
    <row r="92" spans="1:7" x14ac:dyDescent="0.2">
      <c r="A92" s="1" t="s">
        <v>91</v>
      </c>
      <c r="C92" s="1">
        <v>6.46</v>
      </c>
      <c r="D92" s="1">
        <v>479539115.809699</v>
      </c>
      <c r="E92" s="1">
        <v>3</v>
      </c>
      <c r="F92" s="1">
        <f t="shared" si="3"/>
        <v>7489.9075105345228</v>
      </c>
      <c r="G92" s="1">
        <f>F92/$K$26</f>
        <v>10.818414323862282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9C360-7247-47AF-BE98-CEA0822F4C8D}">
  <dimension ref="A1:M94"/>
  <sheetViews>
    <sheetView workbookViewId="0">
      <selection activeCell="K20" sqref="K20:L20"/>
    </sheetView>
  </sheetViews>
  <sheetFormatPr baseColWidth="10" defaultRowHeight="11.25" x14ac:dyDescent="0.2"/>
  <cols>
    <col min="1" max="2" width="39.7109375" style="1" customWidth="1"/>
    <col min="3" max="3" width="12.42578125" style="1" customWidth="1"/>
    <col min="4" max="4" width="11.42578125" style="1"/>
    <col min="5" max="5" width="16.7109375" style="1" customWidth="1"/>
    <col min="6" max="7" width="11.42578125" style="1"/>
    <col min="8" max="8" width="22.42578125" style="1" customWidth="1"/>
    <col min="9" max="16384" width="11.42578125" style="1"/>
  </cols>
  <sheetData>
    <row r="1" spans="1:13" s="6" customFormat="1" ht="12" thickBot="1" x14ac:dyDescent="0.25">
      <c r="A1" s="4" t="s">
        <v>0</v>
      </c>
      <c r="B1" s="4" t="s">
        <v>102</v>
      </c>
      <c r="C1" s="4" t="s">
        <v>92</v>
      </c>
      <c r="D1" s="4" t="s">
        <v>94</v>
      </c>
      <c r="E1" s="4" t="s">
        <v>159</v>
      </c>
      <c r="F1" s="4" t="s">
        <v>95</v>
      </c>
      <c r="G1" s="4" t="s">
        <v>98</v>
      </c>
      <c r="H1" s="4" t="s">
        <v>157</v>
      </c>
    </row>
    <row r="2" spans="1:13" x14ac:dyDescent="0.2">
      <c r="A2" s="1" t="s">
        <v>160</v>
      </c>
      <c r="C2" s="1">
        <v>6.49</v>
      </c>
      <c r="D2" s="1">
        <v>6082.5660038012502</v>
      </c>
      <c r="E2" s="1">
        <v>11.051</v>
      </c>
      <c r="F2" s="1">
        <v>3</v>
      </c>
      <c r="G2" s="1">
        <f>(D2-$L$22)/$L$21</f>
        <v>29.196403310873567</v>
      </c>
      <c r="H2" s="1">
        <f>G2/$L$2</f>
        <v>4.1660964301301791E-2</v>
      </c>
      <c r="K2" s="11" t="s">
        <v>901</v>
      </c>
      <c r="L2" s="11">
        <f>AVERAGE(G16,G21,G26)</f>
        <v>700.80958999696657</v>
      </c>
    </row>
    <row r="3" spans="1:13" x14ac:dyDescent="0.2">
      <c r="A3" s="1" t="s">
        <v>161</v>
      </c>
      <c r="C3" s="1">
        <v>6.54</v>
      </c>
      <c r="D3" s="1">
        <v>1870036.21279637</v>
      </c>
      <c r="E3" s="1">
        <v>20.885000000000002</v>
      </c>
      <c r="F3" s="1">
        <v>3</v>
      </c>
      <c r="G3" s="1">
        <f t="shared" ref="G3:G52" si="0">(D3-$L$22)/$L$21</f>
        <v>59.086229753371029</v>
      </c>
      <c r="H3" s="1">
        <f>G3/$L$2</f>
        <v>8.4311388709202434E-2</v>
      </c>
      <c r="K3" s="5" t="s">
        <v>100</v>
      </c>
      <c r="L3" s="5"/>
      <c r="M3" s="5"/>
    </row>
    <row r="4" spans="1:13" x14ac:dyDescent="0.2">
      <c r="A4" s="1" t="s">
        <v>162</v>
      </c>
      <c r="C4" s="1">
        <v>6.54</v>
      </c>
      <c r="D4" s="1">
        <v>1747309.80112283</v>
      </c>
      <c r="E4" s="1" t="s">
        <v>163</v>
      </c>
      <c r="F4" s="1">
        <v>3</v>
      </c>
      <c r="G4" s="1">
        <f t="shared" si="0"/>
        <v>57.118224191030549</v>
      </c>
      <c r="H4" s="1">
        <f>G4/$L$2</f>
        <v>8.1503200022245398E-2</v>
      </c>
      <c r="K4" s="5"/>
      <c r="L4" s="5" t="s">
        <v>96</v>
      </c>
      <c r="M4" s="5" t="s">
        <v>94</v>
      </c>
    </row>
    <row r="5" spans="1:13" x14ac:dyDescent="0.2">
      <c r="A5" s="1" t="s">
        <v>164</v>
      </c>
      <c r="C5" s="1">
        <v>6.54</v>
      </c>
      <c r="D5" s="1">
        <v>1747309.80112283</v>
      </c>
      <c r="E5" s="1">
        <v>20.236999999999998</v>
      </c>
      <c r="F5" s="1">
        <v>3</v>
      </c>
      <c r="G5" s="1">
        <f t="shared" si="0"/>
        <v>57.118224191030549</v>
      </c>
      <c r="H5" s="1">
        <f>G5/$L$2</f>
        <v>8.1503200022245398E-2</v>
      </c>
      <c r="K5" s="5">
        <v>10</v>
      </c>
      <c r="L5" s="5">
        <f>K5/100*700</f>
        <v>70</v>
      </c>
      <c r="M5" s="5">
        <f>D12</f>
        <v>1941846.9688937501</v>
      </c>
    </row>
    <row r="6" spans="1:13" x14ac:dyDescent="0.2">
      <c r="A6" s="1" t="s">
        <v>165</v>
      </c>
      <c r="C6" s="1" t="s">
        <v>93</v>
      </c>
      <c r="D6" s="1">
        <v>0</v>
      </c>
      <c r="E6" s="1" t="s">
        <v>93</v>
      </c>
      <c r="F6" s="1">
        <v>3</v>
      </c>
      <c r="G6" s="1">
        <f t="shared" si="0"/>
        <v>29.098865025792552</v>
      </c>
      <c r="H6" s="1">
        <f>G6/$L$2</f>
        <v>4.1521784863016081E-2</v>
      </c>
      <c r="K6" s="5">
        <v>10</v>
      </c>
      <c r="L6" s="5">
        <f t="shared" ref="L6:L19" si="1">K6/100*700</f>
        <v>70</v>
      </c>
      <c r="M6" s="5">
        <f>D17</f>
        <v>1954604.2898513901</v>
      </c>
    </row>
    <row r="7" spans="1:13" x14ac:dyDescent="0.2">
      <c r="A7" s="1" t="s">
        <v>3</v>
      </c>
      <c r="C7" s="1">
        <v>6.54</v>
      </c>
      <c r="D7" s="1">
        <v>527600569.15533501</v>
      </c>
      <c r="E7" s="1">
        <v>2794.471</v>
      </c>
      <c r="F7" s="1">
        <v>3</v>
      </c>
      <c r="G7" s="1">
        <f t="shared" si="0"/>
        <v>8489.5503736521787</v>
      </c>
      <c r="H7" s="1">
        <f>G7/$L$2</f>
        <v>12.113918666108615</v>
      </c>
      <c r="K7" s="5">
        <v>10</v>
      </c>
      <c r="L7" s="5">
        <f t="shared" si="1"/>
        <v>70</v>
      </c>
      <c r="M7" s="5">
        <f>D22</f>
        <v>2045655.8689800799</v>
      </c>
    </row>
    <row r="8" spans="1:13" x14ac:dyDescent="0.2">
      <c r="A8" s="1" t="s">
        <v>4</v>
      </c>
      <c r="C8" s="1">
        <v>6.54</v>
      </c>
      <c r="D8" s="1">
        <v>443274580.64752901</v>
      </c>
      <c r="E8" s="1">
        <v>2349.5940000000001</v>
      </c>
      <c r="F8" s="1">
        <v>3</v>
      </c>
      <c r="G8" s="1">
        <f t="shared" si="0"/>
        <v>7137.3229910520095</v>
      </c>
      <c r="H8" s="1">
        <f>G8/$L$2</f>
        <v>10.184396864607551</v>
      </c>
      <c r="K8" s="5">
        <v>25</v>
      </c>
      <c r="L8" s="5">
        <f t="shared" si="1"/>
        <v>175</v>
      </c>
      <c r="M8" s="5">
        <f>D13</f>
        <v>9474388.3268527295</v>
      </c>
    </row>
    <row r="9" spans="1:13" x14ac:dyDescent="0.2">
      <c r="A9" s="1" t="s">
        <v>5</v>
      </c>
      <c r="C9" s="1">
        <v>6.55</v>
      </c>
      <c r="D9" s="1">
        <v>400966332.77416199</v>
      </c>
      <c r="E9" s="1">
        <v>2126.3890000000001</v>
      </c>
      <c r="F9" s="1">
        <v>3</v>
      </c>
      <c r="G9" s="1">
        <f t="shared" si="0"/>
        <v>6458.8800543420966</v>
      </c>
      <c r="H9" s="1">
        <f>G9/$L$2</f>
        <v>9.2163123144049059</v>
      </c>
      <c r="K9" s="5">
        <v>25</v>
      </c>
      <c r="L9" s="5">
        <f t="shared" si="1"/>
        <v>175</v>
      </c>
      <c r="M9" s="5">
        <f>D18</f>
        <v>9801036.2299494408</v>
      </c>
    </row>
    <row r="10" spans="1:13" x14ac:dyDescent="0.2">
      <c r="A10" s="1" t="s">
        <v>166</v>
      </c>
      <c r="C10" s="1">
        <v>6.53</v>
      </c>
      <c r="D10" s="1">
        <v>370612743.39176601</v>
      </c>
      <c r="E10" s="1">
        <v>1966.2529999999999</v>
      </c>
      <c r="F10" s="1">
        <v>3</v>
      </c>
      <c r="G10" s="1">
        <f t="shared" si="0"/>
        <v>5972.1385948064262</v>
      </c>
      <c r="H10" s="1">
        <f>G10/$L$2</f>
        <v>8.5217706493318346</v>
      </c>
      <c r="K10" s="5">
        <v>25</v>
      </c>
      <c r="L10" s="5">
        <f t="shared" si="1"/>
        <v>175</v>
      </c>
      <c r="M10" s="5">
        <f>D23</f>
        <v>10243571.5384284</v>
      </c>
    </row>
    <row r="11" spans="1:13" x14ac:dyDescent="0.2">
      <c r="A11" s="1" t="s">
        <v>167</v>
      </c>
      <c r="C11" s="1">
        <v>6.55</v>
      </c>
      <c r="D11" s="1">
        <v>290123935.04864401</v>
      </c>
      <c r="E11" s="1">
        <v>1541.62</v>
      </c>
      <c r="F11" s="1">
        <v>3</v>
      </c>
      <c r="G11" s="1">
        <f t="shared" si="0"/>
        <v>4681.4431335329255</v>
      </c>
      <c r="H11" s="1">
        <f>G11/$L$2</f>
        <v>6.6800500454812397</v>
      </c>
      <c r="K11" s="5">
        <v>50</v>
      </c>
      <c r="L11" s="5">
        <f t="shared" si="1"/>
        <v>350</v>
      </c>
      <c r="M11" s="5">
        <f>D14</f>
        <v>19759466.604074702</v>
      </c>
    </row>
    <row r="12" spans="1:13" x14ac:dyDescent="0.2">
      <c r="A12" s="5" t="s">
        <v>8</v>
      </c>
      <c r="B12" s="5"/>
      <c r="C12" s="5">
        <v>6.54</v>
      </c>
      <c r="D12" s="5">
        <v>1941846.9688937501</v>
      </c>
      <c r="E12" s="5">
        <v>21.263999999999999</v>
      </c>
      <c r="F12" s="5">
        <v>3</v>
      </c>
      <c r="G12" s="5">
        <f t="shared" si="0"/>
        <v>60.237766456093588</v>
      </c>
      <c r="H12" s="5">
        <f>G12/$L$2</f>
        <v>8.5954540742449501E-2</v>
      </c>
      <c r="K12" s="5">
        <v>50</v>
      </c>
      <c r="L12" s="5">
        <f t="shared" si="1"/>
        <v>350</v>
      </c>
      <c r="M12" s="5">
        <f>D19</f>
        <v>19891571.881974101</v>
      </c>
    </row>
    <row r="13" spans="1:13" x14ac:dyDescent="0.2">
      <c r="A13" s="5" t="s">
        <v>9</v>
      </c>
      <c r="B13" s="5"/>
      <c r="C13" s="5">
        <v>6.54</v>
      </c>
      <c r="D13" s="5">
        <v>9474388.3268527295</v>
      </c>
      <c r="E13" s="5">
        <v>61.003</v>
      </c>
      <c r="F13" s="5">
        <v>3</v>
      </c>
      <c r="G13" s="5">
        <f t="shared" si="0"/>
        <v>181.02744073139149</v>
      </c>
      <c r="H13" s="5">
        <f>G13/$L$2</f>
        <v>0.25831187717076626</v>
      </c>
      <c r="K13" s="5">
        <v>50</v>
      </c>
      <c r="L13" s="5">
        <f t="shared" si="1"/>
        <v>350</v>
      </c>
      <c r="M13" s="5">
        <f>D24</f>
        <v>20533880.209770899</v>
      </c>
    </row>
    <row r="14" spans="1:13" x14ac:dyDescent="0.2">
      <c r="A14" s="5" t="s">
        <v>10</v>
      </c>
      <c r="B14" s="5"/>
      <c r="C14" s="5">
        <v>6.54</v>
      </c>
      <c r="D14" s="5">
        <v>19759466.604074702</v>
      </c>
      <c r="E14" s="5">
        <v>115.264</v>
      </c>
      <c r="F14" s="5">
        <v>3</v>
      </c>
      <c r="G14" s="5">
        <f t="shared" si="0"/>
        <v>345.95600812504023</v>
      </c>
      <c r="H14" s="5">
        <f>G14/$L$2</f>
        <v>0.49365193208405966</v>
      </c>
      <c r="K14" s="5">
        <v>75</v>
      </c>
      <c r="L14" s="5">
        <f t="shared" si="1"/>
        <v>525</v>
      </c>
      <c r="M14" s="5">
        <f>D15</f>
        <v>30428221.644597702</v>
      </c>
    </row>
    <row r="15" spans="1:13" x14ac:dyDescent="0.2">
      <c r="A15" s="5" t="s">
        <v>11</v>
      </c>
      <c r="B15" s="5"/>
      <c r="C15" s="5">
        <v>6.53</v>
      </c>
      <c r="D15" s="5">
        <v>30428221.644597702</v>
      </c>
      <c r="E15" s="5">
        <v>171.54900000000001</v>
      </c>
      <c r="F15" s="5">
        <v>3</v>
      </c>
      <c r="G15" s="5">
        <f t="shared" si="0"/>
        <v>517.03710612738769</v>
      </c>
      <c r="H15" s="5">
        <f>G15/$L$2</f>
        <v>0.73777116281988331</v>
      </c>
      <c r="K15" s="5">
        <v>75</v>
      </c>
      <c r="L15" s="5">
        <f t="shared" si="1"/>
        <v>525</v>
      </c>
      <c r="M15" s="5">
        <f>D20</f>
        <v>30288587.405145999</v>
      </c>
    </row>
    <row r="16" spans="1:13" x14ac:dyDescent="0.2">
      <c r="A16" s="5" t="s">
        <v>12</v>
      </c>
      <c r="B16" s="5" t="s">
        <v>242</v>
      </c>
      <c r="C16" s="5">
        <v>6.52</v>
      </c>
      <c r="D16" s="5">
        <v>41737973.7367699</v>
      </c>
      <c r="E16" s="5">
        <v>231.215</v>
      </c>
      <c r="F16" s="5">
        <v>3</v>
      </c>
      <c r="G16" s="5">
        <f t="shared" si="0"/>
        <v>698.39704913047638</v>
      </c>
      <c r="H16" s="5">
        <f>G16/$L$2</f>
        <v>0.99655749450217912</v>
      </c>
      <c r="K16" s="5">
        <v>75</v>
      </c>
      <c r="L16" s="5">
        <f t="shared" si="1"/>
        <v>525</v>
      </c>
      <c r="M16" s="5">
        <f>D25</f>
        <v>31242470.8669012</v>
      </c>
    </row>
    <row r="17" spans="1:13" x14ac:dyDescent="0.2">
      <c r="A17" s="5" t="s">
        <v>168</v>
      </c>
      <c r="B17" s="5"/>
      <c r="C17" s="5">
        <v>6.53</v>
      </c>
      <c r="D17" s="5">
        <v>1954604.2898513901</v>
      </c>
      <c r="E17" s="5">
        <v>21.331</v>
      </c>
      <c r="F17" s="5">
        <v>3</v>
      </c>
      <c r="G17" s="5">
        <f t="shared" si="0"/>
        <v>60.44233919852806</v>
      </c>
      <c r="H17" s="5">
        <f>G17/$L$2</f>
        <v>8.624644990772698E-2</v>
      </c>
      <c r="K17" s="5">
        <v>100</v>
      </c>
      <c r="L17" s="5">
        <f t="shared" si="1"/>
        <v>700</v>
      </c>
      <c r="M17" s="5">
        <f>D16</f>
        <v>41737973.7367699</v>
      </c>
    </row>
    <row r="18" spans="1:13" x14ac:dyDescent="0.2">
      <c r="A18" s="5" t="s">
        <v>169</v>
      </c>
      <c r="B18" s="5"/>
      <c r="C18" s="5">
        <v>6.52</v>
      </c>
      <c r="D18" s="5">
        <v>9801036.2299494408</v>
      </c>
      <c r="E18" s="5">
        <v>62.725999999999999</v>
      </c>
      <c r="F18" s="5">
        <v>3</v>
      </c>
      <c r="G18" s="5">
        <f t="shared" si="0"/>
        <v>186.26547288319261</v>
      </c>
      <c r="H18" s="5">
        <f>G18/$L$2</f>
        <v>0.26578613583755162</v>
      </c>
      <c r="K18" s="5">
        <v>100</v>
      </c>
      <c r="L18" s="5">
        <f t="shared" si="1"/>
        <v>700</v>
      </c>
      <c r="M18" s="5">
        <f>D21</f>
        <v>41378573.919687398</v>
      </c>
    </row>
    <row r="19" spans="1:13" x14ac:dyDescent="0.2">
      <c r="A19" s="5" t="s">
        <v>170</v>
      </c>
      <c r="B19" s="5"/>
      <c r="C19" s="5">
        <v>6.52</v>
      </c>
      <c r="D19" s="5">
        <v>19891571.881974101</v>
      </c>
      <c r="E19" s="5">
        <v>115.961</v>
      </c>
      <c r="F19" s="5">
        <v>3</v>
      </c>
      <c r="G19" s="5">
        <f t="shared" si="0"/>
        <v>348.07441049805288</v>
      </c>
      <c r="H19" s="5">
        <f>G19/$L$2</f>
        <v>0.49667472515545846</v>
      </c>
      <c r="K19" s="5">
        <v>100</v>
      </c>
      <c r="L19" s="5">
        <f t="shared" si="1"/>
        <v>700</v>
      </c>
      <c r="M19" s="5">
        <f>D26</f>
        <v>42548717.527506597</v>
      </c>
    </row>
    <row r="20" spans="1:13" x14ac:dyDescent="0.2">
      <c r="A20" s="5" t="s">
        <v>171</v>
      </c>
      <c r="B20" s="5"/>
      <c r="C20" s="5">
        <v>6.53</v>
      </c>
      <c r="D20" s="5">
        <v>30288587.405145999</v>
      </c>
      <c r="E20" s="5">
        <v>170.81200000000001</v>
      </c>
      <c r="F20" s="5">
        <v>3</v>
      </c>
      <c r="G20" s="5">
        <f t="shared" si="0"/>
        <v>514.79797148483726</v>
      </c>
      <c r="H20" s="5">
        <f>G20/$L$2</f>
        <v>0.73457609432408821</v>
      </c>
      <c r="K20" s="5"/>
      <c r="L20" s="5"/>
      <c r="M20" s="5"/>
    </row>
    <row r="21" spans="1:13" x14ac:dyDescent="0.2">
      <c r="A21" s="5" t="s">
        <v>172</v>
      </c>
      <c r="B21" s="5" t="s">
        <v>243</v>
      </c>
      <c r="C21" s="5">
        <v>6.53</v>
      </c>
      <c r="D21" s="5">
        <v>41378573.919687398</v>
      </c>
      <c r="E21" s="5">
        <v>229.31899999999999</v>
      </c>
      <c r="F21" s="5">
        <v>3</v>
      </c>
      <c r="G21" s="5">
        <f t="shared" si="0"/>
        <v>692.63381667319595</v>
      </c>
      <c r="H21" s="5">
        <f>G21/$L$2</f>
        <v>0.98833381643107077</v>
      </c>
      <c r="K21" s="5" t="s">
        <v>97</v>
      </c>
      <c r="L21" s="5">
        <f>SLOPE(M5:M19,L5:L19)</f>
        <v>62360.805285319184</v>
      </c>
      <c r="M21" s="5"/>
    </row>
    <row r="22" spans="1:13" x14ac:dyDescent="0.2">
      <c r="A22" s="5" t="s">
        <v>173</v>
      </c>
      <c r="B22" s="5"/>
      <c r="C22" s="5">
        <v>6.53</v>
      </c>
      <c r="D22" s="5">
        <v>2045655.8689800799</v>
      </c>
      <c r="E22" s="5">
        <v>21.811</v>
      </c>
      <c r="F22" s="5">
        <v>3</v>
      </c>
      <c r="G22" s="5">
        <f t="shared" si="0"/>
        <v>61.902416224668151</v>
      </c>
      <c r="H22" s="5">
        <f>G22/$L$2</f>
        <v>8.8329864642600134E-2</v>
      </c>
      <c r="K22" s="5" t="s">
        <v>99</v>
      </c>
      <c r="L22" s="5">
        <f>INTERCEPT(M5:M19,L5:L19)</f>
        <v>-1814628.6558972336</v>
      </c>
      <c r="M22" s="5"/>
    </row>
    <row r="23" spans="1:13" x14ac:dyDescent="0.2">
      <c r="A23" s="5" t="s">
        <v>174</v>
      </c>
      <c r="B23" s="5"/>
      <c r="C23" s="5">
        <v>6.54</v>
      </c>
      <c r="D23" s="5">
        <v>10243571.5384284</v>
      </c>
      <c r="E23" s="5">
        <v>65.061000000000007</v>
      </c>
      <c r="F23" s="5">
        <v>3</v>
      </c>
      <c r="G23" s="5">
        <f t="shared" si="0"/>
        <v>193.36184225261027</v>
      </c>
      <c r="H23" s="5">
        <f>G23/$L$2</f>
        <v>0.27591209511480463</v>
      </c>
    </row>
    <row r="24" spans="1:13" x14ac:dyDescent="0.2">
      <c r="A24" s="5" t="s">
        <v>175</v>
      </c>
      <c r="B24" s="5"/>
      <c r="C24" s="5">
        <v>6.53</v>
      </c>
      <c r="D24" s="5">
        <v>20533880.209770899</v>
      </c>
      <c r="E24" s="5">
        <v>119.349</v>
      </c>
      <c r="F24" s="5">
        <v>3</v>
      </c>
      <c r="G24" s="5">
        <f t="shared" si="0"/>
        <v>358.37428274726528</v>
      </c>
      <c r="H24" s="5">
        <f>G24/$L$2</f>
        <v>0.51137183032671751</v>
      </c>
    </row>
    <row r="25" spans="1:13" x14ac:dyDescent="0.2">
      <c r="A25" s="5" t="s">
        <v>176</v>
      </c>
      <c r="B25" s="5"/>
      <c r="C25" s="5">
        <v>6.52</v>
      </c>
      <c r="D25" s="5">
        <v>31242470.8669012</v>
      </c>
      <c r="E25" s="5">
        <v>175.84399999999999</v>
      </c>
      <c r="F25" s="5">
        <v>3</v>
      </c>
      <c r="G25" s="5">
        <f t="shared" si="0"/>
        <v>530.09417328003383</v>
      </c>
      <c r="H25" s="5">
        <f>G25/$L$2</f>
        <v>0.75640256761088032</v>
      </c>
    </row>
    <row r="26" spans="1:13" x14ac:dyDescent="0.2">
      <c r="A26" s="5" t="s">
        <v>177</v>
      </c>
      <c r="B26" s="5" t="s">
        <v>244</v>
      </c>
      <c r="C26" s="5">
        <v>6.54</v>
      </c>
      <c r="D26" s="5">
        <v>42548717.527506597</v>
      </c>
      <c r="E26" s="5">
        <v>235.49199999999999</v>
      </c>
      <c r="F26" s="5">
        <v>3</v>
      </c>
      <c r="G26" s="5">
        <f t="shared" si="0"/>
        <v>711.39790418722725</v>
      </c>
      <c r="H26" s="5">
        <f>G26/$L$2</f>
        <v>1.01510868906675</v>
      </c>
      <c r="K26" s="11" t="s">
        <v>902</v>
      </c>
      <c r="L26" s="11">
        <f>AVERAGE(G58,G63,G68)</f>
        <v>689.36518975000251</v>
      </c>
    </row>
    <row r="27" spans="1:13" x14ac:dyDescent="0.2">
      <c r="A27" s="1" t="s">
        <v>23</v>
      </c>
      <c r="C27" s="1" t="s">
        <v>93</v>
      </c>
      <c r="D27" s="1">
        <v>0</v>
      </c>
      <c r="E27" s="1" t="s">
        <v>93</v>
      </c>
      <c r="F27" s="1">
        <v>3</v>
      </c>
      <c r="G27" s="1">
        <f t="shared" si="0"/>
        <v>29.098865025792552</v>
      </c>
      <c r="H27" s="1">
        <f>G27/$L$2</f>
        <v>4.1521784863016081E-2</v>
      </c>
      <c r="K27" s="5" t="s">
        <v>101</v>
      </c>
      <c r="L27" s="5"/>
      <c r="M27" s="5"/>
    </row>
    <row r="28" spans="1:13" x14ac:dyDescent="0.2">
      <c r="A28" s="1" t="s">
        <v>178</v>
      </c>
      <c r="B28" s="1" t="s">
        <v>245</v>
      </c>
      <c r="C28" s="1">
        <v>6.53</v>
      </c>
      <c r="D28" s="1">
        <v>36472769.8288223</v>
      </c>
      <c r="E28" s="1">
        <v>203.43799999999999</v>
      </c>
      <c r="F28" s="1">
        <v>3</v>
      </c>
      <c r="G28" s="1">
        <f t="shared" si="0"/>
        <v>613.96574835015883</v>
      </c>
      <c r="H28" s="1">
        <f>G28/$L$2</f>
        <v>0.87608068883991208</v>
      </c>
      <c r="K28" s="5"/>
      <c r="L28" s="5" t="s">
        <v>96</v>
      </c>
      <c r="M28" s="5" t="s">
        <v>94</v>
      </c>
    </row>
    <row r="29" spans="1:13" x14ac:dyDescent="0.2">
      <c r="A29" s="1" t="s">
        <v>179</v>
      </c>
      <c r="B29" s="1" t="s">
        <v>246</v>
      </c>
      <c r="C29" s="1">
        <v>6.52</v>
      </c>
      <c r="D29" s="1">
        <v>34064434.596023701</v>
      </c>
      <c r="E29" s="1">
        <v>190.732</v>
      </c>
      <c r="F29" s="1">
        <v>3</v>
      </c>
      <c r="G29" s="1">
        <f t="shared" si="0"/>
        <v>575.34637482251196</v>
      </c>
      <c r="H29" s="1">
        <f>G29/$L$2</f>
        <v>0.82097388939127147</v>
      </c>
      <c r="K29" s="5">
        <v>10</v>
      </c>
      <c r="L29" s="5">
        <f>K29/100*700</f>
        <v>70</v>
      </c>
      <c r="M29" s="5">
        <f>D54</f>
        <v>2417067.8096509101</v>
      </c>
    </row>
    <row r="30" spans="1:13" x14ac:dyDescent="0.2">
      <c r="A30" s="1" t="s">
        <v>180</v>
      </c>
      <c r="B30" s="1" t="s">
        <v>247</v>
      </c>
      <c r="C30" s="1">
        <v>6.52</v>
      </c>
      <c r="D30" s="1">
        <v>36763103.7385289</v>
      </c>
      <c r="E30" s="1">
        <v>204.96899999999999</v>
      </c>
      <c r="F30" s="1">
        <v>3</v>
      </c>
      <c r="G30" s="1">
        <f t="shared" si="0"/>
        <v>618.62145971209907</v>
      </c>
      <c r="H30" s="1">
        <f>G30/$L$2</f>
        <v>0.88272402167723873</v>
      </c>
      <c r="K30" s="5">
        <v>10</v>
      </c>
      <c r="L30" s="5">
        <f t="shared" ref="L30:L43" si="2">K30/100*700</f>
        <v>70</v>
      </c>
      <c r="M30" s="5">
        <f>D59</f>
        <v>3016482.0892352699</v>
      </c>
    </row>
    <row r="31" spans="1:13" x14ac:dyDescent="0.2">
      <c r="A31" s="1" t="s">
        <v>181</v>
      </c>
      <c r="B31" s="1" t="s">
        <v>248</v>
      </c>
      <c r="C31" s="1">
        <v>6.51</v>
      </c>
      <c r="D31" s="1">
        <v>33465699.397521298</v>
      </c>
      <c r="E31" s="1">
        <v>187.57300000000001</v>
      </c>
      <c r="F31" s="1">
        <v>3</v>
      </c>
      <c r="G31" s="1">
        <f t="shared" si="0"/>
        <v>565.7452287859428</v>
      </c>
      <c r="H31" s="1">
        <f>G31/$L$2</f>
        <v>0.80727381140488053</v>
      </c>
      <c r="K31" s="5">
        <v>10</v>
      </c>
      <c r="L31" s="5">
        <f t="shared" si="2"/>
        <v>70</v>
      </c>
      <c r="M31" s="5">
        <f>D64</f>
        <v>2221708.2695667599</v>
      </c>
    </row>
    <row r="32" spans="1:13" x14ac:dyDescent="0.2">
      <c r="A32" s="1" t="s">
        <v>182</v>
      </c>
      <c r="B32" s="1" t="s">
        <v>249</v>
      </c>
      <c r="C32" s="1">
        <v>6.52</v>
      </c>
      <c r="D32" s="1">
        <v>36604118.320086896</v>
      </c>
      <c r="E32" s="1">
        <v>204.131</v>
      </c>
      <c r="F32" s="1">
        <v>3</v>
      </c>
      <c r="G32" s="1">
        <f t="shared" si="0"/>
        <v>616.07201510960226</v>
      </c>
      <c r="H32" s="1">
        <f>G32/$L$2</f>
        <v>0.87908616534809247</v>
      </c>
      <c r="K32" s="5">
        <v>25</v>
      </c>
      <c r="L32" s="5">
        <f t="shared" si="2"/>
        <v>175</v>
      </c>
      <c r="M32" s="5">
        <f>D55</f>
        <v>9233858.0244843103</v>
      </c>
    </row>
    <row r="33" spans="1:13" x14ac:dyDescent="0.2">
      <c r="A33" s="1" t="s">
        <v>183</v>
      </c>
      <c r="B33" s="1" t="s">
        <v>250</v>
      </c>
      <c r="C33" s="1">
        <v>6.52</v>
      </c>
      <c r="D33" s="1">
        <v>39585109.487457298</v>
      </c>
      <c r="E33" s="1">
        <v>219.857</v>
      </c>
      <c r="F33" s="1">
        <v>3</v>
      </c>
      <c r="G33" s="1">
        <f t="shared" si="0"/>
        <v>663.87433507214109</v>
      </c>
      <c r="H33" s="1">
        <f>G33/$L$2</f>
        <v>0.9472963049421379</v>
      </c>
      <c r="K33" s="5">
        <v>25</v>
      </c>
      <c r="L33" s="5">
        <f t="shared" si="2"/>
        <v>175</v>
      </c>
      <c r="M33" s="5">
        <f>D60</f>
        <v>14853956.299164699</v>
      </c>
    </row>
    <row r="34" spans="1:13" x14ac:dyDescent="0.2">
      <c r="A34" s="1" t="s">
        <v>184</v>
      </c>
      <c r="B34" s="1" t="s">
        <v>251</v>
      </c>
      <c r="C34" s="1">
        <v>6.53</v>
      </c>
      <c r="D34" s="1">
        <v>35506085.909327596</v>
      </c>
      <c r="E34" s="1">
        <v>198.33799999999999</v>
      </c>
      <c r="F34" s="1">
        <v>3</v>
      </c>
      <c r="G34" s="1">
        <f t="shared" si="0"/>
        <v>598.46428208345753</v>
      </c>
      <c r="H34" s="1">
        <f>G34/$L$2</f>
        <v>0.85396131934502773</v>
      </c>
      <c r="K34" s="5">
        <v>25</v>
      </c>
      <c r="L34" s="5">
        <f t="shared" si="2"/>
        <v>175</v>
      </c>
      <c r="M34" s="5">
        <f>D65</f>
        <v>11195745.030539799</v>
      </c>
    </row>
    <row r="35" spans="1:13" x14ac:dyDescent="0.2">
      <c r="A35" s="1" t="s">
        <v>185</v>
      </c>
      <c r="B35" s="1" t="s">
        <v>252</v>
      </c>
      <c r="C35" s="1">
        <v>6.52</v>
      </c>
      <c r="D35" s="1">
        <v>36715245.062361903</v>
      </c>
      <c r="E35" s="1">
        <v>204.71700000000001</v>
      </c>
      <c r="F35" s="1">
        <v>3</v>
      </c>
      <c r="G35" s="1">
        <f t="shared" si="0"/>
        <v>617.85401169810973</v>
      </c>
      <c r="H35" s="1">
        <f>G35/$L$2</f>
        <v>0.88162893390312214</v>
      </c>
      <c r="K35" s="5">
        <v>50</v>
      </c>
      <c r="L35" s="5">
        <f t="shared" si="2"/>
        <v>350</v>
      </c>
      <c r="M35" s="5">
        <f>D56</f>
        <v>23346292.7361339</v>
      </c>
    </row>
    <row r="36" spans="1:13" x14ac:dyDescent="0.2">
      <c r="A36" s="1" t="s">
        <v>186</v>
      </c>
      <c r="B36" s="1" t="s">
        <v>253</v>
      </c>
      <c r="C36" s="1">
        <v>6.51</v>
      </c>
      <c r="D36" s="1">
        <v>34727246.394465297</v>
      </c>
      <c r="E36" s="1">
        <v>194.22900000000001</v>
      </c>
      <c r="F36" s="1">
        <v>3</v>
      </c>
      <c r="G36" s="1">
        <f t="shared" si="0"/>
        <v>585.97503485037771</v>
      </c>
      <c r="H36" s="1">
        <f>G36/$L$2</f>
        <v>0.83614014878551257</v>
      </c>
      <c r="K36" s="5">
        <v>50</v>
      </c>
      <c r="L36" s="5">
        <f t="shared" si="2"/>
        <v>350</v>
      </c>
      <c r="M36" s="5">
        <f>D61</f>
        <v>29450724.2073735</v>
      </c>
    </row>
    <row r="37" spans="1:13" x14ac:dyDescent="0.2">
      <c r="A37" s="1" t="s">
        <v>187</v>
      </c>
      <c r="B37" s="1" t="s">
        <v>254</v>
      </c>
      <c r="C37" s="1">
        <v>6.52</v>
      </c>
      <c r="D37" s="1">
        <v>36239400.171628103</v>
      </c>
      <c r="E37" s="1">
        <v>202.20599999999999</v>
      </c>
      <c r="F37" s="1">
        <v>3</v>
      </c>
      <c r="G37" s="1">
        <f t="shared" si="0"/>
        <v>610.22349941468622</v>
      </c>
      <c r="H37" s="1">
        <f>G37/$L$2</f>
        <v>0.8707407948246364</v>
      </c>
      <c r="K37" s="5">
        <v>50</v>
      </c>
      <c r="L37" s="5">
        <f t="shared" si="2"/>
        <v>350</v>
      </c>
      <c r="M37" s="5">
        <f>D66</f>
        <v>22785885.879603699</v>
      </c>
    </row>
    <row r="38" spans="1:13" x14ac:dyDescent="0.2">
      <c r="A38" s="1" t="s">
        <v>188</v>
      </c>
      <c r="B38" s="1" t="s">
        <v>255</v>
      </c>
      <c r="C38" s="1">
        <v>6.51</v>
      </c>
      <c r="D38" s="1">
        <v>34784628.587710597</v>
      </c>
      <c r="E38" s="1">
        <v>194.53200000000001</v>
      </c>
      <c r="F38" s="1">
        <v>3</v>
      </c>
      <c r="G38" s="1">
        <f t="shared" si="0"/>
        <v>586.89519925465004</v>
      </c>
      <c r="H38" s="1">
        <f>G38/$L$2</f>
        <v>0.83745315080119043</v>
      </c>
      <c r="K38" s="5">
        <v>75</v>
      </c>
      <c r="L38" s="5">
        <f t="shared" si="2"/>
        <v>525</v>
      </c>
      <c r="M38" s="5">
        <f>D57</f>
        <v>35922674.172862701</v>
      </c>
    </row>
    <row r="39" spans="1:13" x14ac:dyDescent="0.2">
      <c r="A39" s="1" t="s">
        <v>189</v>
      </c>
      <c r="B39" s="1" t="s">
        <v>256</v>
      </c>
      <c r="C39" s="1">
        <v>6.5</v>
      </c>
      <c r="D39" s="1">
        <v>35590236.103820302</v>
      </c>
      <c r="E39" s="1">
        <v>198.78200000000001</v>
      </c>
      <c r="F39" s="1">
        <v>3</v>
      </c>
      <c r="G39" s="1">
        <f t="shared" si="0"/>
        <v>599.81369048361682</v>
      </c>
      <c r="H39" s="1">
        <f>G39/$L$2</f>
        <v>0.85588681868096739</v>
      </c>
      <c r="K39" s="5">
        <v>75</v>
      </c>
      <c r="L39" s="5">
        <f t="shared" si="2"/>
        <v>525</v>
      </c>
      <c r="M39" s="5">
        <f>D62</f>
        <v>45307723.817763098</v>
      </c>
    </row>
    <row r="40" spans="1:13" x14ac:dyDescent="0.2">
      <c r="A40" s="1" t="s">
        <v>190</v>
      </c>
      <c r="B40" s="1" t="s">
        <v>257</v>
      </c>
      <c r="C40" s="1">
        <v>6.52</v>
      </c>
      <c r="D40" s="1">
        <v>34813377.268169202</v>
      </c>
      <c r="E40" s="1">
        <v>194.68299999999999</v>
      </c>
      <c r="F40" s="1">
        <v>3</v>
      </c>
      <c r="G40" s="1">
        <f t="shared" si="0"/>
        <v>587.35620485467507</v>
      </c>
      <c r="H40" s="1">
        <f>G40/$L$2</f>
        <v>0.83811096942497243</v>
      </c>
      <c r="K40" s="5">
        <v>75</v>
      </c>
      <c r="L40" s="5">
        <f t="shared" si="2"/>
        <v>525</v>
      </c>
      <c r="M40" s="5">
        <f>D67</f>
        <v>34164810.050705403</v>
      </c>
    </row>
    <row r="41" spans="1:13" x14ac:dyDescent="0.2">
      <c r="A41" s="1" t="s">
        <v>191</v>
      </c>
      <c r="B41" s="1" t="s">
        <v>258</v>
      </c>
      <c r="C41" s="1">
        <v>6.52</v>
      </c>
      <c r="D41" s="1">
        <v>34470956.876897499</v>
      </c>
      <c r="E41" s="1">
        <v>192.87700000000001</v>
      </c>
      <c r="F41" s="1">
        <v>3</v>
      </c>
      <c r="G41" s="1">
        <f t="shared" si="0"/>
        <v>581.86524960313466</v>
      </c>
      <c r="H41" s="1">
        <f>G41/$L$2</f>
        <v>0.8302758094472612</v>
      </c>
      <c r="K41" s="5">
        <v>100</v>
      </c>
      <c r="L41" s="5">
        <f t="shared" si="2"/>
        <v>700</v>
      </c>
      <c r="M41" s="5">
        <f>D58</f>
        <v>46558786.563791104</v>
      </c>
    </row>
    <row r="42" spans="1:13" x14ac:dyDescent="0.2">
      <c r="A42" s="1" t="s">
        <v>192</v>
      </c>
      <c r="B42" s="1" t="s">
        <v>259</v>
      </c>
      <c r="C42" s="1">
        <v>6.52</v>
      </c>
      <c r="D42" s="1">
        <v>33287409.636165399</v>
      </c>
      <c r="E42" s="1">
        <v>186.63300000000001</v>
      </c>
      <c r="F42" s="1">
        <v>3</v>
      </c>
      <c r="G42" s="1">
        <f t="shared" si="0"/>
        <v>562.88622527339714</v>
      </c>
      <c r="H42" s="1">
        <f>G42/$L$2</f>
        <v>0.80319423893133879</v>
      </c>
      <c r="K42" s="5">
        <v>100</v>
      </c>
      <c r="L42" s="5">
        <f t="shared" si="2"/>
        <v>700</v>
      </c>
      <c r="M42" s="5">
        <f>D63</f>
        <v>57899330.530710399</v>
      </c>
    </row>
    <row r="43" spans="1:13" x14ac:dyDescent="0.2">
      <c r="A43" s="1" t="s">
        <v>193</v>
      </c>
      <c r="B43" s="1" t="s">
        <v>260</v>
      </c>
      <c r="C43" s="1">
        <v>6.51</v>
      </c>
      <c r="D43" s="1">
        <v>34114641.813627899</v>
      </c>
      <c r="E43" s="1">
        <v>190.99700000000001</v>
      </c>
      <c r="F43" s="1">
        <v>3</v>
      </c>
      <c r="G43" s="1">
        <f t="shared" si="0"/>
        <v>576.15148337386051</v>
      </c>
      <c r="H43" s="1">
        <f>G43/$L$2</f>
        <v>0.82212271578126428</v>
      </c>
      <c r="K43" s="5">
        <v>100</v>
      </c>
      <c r="L43" s="5">
        <f t="shared" si="2"/>
        <v>700</v>
      </c>
      <c r="M43" s="5">
        <f>D68</f>
        <v>46294422.836839698</v>
      </c>
    </row>
    <row r="44" spans="1:13" s="10" customFormat="1" x14ac:dyDescent="0.2">
      <c r="A44" s="10" t="s">
        <v>194</v>
      </c>
      <c r="B44" s="10" t="s">
        <v>261</v>
      </c>
      <c r="C44" s="10">
        <v>6.51</v>
      </c>
      <c r="D44" s="10">
        <v>31597457.576347001</v>
      </c>
      <c r="E44" s="10">
        <v>177.71700000000001</v>
      </c>
      <c r="F44" s="10">
        <v>3</v>
      </c>
      <c r="I44" s="10" t="s">
        <v>296</v>
      </c>
      <c r="K44" s="5"/>
      <c r="L44" s="5"/>
      <c r="M44" s="5"/>
    </row>
    <row r="45" spans="1:13" x14ac:dyDescent="0.2">
      <c r="A45" s="1" t="s">
        <v>195</v>
      </c>
      <c r="B45" s="1" t="s">
        <v>262</v>
      </c>
      <c r="C45" s="1">
        <v>6.52</v>
      </c>
      <c r="D45" s="1">
        <v>29398040.796267699</v>
      </c>
      <c r="E45" s="1">
        <v>166.114</v>
      </c>
      <c r="F45" s="1">
        <v>3</v>
      </c>
      <c r="G45" s="1">
        <f t="shared" si="0"/>
        <v>500.51742130906922</v>
      </c>
      <c r="H45" s="1">
        <f>G45/$L$2</f>
        <v>0.71419887577627994</v>
      </c>
      <c r="K45" s="5" t="s">
        <v>97</v>
      </c>
      <c r="L45" s="5">
        <f>SLOPE(M29:M43,L29:L43)</f>
        <v>75626.453590374804</v>
      </c>
      <c r="M45" s="5"/>
    </row>
    <row r="46" spans="1:13" x14ac:dyDescent="0.2">
      <c r="A46" s="1" t="s">
        <v>196</v>
      </c>
      <c r="B46" s="1" t="s">
        <v>263</v>
      </c>
      <c r="C46" s="1">
        <v>6.52</v>
      </c>
      <c r="D46" s="1">
        <v>29377775.3083813</v>
      </c>
      <c r="E46" s="1">
        <v>166.00700000000001</v>
      </c>
      <c r="F46" s="1">
        <v>3</v>
      </c>
      <c r="G46" s="1">
        <f t="shared" si="0"/>
        <v>500.19244975372004</v>
      </c>
      <c r="H46" s="1">
        <f>G46/$L$2</f>
        <v>0.71373516700290174</v>
      </c>
      <c r="K46" s="5" t="s">
        <v>99</v>
      </c>
      <c r="L46" s="5">
        <f>INTERCEPT(M29:M43,L29:L43)</f>
        <v>-1883397.8856680803</v>
      </c>
      <c r="M46" s="5"/>
    </row>
    <row r="47" spans="1:13" x14ac:dyDescent="0.2">
      <c r="A47" s="1" t="s">
        <v>197</v>
      </c>
      <c r="B47" s="1" t="s">
        <v>264</v>
      </c>
      <c r="C47" s="1">
        <v>6.51</v>
      </c>
      <c r="D47" s="1">
        <v>27384588.023548398</v>
      </c>
      <c r="E47" s="1">
        <v>155.49100000000001</v>
      </c>
      <c r="F47" s="1">
        <v>3</v>
      </c>
      <c r="G47" s="1">
        <f t="shared" si="0"/>
        <v>468.23026973193424</v>
      </c>
      <c r="H47" s="1">
        <f>G47/$L$2</f>
        <v>0.66812765751958525</v>
      </c>
    </row>
    <row r="48" spans="1:13" x14ac:dyDescent="0.2">
      <c r="A48" s="1" t="s">
        <v>198</v>
      </c>
      <c r="B48" s="1" t="s">
        <v>265</v>
      </c>
      <c r="C48" s="1">
        <v>6.52</v>
      </c>
      <c r="D48" s="1">
        <v>27240234.794506401</v>
      </c>
      <c r="E48" s="1">
        <v>154.72999999999999</v>
      </c>
      <c r="F48" s="1">
        <v>3</v>
      </c>
      <c r="G48" s="1">
        <f t="shared" si="0"/>
        <v>465.915462724848</v>
      </c>
      <c r="H48" s="1">
        <f>G48/$L$2</f>
        <v>0.66482461052918052</v>
      </c>
    </row>
    <row r="49" spans="1:8" x14ac:dyDescent="0.2">
      <c r="A49" s="1" t="s">
        <v>199</v>
      </c>
      <c r="B49" s="1" t="s">
        <v>266</v>
      </c>
      <c r="C49" s="1">
        <v>6.52</v>
      </c>
      <c r="D49" s="1">
        <v>25677459.210734598</v>
      </c>
      <c r="E49" s="1">
        <v>146.48500000000001</v>
      </c>
      <c r="F49" s="1">
        <v>3</v>
      </c>
      <c r="G49" s="1">
        <f t="shared" si="0"/>
        <v>440.85524137873739</v>
      </c>
      <c r="H49" s="1">
        <f>G49/$L$2</f>
        <v>0.62906565159966721</v>
      </c>
    </row>
    <row r="50" spans="1:8" x14ac:dyDescent="0.2">
      <c r="A50" s="1" t="s">
        <v>200</v>
      </c>
      <c r="B50" s="1" t="s">
        <v>267</v>
      </c>
      <c r="C50" s="1">
        <v>6.51</v>
      </c>
      <c r="D50" s="1">
        <v>23174543.051534101</v>
      </c>
      <c r="E50" s="1">
        <v>133.28</v>
      </c>
      <c r="F50" s="1">
        <v>3</v>
      </c>
      <c r="G50" s="1">
        <f t="shared" si="0"/>
        <v>400.71919522364186</v>
      </c>
      <c r="H50" s="1">
        <f>G50/$L$2</f>
        <v>0.57179467995775624</v>
      </c>
    </row>
    <row r="51" spans="1:8" x14ac:dyDescent="0.2">
      <c r="A51" s="1" t="s">
        <v>201</v>
      </c>
      <c r="B51" s="1" t="s">
        <v>268</v>
      </c>
      <c r="C51" s="1">
        <v>6.52</v>
      </c>
      <c r="D51" s="1">
        <v>22119380.038740501</v>
      </c>
      <c r="E51" s="1">
        <v>127.714</v>
      </c>
      <c r="F51" s="1">
        <v>3</v>
      </c>
      <c r="G51" s="1">
        <f t="shared" si="0"/>
        <v>383.79890357625345</v>
      </c>
      <c r="H51" s="1">
        <f>G51/$L$2</f>
        <v>0.54765075857183221</v>
      </c>
    </row>
    <row r="52" spans="1:8" x14ac:dyDescent="0.2">
      <c r="A52" s="1" t="s">
        <v>48</v>
      </c>
      <c r="C52" s="1" t="s">
        <v>93</v>
      </c>
      <c r="D52" s="1">
        <v>0</v>
      </c>
      <c r="E52" s="1" t="s">
        <v>93</v>
      </c>
      <c r="F52" s="1">
        <v>3</v>
      </c>
      <c r="G52" s="1">
        <f t="shared" si="0"/>
        <v>29.098865025792552</v>
      </c>
      <c r="H52" s="1">
        <f>G52/$L$2</f>
        <v>4.1521784863016081E-2</v>
      </c>
    </row>
    <row r="53" spans="1:8" x14ac:dyDescent="0.2">
      <c r="A53" s="1" t="s">
        <v>49</v>
      </c>
      <c r="C53" s="1" t="s">
        <v>93</v>
      </c>
      <c r="D53" s="1">
        <v>0</v>
      </c>
      <c r="E53" s="1" t="s">
        <v>93</v>
      </c>
      <c r="F53" s="1">
        <v>3</v>
      </c>
      <c r="G53" s="1">
        <f t="shared" ref="G53" si="3">(D53-$L$22)/$L$21</f>
        <v>29.098865025792552</v>
      </c>
      <c r="H53" s="1">
        <f>G53/$L$26</f>
        <v>4.2211102995126898E-2</v>
      </c>
    </row>
    <row r="54" spans="1:8" x14ac:dyDescent="0.2">
      <c r="A54" s="5" t="s">
        <v>202</v>
      </c>
      <c r="B54" s="5"/>
      <c r="C54" s="5">
        <v>6.53</v>
      </c>
      <c r="D54" s="5">
        <v>2417067.8096509101</v>
      </c>
      <c r="E54" s="5">
        <v>23.771000000000001</v>
      </c>
      <c r="F54" s="5">
        <v>3</v>
      </c>
      <c r="G54" s="5">
        <f>(D54-$L$46)/$L$45</f>
        <v>56.864569091288487</v>
      </c>
      <c r="H54" s="5">
        <f>G54/$L$26</f>
        <v>8.248830944293889E-2</v>
      </c>
    </row>
    <row r="55" spans="1:8" x14ac:dyDescent="0.2">
      <c r="A55" s="5" t="s">
        <v>203</v>
      </c>
      <c r="B55" s="5"/>
      <c r="C55" s="5">
        <v>6.52</v>
      </c>
      <c r="D55" s="5">
        <v>9233858.0244843103</v>
      </c>
      <c r="E55" s="5">
        <v>59.734000000000002</v>
      </c>
      <c r="F55" s="5">
        <v>3</v>
      </c>
      <c r="G55" s="5">
        <f t="shared" ref="G55:G93" si="4">(D55-$L$46)/$L$45</f>
        <v>147.00221129458484</v>
      </c>
      <c r="H55" s="5">
        <f>G55/$L$26</f>
        <v>0.21324286964343966</v>
      </c>
    </row>
    <row r="56" spans="1:8" x14ac:dyDescent="0.2">
      <c r="A56" s="5" t="s">
        <v>204</v>
      </c>
      <c r="B56" s="5"/>
      <c r="C56" s="5">
        <v>6.52</v>
      </c>
      <c r="D56" s="5">
        <v>23346292.7361339</v>
      </c>
      <c r="E56" s="5">
        <v>134.18700000000001</v>
      </c>
      <c r="F56" s="5">
        <v>3</v>
      </c>
      <c r="G56" s="5">
        <f t="shared" si="4"/>
        <v>333.60933144448063</v>
      </c>
      <c r="H56" s="5">
        <f>G56/$L$26</f>
        <v>0.48393701394389188</v>
      </c>
    </row>
    <row r="57" spans="1:8" x14ac:dyDescent="0.2">
      <c r="A57" s="5" t="s">
        <v>205</v>
      </c>
      <c r="B57" s="5"/>
      <c r="C57" s="5">
        <v>6.51</v>
      </c>
      <c r="D57" s="5">
        <v>35922674.172862701</v>
      </c>
      <c r="E57" s="5">
        <v>200.536</v>
      </c>
      <c r="F57" s="5">
        <v>3</v>
      </c>
      <c r="G57" s="5">
        <f t="shared" si="4"/>
        <v>499.90539373040843</v>
      </c>
      <c r="H57" s="5">
        <f>G57/$L$26</f>
        <v>0.72516773571305293</v>
      </c>
    </row>
    <row r="58" spans="1:8" x14ac:dyDescent="0.2">
      <c r="A58" s="5" t="s">
        <v>206</v>
      </c>
      <c r="B58" s="5" t="s">
        <v>269</v>
      </c>
      <c r="C58" s="5">
        <v>6.53</v>
      </c>
      <c r="D58" s="5">
        <v>46558786.563791104</v>
      </c>
      <c r="E58" s="5">
        <v>256.64800000000002</v>
      </c>
      <c r="F58" s="5">
        <v>3</v>
      </c>
      <c r="G58" s="5">
        <f t="shared" si="4"/>
        <v>640.54549895784817</v>
      </c>
      <c r="H58" s="5">
        <f>G58/$L$26</f>
        <v>0.92918167102423788</v>
      </c>
    </row>
    <row r="59" spans="1:8" x14ac:dyDescent="0.2">
      <c r="A59" s="5" t="s">
        <v>207</v>
      </c>
      <c r="B59" s="5"/>
      <c r="C59" s="5">
        <v>6.53</v>
      </c>
      <c r="D59" s="5">
        <v>3016482.0892352699</v>
      </c>
      <c r="E59" s="5">
        <v>26.933</v>
      </c>
      <c r="F59" s="5">
        <v>3</v>
      </c>
      <c r="G59" s="5">
        <f t="shared" si="4"/>
        <v>64.790555979832064</v>
      </c>
      <c r="H59" s="5">
        <f>G59/$L$26</f>
        <v>9.398582484753587E-2</v>
      </c>
    </row>
    <row r="60" spans="1:8" x14ac:dyDescent="0.2">
      <c r="A60" s="5" t="s">
        <v>208</v>
      </c>
      <c r="B60" s="5"/>
      <c r="C60" s="5">
        <v>6.52</v>
      </c>
      <c r="D60" s="5">
        <v>14853956.299164699</v>
      </c>
      <c r="E60" s="5">
        <v>89.384</v>
      </c>
      <c r="F60" s="5">
        <v>3</v>
      </c>
      <c r="G60" s="5">
        <f t="shared" si="4"/>
        <v>221.31613199118715</v>
      </c>
      <c r="H60" s="5">
        <f>G60/$L$26</f>
        <v>0.32104338205914806</v>
      </c>
    </row>
    <row r="61" spans="1:8" x14ac:dyDescent="0.2">
      <c r="A61" s="5" t="s">
        <v>209</v>
      </c>
      <c r="B61" s="5"/>
      <c r="C61" s="5">
        <v>6.52</v>
      </c>
      <c r="D61" s="5">
        <v>29450724.2073735</v>
      </c>
      <c r="E61" s="5">
        <v>166.392</v>
      </c>
      <c r="F61" s="5">
        <v>3</v>
      </c>
      <c r="G61" s="5">
        <f t="shared" si="4"/>
        <v>414.32753494908775</v>
      </c>
      <c r="H61" s="5">
        <f>G61/$L$26</f>
        <v>0.60102764269159448</v>
      </c>
    </row>
    <row r="62" spans="1:8" x14ac:dyDescent="0.2">
      <c r="A62" s="5" t="s">
        <v>210</v>
      </c>
      <c r="B62" s="5"/>
      <c r="C62" s="5">
        <v>6.52</v>
      </c>
      <c r="D62" s="5">
        <v>45307723.817763098</v>
      </c>
      <c r="E62" s="5">
        <v>250.048</v>
      </c>
      <c r="F62" s="5">
        <v>3</v>
      </c>
      <c r="G62" s="5">
        <f t="shared" si="4"/>
        <v>624.00283846494324</v>
      </c>
      <c r="H62" s="5">
        <f>G62/$L$26</f>
        <v>0.90518472319618737</v>
      </c>
    </row>
    <row r="63" spans="1:8" x14ac:dyDescent="0.2">
      <c r="A63" s="5" t="s">
        <v>211</v>
      </c>
      <c r="B63" s="5" t="s">
        <v>270</v>
      </c>
      <c r="C63" s="5">
        <v>6.52</v>
      </c>
      <c r="D63" s="5">
        <v>57899330.530710399</v>
      </c>
      <c r="E63" s="5">
        <v>316.47699999999998</v>
      </c>
      <c r="F63" s="5">
        <v>3</v>
      </c>
      <c r="G63" s="5">
        <f t="shared" si="4"/>
        <v>790.50022284777879</v>
      </c>
      <c r="H63" s="5">
        <f>G63/$L$26</f>
        <v>1.1467074848012746</v>
      </c>
    </row>
    <row r="64" spans="1:8" x14ac:dyDescent="0.2">
      <c r="A64" s="5" t="s">
        <v>212</v>
      </c>
      <c r="B64" s="5"/>
      <c r="C64" s="5">
        <v>6.53</v>
      </c>
      <c r="D64" s="5">
        <v>2221708.2695667599</v>
      </c>
      <c r="E64" s="5">
        <v>22.74</v>
      </c>
      <c r="F64" s="5">
        <v>3</v>
      </c>
      <c r="G64" s="5">
        <f t="shared" si="4"/>
        <v>54.281352097638347</v>
      </c>
      <c r="H64" s="5">
        <f>G64/$L$26</f>
        <v>7.8741069181812645E-2</v>
      </c>
    </row>
    <row r="65" spans="1:8" x14ac:dyDescent="0.2">
      <c r="A65" s="5" t="s">
        <v>213</v>
      </c>
      <c r="B65" s="5"/>
      <c r="C65" s="5">
        <v>6.53</v>
      </c>
      <c r="D65" s="5">
        <v>11195745.030539799</v>
      </c>
      <c r="E65" s="5">
        <v>70.084000000000003</v>
      </c>
      <c r="F65" s="5">
        <v>3</v>
      </c>
      <c r="G65" s="5">
        <f t="shared" si="4"/>
        <v>172.94402018439351</v>
      </c>
      <c r="H65" s="5">
        <f>G65/$L$26</f>
        <v>0.25087431561073087</v>
      </c>
    </row>
    <row r="66" spans="1:8" x14ac:dyDescent="0.2">
      <c r="A66" s="5" t="s">
        <v>214</v>
      </c>
      <c r="B66" s="5"/>
      <c r="C66" s="5">
        <v>6.51</v>
      </c>
      <c r="D66" s="5">
        <v>22785885.879603699</v>
      </c>
      <c r="E66" s="5">
        <v>131.22999999999999</v>
      </c>
      <c r="F66" s="5">
        <v>3</v>
      </c>
      <c r="G66" s="5">
        <f t="shared" si="4"/>
        <v>326.19913527733513</v>
      </c>
      <c r="H66" s="5">
        <f>G66/$L$26</f>
        <v>0.47318770968930252</v>
      </c>
    </row>
    <row r="67" spans="1:8" x14ac:dyDescent="0.2">
      <c r="A67" s="5" t="s">
        <v>215</v>
      </c>
      <c r="B67" s="5"/>
      <c r="C67" s="5">
        <v>6.52</v>
      </c>
      <c r="D67" s="5">
        <v>34164810.050705403</v>
      </c>
      <c r="E67" s="5">
        <v>191.262</v>
      </c>
      <c r="F67" s="5">
        <v>3</v>
      </c>
      <c r="G67" s="5">
        <f t="shared" si="4"/>
        <v>476.66135624481336</v>
      </c>
      <c r="H67" s="5">
        <f>G67/$L$26</f>
        <v>0.69144970377409698</v>
      </c>
    </row>
    <row r="68" spans="1:8" x14ac:dyDescent="0.2">
      <c r="A68" s="5" t="s">
        <v>216</v>
      </c>
      <c r="B68" s="5" t="s">
        <v>272</v>
      </c>
      <c r="C68" s="5">
        <v>6.52</v>
      </c>
      <c r="D68" s="5">
        <v>46294422.836839698</v>
      </c>
      <c r="E68" s="5">
        <v>255.25399999999999</v>
      </c>
      <c r="F68" s="5">
        <v>3</v>
      </c>
      <c r="G68" s="5">
        <f t="shared" si="4"/>
        <v>637.04984744438025</v>
      </c>
      <c r="H68" s="5">
        <f>G68/$L$26</f>
        <v>0.92411084417448697</v>
      </c>
    </row>
    <row r="69" spans="1:8" x14ac:dyDescent="0.2">
      <c r="A69" s="1" t="s">
        <v>65</v>
      </c>
      <c r="C69" s="1" t="s">
        <v>93</v>
      </c>
      <c r="D69" s="1">
        <v>0</v>
      </c>
      <c r="E69" s="1" t="s">
        <v>93</v>
      </c>
      <c r="F69" s="1">
        <v>3</v>
      </c>
      <c r="G69" s="1">
        <f t="shared" si="4"/>
        <v>24.903956172126861</v>
      </c>
      <c r="H69" s="1">
        <f>G69/$L$26</f>
        <v>3.6125926493558884E-2</v>
      </c>
    </row>
    <row r="70" spans="1:8" x14ac:dyDescent="0.2">
      <c r="A70" s="1" t="s">
        <v>217</v>
      </c>
      <c r="B70" s="1" t="s">
        <v>271</v>
      </c>
      <c r="C70" s="1">
        <v>6.53</v>
      </c>
      <c r="D70" s="1">
        <v>37608941.101930998</v>
      </c>
      <c r="E70" s="1">
        <v>209.43199999999999</v>
      </c>
      <c r="F70" s="1">
        <v>3</v>
      </c>
      <c r="G70" s="1">
        <f t="shared" si="4"/>
        <v>522.20270966964108</v>
      </c>
      <c r="H70" s="1">
        <f>G70/$L$26</f>
        <v>0.75751244396169359</v>
      </c>
    </row>
    <row r="71" spans="1:8" x14ac:dyDescent="0.2">
      <c r="A71" s="1" t="s">
        <v>218</v>
      </c>
      <c r="B71" s="1" t="s">
        <v>273</v>
      </c>
      <c r="C71" s="1">
        <v>6.52</v>
      </c>
      <c r="D71" s="1">
        <v>37075977.637669198</v>
      </c>
      <c r="E71" s="1">
        <v>206.62</v>
      </c>
      <c r="F71" s="1">
        <v>3</v>
      </c>
      <c r="G71" s="1">
        <f t="shared" si="4"/>
        <v>515.15539435920005</v>
      </c>
      <c r="H71" s="1">
        <f>G71/$L$26</f>
        <v>0.74728953828669609</v>
      </c>
    </row>
    <row r="72" spans="1:8" x14ac:dyDescent="0.2">
      <c r="A72" s="1" t="s">
        <v>219</v>
      </c>
      <c r="B72" s="1" t="s">
        <v>274</v>
      </c>
      <c r="C72" s="1">
        <v>6.51</v>
      </c>
      <c r="D72" s="1">
        <v>36664855.450298399</v>
      </c>
      <c r="E72" s="1">
        <v>204.45099999999999</v>
      </c>
      <c r="F72" s="1">
        <v>3</v>
      </c>
      <c r="G72" s="1">
        <f t="shared" si="4"/>
        <v>509.71917240441155</v>
      </c>
      <c r="H72" s="1">
        <f>G72/$L$26</f>
        <v>0.73940370065575922</v>
      </c>
    </row>
    <row r="73" spans="1:8" x14ac:dyDescent="0.2">
      <c r="A73" s="1" t="s">
        <v>220</v>
      </c>
      <c r="B73" s="1" t="s">
        <v>275</v>
      </c>
      <c r="C73" s="1">
        <v>6.53</v>
      </c>
      <c r="D73" s="1">
        <v>36913260.503615603</v>
      </c>
      <c r="E73" s="1">
        <v>205.762</v>
      </c>
      <c r="F73" s="1">
        <v>3</v>
      </c>
      <c r="G73" s="1">
        <f t="shared" si="4"/>
        <v>513.00380419030319</v>
      </c>
      <c r="H73" s="1">
        <f>G73/$L$26</f>
        <v>0.74416842019009322</v>
      </c>
    </row>
    <row r="74" spans="1:8" x14ac:dyDescent="0.2">
      <c r="A74" s="1" t="s">
        <v>221</v>
      </c>
      <c r="B74" s="1" t="s">
        <v>276</v>
      </c>
      <c r="C74" s="1">
        <v>6.51</v>
      </c>
      <c r="D74" s="1">
        <v>37655103.922751002</v>
      </c>
      <c r="E74" s="1">
        <v>209.67500000000001</v>
      </c>
      <c r="F74" s="1">
        <v>3</v>
      </c>
      <c r="G74" s="1">
        <f t="shared" si="4"/>
        <v>522.81311540240279</v>
      </c>
      <c r="H74" s="1">
        <f>G74/$L$26</f>
        <v>0.75839790458813328</v>
      </c>
    </row>
    <row r="75" spans="1:8" x14ac:dyDescent="0.2">
      <c r="A75" s="1" t="s">
        <v>222</v>
      </c>
      <c r="B75" s="1" t="s">
        <v>277</v>
      </c>
      <c r="C75" s="1">
        <v>6.51</v>
      </c>
      <c r="D75" s="1">
        <v>36064180.6064272</v>
      </c>
      <c r="E75" s="1">
        <v>201.28200000000001</v>
      </c>
      <c r="F75" s="1">
        <v>3</v>
      </c>
      <c r="G75" s="1">
        <f t="shared" si="4"/>
        <v>501.77651721758076</v>
      </c>
      <c r="H75" s="1">
        <f>G75/$L$26</f>
        <v>0.72788200605190034</v>
      </c>
    </row>
    <row r="76" spans="1:8" x14ac:dyDescent="0.2">
      <c r="A76" s="1" t="s">
        <v>223</v>
      </c>
      <c r="B76" s="1" t="s">
        <v>278</v>
      </c>
      <c r="C76" s="1">
        <v>6.52</v>
      </c>
      <c r="D76" s="1">
        <v>38425651.774287097</v>
      </c>
      <c r="E76" s="1">
        <v>213.74</v>
      </c>
      <c r="F76" s="1">
        <v>3</v>
      </c>
      <c r="G76" s="1">
        <f t="shared" si="4"/>
        <v>533.00198206154448</v>
      </c>
      <c r="H76" s="1">
        <f>G76/$L$26</f>
        <v>0.77317797589233805</v>
      </c>
    </row>
    <row r="77" spans="1:8" x14ac:dyDescent="0.2">
      <c r="A77" s="1" t="s">
        <v>224</v>
      </c>
      <c r="B77" s="1" t="s">
        <v>279</v>
      </c>
      <c r="C77" s="1">
        <v>6.53</v>
      </c>
      <c r="D77" s="1">
        <v>35272161.787231699</v>
      </c>
      <c r="E77" s="1">
        <v>197.10400000000001</v>
      </c>
      <c r="F77" s="1">
        <v>3</v>
      </c>
      <c r="G77" s="1">
        <f t="shared" si="4"/>
        <v>491.30374239350391</v>
      </c>
      <c r="H77" s="1">
        <f>G77/$L$26</f>
        <v>0.71269009474016909</v>
      </c>
    </row>
    <row r="78" spans="1:8" x14ac:dyDescent="0.2">
      <c r="A78" s="1" t="s">
        <v>225</v>
      </c>
      <c r="B78" s="1" t="s">
        <v>280</v>
      </c>
      <c r="C78" s="1">
        <v>6.51</v>
      </c>
      <c r="D78" s="1">
        <v>35603537.613711998</v>
      </c>
      <c r="E78" s="1">
        <v>198.852</v>
      </c>
      <c r="F78" s="1">
        <v>3</v>
      </c>
      <c r="G78" s="1">
        <f t="shared" si="4"/>
        <v>495.68548728233839</v>
      </c>
      <c r="H78" s="1">
        <f>G78/$L$26</f>
        <v>0.71904629745244053</v>
      </c>
    </row>
    <row r="79" spans="1:8" x14ac:dyDescent="0.2">
      <c r="A79" s="1" t="s">
        <v>226</v>
      </c>
      <c r="B79" s="1" t="s">
        <v>281</v>
      </c>
      <c r="C79" s="1">
        <v>6.53</v>
      </c>
      <c r="D79" s="1">
        <v>37245157.400885902</v>
      </c>
      <c r="E79" s="1">
        <v>207.51300000000001</v>
      </c>
      <c r="F79" s="1">
        <v>3</v>
      </c>
      <c r="G79" s="1">
        <f t="shared" si="4"/>
        <v>517.39243913896792</v>
      </c>
      <c r="H79" s="1">
        <f>G79/$L$26</f>
        <v>0.75053461769167618</v>
      </c>
    </row>
    <row r="80" spans="1:8" x14ac:dyDescent="0.2">
      <c r="A80" s="1" t="s">
        <v>227</v>
      </c>
      <c r="B80" s="1" t="s">
        <v>282</v>
      </c>
      <c r="C80" s="1">
        <v>6.51</v>
      </c>
      <c r="D80" s="1">
        <v>38186657.959420502</v>
      </c>
      <c r="E80" s="1">
        <v>212.48</v>
      </c>
      <c r="F80" s="1">
        <v>3</v>
      </c>
      <c r="G80" s="1">
        <f t="shared" si="4"/>
        <v>529.84179401198867</v>
      </c>
      <c r="H80" s="1">
        <f>G80/$L$26</f>
        <v>0.76859377567952802</v>
      </c>
    </row>
    <row r="81" spans="1:8" x14ac:dyDescent="0.2">
      <c r="A81" s="1" t="s">
        <v>228</v>
      </c>
      <c r="B81" s="1" t="s">
        <v>283</v>
      </c>
      <c r="C81" s="1">
        <v>6.52</v>
      </c>
      <c r="D81" s="1">
        <v>36374438.177891202</v>
      </c>
      <c r="E81" s="1">
        <v>202.91900000000001</v>
      </c>
      <c r="F81" s="1">
        <v>3</v>
      </c>
      <c r="G81" s="1">
        <f t="shared" si="4"/>
        <v>505.8790178206699</v>
      </c>
      <c r="H81" s="1">
        <f>G81/$L$26</f>
        <v>0.73383313422618035</v>
      </c>
    </row>
    <row r="82" spans="1:8" x14ac:dyDescent="0.2">
      <c r="A82" s="1" t="s">
        <v>229</v>
      </c>
      <c r="B82" s="1" t="s">
        <v>284</v>
      </c>
      <c r="C82" s="1">
        <v>6.52</v>
      </c>
      <c r="D82" s="1">
        <v>36726847.837517701</v>
      </c>
      <c r="E82" s="1">
        <v>204.77799999999999</v>
      </c>
      <c r="F82" s="1">
        <v>3</v>
      </c>
      <c r="G82" s="1">
        <f t="shared" si="4"/>
        <v>510.53889069445688</v>
      </c>
      <c r="H82" s="1">
        <f>G82/$L$26</f>
        <v>0.74059279215941154</v>
      </c>
    </row>
    <row r="83" spans="1:8" x14ac:dyDescent="0.2">
      <c r="A83" s="1" t="s">
        <v>230</v>
      </c>
      <c r="B83" s="1" t="s">
        <v>285</v>
      </c>
      <c r="C83" s="1">
        <v>6.54</v>
      </c>
      <c r="D83" s="1">
        <v>37357643.3058699</v>
      </c>
      <c r="E83" s="1">
        <v>208.10599999999999</v>
      </c>
      <c r="F83" s="1">
        <v>3</v>
      </c>
      <c r="G83" s="1">
        <f t="shared" si="4"/>
        <v>518.87982747524075</v>
      </c>
      <c r="H83" s="1">
        <f>G83/$L$26</f>
        <v>0.75269223800437601</v>
      </c>
    </row>
    <row r="84" spans="1:8" x14ac:dyDescent="0.2">
      <c r="A84" s="1" t="s">
        <v>231</v>
      </c>
      <c r="B84" s="1" t="s">
        <v>286</v>
      </c>
      <c r="C84" s="1">
        <v>6.52</v>
      </c>
      <c r="D84" s="1">
        <v>35215925.022971101</v>
      </c>
      <c r="E84" s="1">
        <v>196.80699999999999</v>
      </c>
      <c r="F84" s="1">
        <v>3</v>
      </c>
      <c r="G84" s="1">
        <f t="shared" si="4"/>
        <v>490.56013005164789</v>
      </c>
      <c r="H84" s="1">
        <f>G84/$L$26</f>
        <v>0.71161140328183525</v>
      </c>
    </row>
    <row r="85" spans="1:8" x14ac:dyDescent="0.2">
      <c r="A85" s="1" t="s">
        <v>232</v>
      </c>
      <c r="B85" s="1" t="s">
        <v>287</v>
      </c>
      <c r="C85" s="1">
        <v>6.53</v>
      </c>
      <c r="D85" s="1">
        <v>35752269.6531896</v>
      </c>
      <c r="E85" s="1">
        <v>199.637</v>
      </c>
      <c r="F85" s="1">
        <v>3</v>
      </c>
      <c r="G85" s="1">
        <f t="shared" si="4"/>
        <v>497.65215413522554</v>
      </c>
      <c r="H85" s="1">
        <f>G85/$L$26</f>
        <v>0.7218991639477742</v>
      </c>
    </row>
    <row r="86" spans="1:8" x14ac:dyDescent="0.2">
      <c r="A86" s="1" t="s">
        <v>233</v>
      </c>
      <c r="B86" s="1" t="s">
        <v>288</v>
      </c>
      <c r="C86" s="1">
        <v>6.52</v>
      </c>
      <c r="D86" s="1">
        <v>36988705.317300104</v>
      </c>
      <c r="E86" s="1">
        <v>206.16</v>
      </c>
      <c r="F86" s="1">
        <v>3</v>
      </c>
      <c r="G86" s="1">
        <f t="shared" si="4"/>
        <v>514.00140238647316</v>
      </c>
      <c r="H86" s="1">
        <f>G86/$L$26</f>
        <v>0.74561554605458857</v>
      </c>
    </row>
    <row r="87" spans="1:8" x14ac:dyDescent="0.2">
      <c r="A87" s="1" t="s">
        <v>234</v>
      </c>
      <c r="B87" s="1" t="s">
        <v>289</v>
      </c>
      <c r="C87" s="1">
        <v>6.52</v>
      </c>
      <c r="D87" s="1">
        <v>36049552.090002201</v>
      </c>
      <c r="E87" s="1">
        <v>201.20500000000001</v>
      </c>
      <c r="F87" s="1">
        <v>3</v>
      </c>
      <c r="G87" s="1">
        <f t="shared" si="4"/>
        <v>501.58308600759398</v>
      </c>
      <c r="H87" s="1">
        <f>G87/$L$26</f>
        <v>0.72760141281501678</v>
      </c>
    </row>
    <row r="88" spans="1:8" x14ac:dyDescent="0.2">
      <c r="A88" s="1" t="s">
        <v>235</v>
      </c>
      <c r="B88" s="1" t="s">
        <v>290</v>
      </c>
      <c r="C88" s="1">
        <v>6.51</v>
      </c>
      <c r="D88" s="1">
        <v>33170901.840035401</v>
      </c>
      <c r="E88" s="1">
        <v>186.018</v>
      </c>
      <c r="F88" s="1">
        <v>3</v>
      </c>
      <c r="G88" s="1">
        <f t="shared" si="4"/>
        <v>463.51902094434507</v>
      </c>
      <c r="H88" s="1">
        <f>G88/$L$26</f>
        <v>0.67238530148648745</v>
      </c>
    </row>
    <row r="89" spans="1:8" x14ac:dyDescent="0.2">
      <c r="A89" s="1" t="s">
        <v>236</v>
      </c>
      <c r="B89" s="1" t="s">
        <v>291</v>
      </c>
      <c r="C89" s="1">
        <v>6.51</v>
      </c>
      <c r="D89" s="1">
        <v>34327321.653230697</v>
      </c>
      <c r="E89" s="1">
        <v>192.119</v>
      </c>
      <c r="F89" s="1">
        <v>3</v>
      </c>
      <c r="G89" s="1">
        <f t="shared" si="4"/>
        <v>478.81022869367263</v>
      </c>
      <c r="H89" s="1">
        <f>G89/$L$26</f>
        <v>0.69456687951898555</v>
      </c>
    </row>
    <row r="90" spans="1:8" x14ac:dyDescent="0.2">
      <c r="A90" s="1" t="s">
        <v>237</v>
      </c>
      <c r="B90" s="1" t="s">
        <v>292</v>
      </c>
      <c r="C90" s="1">
        <v>6.52</v>
      </c>
      <c r="D90" s="1">
        <v>32622157.756464101</v>
      </c>
      <c r="E90" s="1">
        <v>183.12299999999999</v>
      </c>
      <c r="F90" s="1">
        <v>3</v>
      </c>
      <c r="G90" s="1">
        <f t="shared" si="4"/>
        <v>456.26304029842538</v>
      </c>
      <c r="H90" s="1">
        <f>G90/$L$26</f>
        <v>0.66185970380066428</v>
      </c>
    </row>
    <row r="91" spans="1:8" x14ac:dyDescent="0.2">
      <c r="A91" s="1" t="s">
        <v>238</v>
      </c>
      <c r="B91" s="1" t="s">
        <v>293</v>
      </c>
      <c r="C91" s="1">
        <v>6.51</v>
      </c>
      <c r="D91" s="1">
        <v>32902945.329581801</v>
      </c>
      <c r="E91" s="1">
        <v>184.60400000000001</v>
      </c>
      <c r="F91" s="1">
        <v>3</v>
      </c>
      <c r="G91" s="1">
        <f t="shared" si="4"/>
        <v>459.97586246298926</v>
      </c>
      <c r="H91" s="1">
        <f>G91/$L$26</f>
        <v>0.66724556055666073</v>
      </c>
    </row>
    <row r="92" spans="1:8" x14ac:dyDescent="0.2">
      <c r="A92" s="1" t="s">
        <v>239</v>
      </c>
      <c r="B92" s="1" t="s">
        <v>294</v>
      </c>
      <c r="C92" s="1">
        <v>6.52</v>
      </c>
      <c r="D92" s="1">
        <v>32252459.268756598</v>
      </c>
      <c r="E92" s="1">
        <v>181.173</v>
      </c>
      <c r="F92" s="1">
        <v>3</v>
      </c>
      <c r="G92" s="1">
        <f t="shared" si="4"/>
        <v>451.37455921599968</v>
      </c>
      <c r="H92" s="1">
        <f>G92/$L$26</f>
        <v>0.65476842452646922</v>
      </c>
    </row>
    <row r="93" spans="1:8" x14ac:dyDescent="0.2">
      <c r="A93" s="1" t="s">
        <v>240</v>
      </c>
      <c r="B93" s="1" t="s">
        <v>295</v>
      </c>
      <c r="C93" s="1">
        <v>6.53</v>
      </c>
      <c r="D93" s="1">
        <v>31172835.199085001</v>
      </c>
      <c r="E93" s="1">
        <v>175.477</v>
      </c>
      <c r="F93" s="1">
        <v>3</v>
      </c>
      <c r="G93" s="1">
        <f t="shared" si="4"/>
        <v>437.09881285455708</v>
      </c>
      <c r="H93" s="1">
        <f>G93/$L$26</f>
        <v>0.63405988488201803</v>
      </c>
    </row>
    <row r="94" spans="1:8" x14ac:dyDescent="0.2">
      <c r="A94" s="1" t="s">
        <v>241</v>
      </c>
      <c r="C94" s="1" t="s">
        <v>93</v>
      </c>
      <c r="D94" s="1">
        <v>0</v>
      </c>
      <c r="E94" s="1" t="s">
        <v>93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0281E-F0A4-4CE9-8ADC-5A44AD32E160}">
  <dimension ref="A1:S68"/>
  <sheetViews>
    <sheetView workbookViewId="0">
      <selection activeCell="O22" sqref="O22"/>
    </sheetView>
  </sheetViews>
  <sheetFormatPr baseColWidth="10" defaultColWidth="10.85546875" defaultRowHeight="11.25" x14ac:dyDescent="0.2"/>
  <cols>
    <col min="1" max="1" width="15.140625" style="1" customWidth="1"/>
    <col min="2" max="2" width="26.7109375" style="1" customWidth="1"/>
    <col min="3" max="3" width="11.42578125" style="1" customWidth="1"/>
    <col min="4" max="4" width="12.42578125" style="1" customWidth="1"/>
    <col min="5" max="5" width="13.7109375" style="1" customWidth="1"/>
    <col min="6" max="6" width="10.5703125" style="1" customWidth="1"/>
    <col min="7" max="8" width="16.85546875" style="1" customWidth="1"/>
    <col min="9" max="9" width="10.85546875" style="1"/>
    <col min="10" max="10" width="4.85546875" style="1" customWidth="1"/>
    <col min="11" max="11" width="10.85546875" style="1"/>
    <col min="12" max="12" width="29.42578125" style="1" customWidth="1"/>
    <col min="13" max="13" width="10.85546875" style="1"/>
    <col min="14" max="14" width="5.7109375" style="1" customWidth="1"/>
    <col min="15" max="16384" width="10.85546875" style="1"/>
  </cols>
  <sheetData>
    <row r="1" spans="1:19" s="6" customFormat="1" ht="12" thickBot="1" x14ac:dyDescent="0.25">
      <c r="A1" s="4" t="s">
        <v>0</v>
      </c>
      <c r="B1" s="4" t="s">
        <v>102</v>
      </c>
      <c r="C1" s="4" t="s">
        <v>92</v>
      </c>
      <c r="D1" s="4" t="s">
        <v>94</v>
      </c>
      <c r="E1" s="4" t="s">
        <v>159</v>
      </c>
      <c r="F1" s="4" t="s">
        <v>95</v>
      </c>
      <c r="G1" s="4" t="s">
        <v>98</v>
      </c>
      <c r="H1" s="4" t="s">
        <v>758</v>
      </c>
      <c r="I1" s="4" t="s">
        <v>297</v>
      </c>
      <c r="J1" s="4" t="s">
        <v>298</v>
      </c>
      <c r="K1" s="4" t="s">
        <v>299</v>
      </c>
    </row>
    <row r="2" spans="1:19" x14ac:dyDescent="0.2">
      <c r="A2" s="1" t="s">
        <v>300</v>
      </c>
      <c r="C2" s="1" t="s">
        <v>93</v>
      </c>
      <c r="D2" s="1">
        <v>0</v>
      </c>
      <c r="E2" s="1" t="s">
        <v>93</v>
      </c>
      <c r="F2" s="1">
        <v>3</v>
      </c>
      <c r="G2" s="1">
        <f>(D2-$R$11)/$R$10</f>
        <v>7.0792550116624717</v>
      </c>
      <c r="H2" s="1">
        <f>G2/$R$2</f>
        <v>1.0569476224194968E-2</v>
      </c>
      <c r="I2" s="1" t="s">
        <v>301</v>
      </c>
      <c r="K2" s="1" t="str">
        <f t="shared" ref="K2:K68" si="0">IF(E2&lt;0, "0", IF(E2 = "N/F", "0",E2))</f>
        <v>0</v>
      </c>
      <c r="L2" s="1" t="s">
        <v>302</v>
      </c>
      <c r="M2" s="1" t="s">
        <v>300</v>
      </c>
      <c r="Q2" s="11" t="s">
        <v>901</v>
      </c>
      <c r="R2" s="11">
        <f>AVERAGE(G5,G10,G11)</f>
        <v>669.78295437735073</v>
      </c>
    </row>
    <row r="3" spans="1:19" x14ac:dyDescent="0.2">
      <c r="A3" s="1" t="s">
        <v>303</v>
      </c>
      <c r="C3" s="1">
        <v>5.98</v>
      </c>
      <c r="D3" s="1">
        <v>1291721.7016119801</v>
      </c>
      <c r="E3" s="1" t="s">
        <v>163</v>
      </c>
      <c r="F3" s="1">
        <v>3</v>
      </c>
      <c r="G3" s="1">
        <f t="shared" ref="G3:G11" si="1">(D3-$R$11)/$R$10</f>
        <v>33.965144454225268</v>
      </c>
      <c r="H3" s="1">
        <f>G3/$R$2</f>
        <v>5.0710673110217069E-2</v>
      </c>
      <c r="I3" s="1" t="s">
        <v>301</v>
      </c>
      <c r="K3" s="1" t="str">
        <f t="shared" si="0"/>
        <v>N/A</v>
      </c>
      <c r="L3" s="1" t="s">
        <v>304</v>
      </c>
      <c r="M3" s="1" t="s">
        <v>303</v>
      </c>
      <c r="Q3" s="5" t="s">
        <v>100</v>
      </c>
      <c r="R3" s="5"/>
      <c r="S3" s="5"/>
    </row>
    <row r="4" spans="1:19" x14ac:dyDescent="0.2">
      <c r="A4" s="1" t="s">
        <v>305</v>
      </c>
      <c r="C4" s="1" t="s">
        <v>93</v>
      </c>
      <c r="D4" s="1">
        <v>0</v>
      </c>
      <c r="E4" s="1" t="s">
        <v>93</v>
      </c>
      <c r="F4" s="1">
        <v>3</v>
      </c>
      <c r="G4" s="1">
        <f t="shared" si="1"/>
        <v>7.0792550116624717</v>
      </c>
      <c r="H4" s="1">
        <f>G4/$R$2</f>
        <v>1.0569476224194968E-2</v>
      </c>
      <c r="I4" s="1" t="s">
        <v>301</v>
      </c>
      <c r="K4" s="1" t="str">
        <f t="shared" si="0"/>
        <v>0</v>
      </c>
      <c r="L4" s="1" t="s">
        <v>306</v>
      </c>
      <c r="M4" s="1" t="s">
        <v>305</v>
      </c>
      <c r="Q4" s="5"/>
      <c r="R4" s="5" t="s">
        <v>96</v>
      </c>
      <c r="S4" s="5" t="s">
        <v>94</v>
      </c>
    </row>
    <row r="5" spans="1:19" x14ac:dyDescent="0.2">
      <c r="A5" s="5" t="s">
        <v>307</v>
      </c>
      <c r="B5" s="5" t="s">
        <v>597</v>
      </c>
      <c r="C5" s="5">
        <v>5.99</v>
      </c>
      <c r="D5" s="5">
        <v>33448863.595483601</v>
      </c>
      <c r="E5" s="5" t="s">
        <v>163</v>
      </c>
      <c r="F5" s="5">
        <v>3</v>
      </c>
      <c r="G5" s="5">
        <f t="shared" si="1"/>
        <v>703.28374510056312</v>
      </c>
      <c r="H5" s="5">
        <f>G5/$R$2</f>
        <v>1.0500173832497062</v>
      </c>
      <c r="I5" s="5" t="s">
        <v>301</v>
      </c>
      <c r="J5" s="5"/>
      <c r="K5" s="5" t="str">
        <f t="shared" si="0"/>
        <v>N/A</v>
      </c>
      <c r="L5" s="5" t="s">
        <v>308</v>
      </c>
      <c r="M5" s="5" t="s">
        <v>307</v>
      </c>
      <c r="N5" s="5"/>
      <c r="O5" s="5" t="s">
        <v>309</v>
      </c>
      <c r="Q5" s="5">
        <v>25</v>
      </c>
      <c r="R5" s="5">
        <f>Q5/100*700</f>
        <v>175</v>
      </c>
      <c r="S5" s="5">
        <f>D8</f>
        <v>8114612.4358370798</v>
      </c>
    </row>
    <row r="6" spans="1:19" x14ac:dyDescent="0.2">
      <c r="A6" s="5" t="s">
        <v>310</v>
      </c>
      <c r="B6" s="5"/>
      <c r="C6" s="5">
        <v>5.99</v>
      </c>
      <c r="D6" s="5">
        <v>24614688.689367499</v>
      </c>
      <c r="E6" s="5" t="s">
        <v>163</v>
      </c>
      <c r="F6" s="5">
        <v>3</v>
      </c>
      <c r="G6" s="5">
        <f t="shared" si="1"/>
        <v>519.40927001378691</v>
      </c>
      <c r="H6" s="5">
        <f>G6/$R$2</f>
        <v>0.77548893506351546</v>
      </c>
      <c r="I6" s="5" t="s">
        <v>301</v>
      </c>
      <c r="J6" s="5"/>
      <c r="K6" s="5" t="str">
        <f t="shared" si="0"/>
        <v>N/A</v>
      </c>
      <c r="L6" s="5" t="s">
        <v>311</v>
      </c>
      <c r="M6" s="5" t="s">
        <v>310</v>
      </c>
      <c r="N6" s="5"/>
      <c r="O6" s="5" t="s">
        <v>309</v>
      </c>
      <c r="Q6" s="5">
        <v>50</v>
      </c>
      <c r="R6" s="5">
        <f t="shared" ref="R6:R8" si="2">Q6/100*700</f>
        <v>350</v>
      </c>
      <c r="S6" s="5">
        <f>D7</f>
        <v>16539398.827015599</v>
      </c>
    </row>
    <row r="7" spans="1:19" x14ac:dyDescent="0.2">
      <c r="A7" s="5" t="s">
        <v>312</v>
      </c>
      <c r="B7" s="5"/>
      <c r="C7" s="5">
        <v>5.98</v>
      </c>
      <c r="D7" s="5">
        <v>16539398.827015599</v>
      </c>
      <c r="E7" s="5" t="s">
        <v>163</v>
      </c>
      <c r="F7" s="5">
        <v>3</v>
      </c>
      <c r="G7" s="5">
        <f t="shared" si="1"/>
        <v>351.33022467073727</v>
      </c>
      <c r="H7" s="5">
        <f>G7/$R$2</f>
        <v>0.52454339480368506</v>
      </c>
      <c r="I7" s="5" t="s">
        <v>301</v>
      </c>
      <c r="J7" s="5"/>
      <c r="K7" s="5" t="str">
        <f t="shared" si="0"/>
        <v>N/A</v>
      </c>
      <c r="L7" s="5" t="s">
        <v>313</v>
      </c>
      <c r="M7" s="5" t="s">
        <v>312</v>
      </c>
      <c r="N7" s="5"/>
      <c r="O7" s="5" t="s">
        <v>309</v>
      </c>
      <c r="Q7" s="5">
        <v>75</v>
      </c>
      <c r="R7" s="5">
        <f t="shared" si="2"/>
        <v>525</v>
      </c>
      <c r="S7" s="5">
        <f>D6</f>
        <v>24614688.689367499</v>
      </c>
    </row>
    <row r="8" spans="1:19" x14ac:dyDescent="0.2">
      <c r="A8" s="5" t="s">
        <v>314</v>
      </c>
      <c r="B8" s="5"/>
      <c r="C8" s="5">
        <v>5.99</v>
      </c>
      <c r="D8" s="5">
        <v>8114612.4358370798</v>
      </c>
      <c r="E8" s="5" t="s">
        <v>163</v>
      </c>
      <c r="F8" s="5">
        <v>3</v>
      </c>
      <c r="G8" s="5">
        <f t="shared" si="1"/>
        <v>175.9767602149129</v>
      </c>
      <c r="H8" s="5">
        <f>G8/$R$2</f>
        <v>0.2627369942230105</v>
      </c>
      <c r="I8" s="5" t="s">
        <v>301</v>
      </c>
      <c r="J8" s="5"/>
      <c r="K8" s="5" t="str">
        <f t="shared" si="0"/>
        <v>N/A</v>
      </c>
      <c r="L8" s="5" t="s">
        <v>315</v>
      </c>
      <c r="M8" s="5" t="s">
        <v>314</v>
      </c>
      <c r="N8" s="5"/>
      <c r="O8" s="5" t="s">
        <v>309</v>
      </c>
      <c r="Q8" s="5">
        <v>100</v>
      </c>
      <c r="R8" s="5">
        <f t="shared" si="2"/>
        <v>700</v>
      </c>
      <c r="S8" s="5">
        <f>D5</f>
        <v>33448863.595483601</v>
      </c>
    </row>
    <row r="9" spans="1:19" x14ac:dyDescent="0.2">
      <c r="A9" s="1" t="s">
        <v>316</v>
      </c>
      <c r="C9" s="1" t="s">
        <v>93</v>
      </c>
      <c r="D9" s="1">
        <v>0</v>
      </c>
      <c r="E9" s="1" t="s">
        <v>93</v>
      </c>
      <c r="F9" s="1">
        <v>3</v>
      </c>
      <c r="G9" s="1">
        <f t="shared" si="1"/>
        <v>7.0792550116624717</v>
      </c>
      <c r="H9" s="1">
        <f>G9/$R$2</f>
        <v>1.0569476224194968E-2</v>
      </c>
      <c r="I9" s="1" t="s">
        <v>301</v>
      </c>
      <c r="K9" s="1" t="str">
        <f t="shared" si="0"/>
        <v>0</v>
      </c>
      <c r="L9" s="1" t="s">
        <v>317</v>
      </c>
      <c r="M9" s="1" t="s">
        <v>316</v>
      </c>
      <c r="O9" s="1" t="s">
        <v>309</v>
      </c>
      <c r="Q9" s="5"/>
      <c r="R9" s="5"/>
      <c r="S9" s="5"/>
    </row>
    <row r="10" spans="1:19" x14ac:dyDescent="0.2">
      <c r="A10" s="1" t="s">
        <v>318</v>
      </c>
      <c r="B10" s="1" t="s">
        <v>596</v>
      </c>
      <c r="C10" s="1">
        <v>5.99</v>
      </c>
      <c r="D10" s="1">
        <v>30588609.038022999</v>
      </c>
      <c r="E10" s="1" t="s">
        <v>163</v>
      </c>
      <c r="F10" s="1">
        <v>3</v>
      </c>
      <c r="G10" s="1">
        <f t="shared" si="1"/>
        <v>643.75042014867472</v>
      </c>
      <c r="H10" s="1">
        <f>G10/$R$2</f>
        <v>0.96113288034796796</v>
      </c>
      <c r="I10" s="1" t="s">
        <v>301</v>
      </c>
      <c r="K10" s="1" t="str">
        <f t="shared" si="0"/>
        <v>N/A</v>
      </c>
      <c r="L10" s="1" t="s">
        <v>319</v>
      </c>
      <c r="M10" s="1" t="s">
        <v>318</v>
      </c>
      <c r="O10" s="1" t="s">
        <v>309</v>
      </c>
      <c r="Q10" s="5" t="s">
        <v>97</v>
      </c>
      <c r="R10" s="5">
        <f>SLOPE(S5:S8,R5:R8)</f>
        <v>48044.596195023689</v>
      </c>
      <c r="S10" s="5"/>
    </row>
    <row r="11" spans="1:19" x14ac:dyDescent="0.2">
      <c r="A11" s="1" t="s">
        <v>320</v>
      </c>
      <c r="B11" s="1" t="s">
        <v>598</v>
      </c>
      <c r="C11" s="1">
        <v>5.98</v>
      </c>
      <c r="D11" s="1">
        <v>31480522.265411999</v>
      </c>
      <c r="E11" s="1" t="s">
        <v>163</v>
      </c>
      <c r="F11" s="1">
        <v>3</v>
      </c>
      <c r="G11" s="1">
        <f t="shared" si="1"/>
        <v>662.31469788281424</v>
      </c>
      <c r="H11" s="1">
        <f>G11/$R$2</f>
        <v>0.98884973640232576</v>
      </c>
      <c r="I11" s="1" t="s">
        <v>301</v>
      </c>
      <c r="K11" s="1" t="str">
        <f t="shared" si="0"/>
        <v>N/A</v>
      </c>
      <c r="L11" s="1" t="s">
        <v>321</v>
      </c>
      <c r="M11" s="1" t="s">
        <v>320</v>
      </c>
      <c r="O11" s="1" t="s">
        <v>309</v>
      </c>
      <c r="Q11" s="5" t="s">
        <v>99</v>
      </c>
      <c r="R11" s="5">
        <f>INTERCEPT(S5:S8,R5:R8)</f>
        <v>-340119.94839692116</v>
      </c>
      <c r="S11" s="5"/>
    </row>
    <row r="12" spans="1:19" x14ac:dyDescent="0.2">
      <c r="A12" s="1" t="s">
        <v>322</v>
      </c>
      <c r="B12" s="1" t="s">
        <v>599</v>
      </c>
      <c r="C12" s="1">
        <v>5.99</v>
      </c>
      <c r="D12" s="1">
        <v>31739957.8676049</v>
      </c>
      <c r="E12" s="1" t="s">
        <v>163</v>
      </c>
      <c r="F12" s="1">
        <v>3</v>
      </c>
      <c r="G12" s="1">
        <f>(D12-$R$11)/$R$10</f>
        <v>667.71458929078426</v>
      </c>
      <c r="H12" s="1">
        <f>G12/$R$2</f>
        <v>0.99691188754051041</v>
      </c>
      <c r="I12" s="1" t="s">
        <v>301</v>
      </c>
      <c r="K12" s="1" t="str">
        <f t="shared" si="0"/>
        <v>N/A</v>
      </c>
      <c r="L12" s="1" t="s">
        <v>323</v>
      </c>
      <c r="M12" s="1" t="s">
        <v>322</v>
      </c>
      <c r="O12" s="1" t="s">
        <v>309</v>
      </c>
    </row>
    <row r="13" spans="1:19" x14ac:dyDescent="0.2">
      <c r="A13" s="1" t="s">
        <v>324</v>
      </c>
      <c r="B13" s="1" t="s">
        <v>600</v>
      </c>
      <c r="C13" s="1">
        <v>5.98</v>
      </c>
      <c r="D13" s="1">
        <v>30795486.694552999</v>
      </c>
      <c r="E13" s="1" t="s">
        <v>163</v>
      </c>
      <c r="F13" s="1">
        <v>3</v>
      </c>
      <c r="G13" s="1">
        <f t="shared" ref="G13:G36" si="3">(D13-$R$11)/$R$10</f>
        <v>648.05637072197624</v>
      </c>
      <c r="H13" s="1">
        <f>G13/$R$2</f>
        <v>0.96756175487390217</v>
      </c>
      <c r="I13" s="1" t="s">
        <v>301</v>
      </c>
      <c r="K13" s="1" t="str">
        <f t="shared" si="0"/>
        <v>N/A</v>
      </c>
      <c r="L13" s="1" t="s">
        <v>325</v>
      </c>
      <c r="M13" s="1" t="s">
        <v>324</v>
      </c>
      <c r="O13" s="1" t="s">
        <v>309</v>
      </c>
    </row>
    <row r="14" spans="1:19" x14ac:dyDescent="0.2">
      <c r="A14" s="1" t="s">
        <v>326</v>
      </c>
      <c r="B14" s="1" t="s">
        <v>601</v>
      </c>
      <c r="C14" s="1">
        <v>6</v>
      </c>
      <c r="D14" s="1">
        <v>28674782.7934319</v>
      </c>
      <c r="E14" s="1" t="s">
        <v>163</v>
      </c>
      <c r="F14" s="1">
        <v>3</v>
      </c>
      <c r="G14" s="1">
        <f t="shared" si="3"/>
        <v>603.91604966458431</v>
      </c>
      <c r="H14" s="1">
        <f>G14/$R$2</f>
        <v>0.90165932966449081</v>
      </c>
      <c r="I14" s="1" t="s">
        <v>301</v>
      </c>
      <c r="K14" s="1" t="str">
        <f t="shared" si="0"/>
        <v>N/A</v>
      </c>
      <c r="L14" s="1" t="s">
        <v>327</v>
      </c>
      <c r="M14" s="1" t="s">
        <v>326</v>
      </c>
      <c r="O14" s="1" t="s">
        <v>309</v>
      </c>
    </row>
    <row r="15" spans="1:19" x14ac:dyDescent="0.2">
      <c r="A15" s="1" t="s">
        <v>328</v>
      </c>
      <c r="B15" s="1" t="s">
        <v>602</v>
      </c>
      <c r="C15" s="1">
        <v>5.98</v>
      </c>
      <c r="D15" s="1">
        <v>30321430.488899302</v>
      </c>
      <c r="E15" s="1" t="s">
        <v>163</v>
      </c>
      <c r="F15" s="1">
        <v>3</v>
      </c>
      <c r="G15" s="1">
        <f t="shared" si="3"/>
        <v>638.18936707958119</v>
      </c>
      <c r="H15" s="1">
        <f>G15/$R$2</f>
        <v>0.95283011146925967</v>
      </c>
      <c r="I15" s="1" t="s">
        <v>301</v>
      </c>
      <c r="K15" s="1" t="str">
        <f t="shared" si="0"/>
        <v>N/A</v>
      </c>
      <c r="L15" s="1" t="s">
        <v>329</v>
      </c>
      <c r="M15" s="1" t="s">
        <v>328</v>
      </c>
      <c r="O15" s="1" t="s">
        <v>309</v>
      </c>
    </row>
    <row r="16" spans="1:19" x14ac:dyDescent="0.2">
      <c r="A16" s="1" t="s">
        <v>330</v>
      </c>
      <c r="B16" s="1" t="s">
        <v>603</v>
      </c>
      <c r="C16" s="1">
        <v>6</v>
      </c>
      <c r="D16" s="1">
        <v>30463863.8512276</v>
      </c>
      <c r="E16" s="1" t="s">
        <v>163</v>
      </c>
      <c r="F16" s="1">
        <v>3</v>
      </c>
      <c r="G16" s="1">
        <f t="shared" si="3"/>
        <v>641.15397441544326</v>
      </c>
      <c r="H16" s="1">
        <f>G16/$R$2</f>
        <v>0.95725633240618702</v>
      </c>
      <c r="I16" s="1" t="s">
        <v>301</v>
      </c>
      <c r="K16" s="1" t="str">
        <f t="shared" si="0"/>
        <v>N/A</v>
      </c>
      <c r="L16" s="1" t="s">
        <v>331</v>
      </c>
      <c r="M16" s="1" t="s">
        <v>330</v>
      </c>
      <c r="O16" s="1" t="s">
        <v>309</v>
      </c>
    </row>
    <row r="17" spans="1:19" x14ac:dyDescent="0.2">
      <c r="A17" s="1" t="s">
        <v>332</v>
      </c>
      <c r="B17" s="1" t="s">
        <v>604</v>
      </c>
      <c r="C17" s="1">
        <v>5.99</v>
      </c>
      <c r="D17" s="1">
        <v>30024003.361733399</v>
      </c>
      <c r="E17" s="1" t="s">
        <v>163</v>
      </c>
      <c r="F17" s="1">
        <v>3</v>
      </c>
      <c r="G17" s="1">
        <f t="shared" si="3"/>
        <v>631.99872024890374</v>
      </c>
      <c r="H17" s="1">
        <f>G17/$R$2</f>
        <v>0.94358734589838544</v>
      </c>
      <c r="I17" s="1" t="s">
        <v>301</v>
      </c>
      <c r="K17" s="1" t="str">
        <f t="shared" si="0"/>
        <v>N/A</v>
      </c>
      <c r="L17" s="1" t="s">
        <v>333</v>
      </c>
      <c r="M17" s="1" t="s">
        <v>332</v>
      </c>
      <c r="O17" s="1" t="s">
        <v>309</v>
      </c>
    </row>
    <row r="18" spans="1:19" x14ac:dyDescent="0.2">
      <c r="A18" s="1" t="s">
        <v>334</v>
      </c>
      <c r="B18" s="1" t="s">
        <v>605</v>
      </c>
      <c r="C18" s="1">
        <v>5.99</v>
      </c>
      <c r="D18" s="1">
        <v>31152835.759157199</v>
      </c>
      <c r="E18" s="1" t="s">
        <v>163</v>
      </c>
      <c r="F18" s="1">
        <v>3</v>
      </c>
      <c r="G18" s="1">
        <f t="shared" si="3"/>
        <v>655.49423247761763</v>
      </c>
      <c r="H18" s="1">
        <f>G18/$R$2</f>
        <v>0.97866663848885749</v>
      </c>
      <c r="I18" s="1" t="s">
        <v>301</v>
      </c>
      <c r="K18" s="1" t="str">
        <f t="shared" si="0"/>
        <v>N/A</v>
      </c>
      <c r="L18" s="1" t="s">
        <v>335</v>
      </c>
      <c r="M18" s="1" t="s">
        <v>334</v>
      </c>
      <c r="O18" s="1" t="s">
        <v>309</v>
      </c>
    </row>
    <row r="19" spans="1:19" x14ac:dyDescent="0.2">
      <c r="A19" s="1" t="s">
        <v>336</v>
      </c>
      <c r="B19" s="1" t="s">
        <v>606</v>
      </c>
      <c r="C19" s="1">
        <v>5.99</v>
      </c>
      <c r="D19" s="1">
        <v>29973780.571752999</v>
      </c>
      <c r="E19" s="1" t="s">
        <v>163</v>
      </c>
      <c r="F19" s="1">
        <v>3</v>
      </c>
      <c r="G19" s="1">
        <f t="shared" si="3"/>
        <v>630.95338333366487</v>
      </c>
      <c r="H19" s="1">
        <f>G19/$R$2</f>
        <v>0.94202663595734093</v>
      </c>
      <c r="I19" s="1" t="s">
        <v>301</v>
      </c>
      <c r="K19" s="1" t="str">
        <f t="shared" si="0"/>
        <v>N/A</v>
      </c>
      <c r="L19" s="1" t="s">
        <v>337</v>
      </c>
      <c r="M19" s="1" t="s">
        <v>336</v>
      </c>
      <c r="O19" s="1" t="s">
        <v>309</v>
      </c>
    </row>
    <row r="20" spans="1:19" x14ac:dyDescent="0.2">
      <c r="A20" s="1" t="s">
        <v>338</v>
      </c>
      <c r="B20" s="1" t="s">
        <v>607</v>
      </c>
      <c r="C20" s="1">
        <v>5.99</v>
      </c>
      <c r="D20" s="1">
        <v>28451427.466852501</v>
      </c>
      <c r="E20" s="1" t="s">
        <v>163</v>
      </c>
      <c r="F20" s="1">
        <v>3</v>
      </c>
      <c r="G20" s="1">
        <f t="shared" si="3"/>
        <v>599.26713294411161</v>
      </c>
      <c r="H20" s="1">
        <f>G20/$R$2</f>
        <v>0.89471839948690146</v>
      </c>
      <c r="I20" s="1" t="s">
        <v>301</v>
      </c>
      <c r="K20" s="1" t="str">
        <f t="shared" si="0"/>
        <v>N/A</v>
      </c>
      <c r="L20" s="1" t="s">
        <v>339</v>
      </c>
      <c r="M20" s="1" t="s">
        <v>338</v>
      </c>
      <c r="O20" s="1" t="s">
        <v>309</v>
      </c>
    </row>
    <row r="21" spans="1:19" x14ac:dyDescent="0.2">
      <c r="A21" s="1" t="s">
        <v>340</v>
      </c>
      <c r="B21" s="1" t="s">
        <v>608</v>
      </c>
      <c r="C21" s="1">
        <v>5.99</v>
      </c>
      <c r="D21" s="1">
        <v>28821871.429163601</v>
      </c>
      <c r="E21" s="1" t="s">
        <v>163</v>
      </c>
      <c r="F21" s="1">
        <v>3</v>
      </c>
      <c r="G21" s="1">
        <f t="shared" si="3"/>
        <v>606.97755183924369</v>
      </c>
      <c r="H21" s="1">
        <f>G21/$R$2</f>
        <v>0.90623021662817216</v>
      </c>
      <c r="I21" s="1" t="s">
        <v>301</v>
      </c>
      <c r="K21" s="1" t="str">
        <f t="shared" si="0"/>
        <v>N/A</v>
      </c>
      <c r="L21" s="1" t="s">
        <v>341</v>
      </c>
      <c r="M21" s="1" t="s">
        <v>340</v>
      </c>
      <c r="O21" s="1" t="s">
        <v>309</v>
      </c>
    </row>
    <row r="22" spans="1:19" x14ac:dyDescent="0.2">
      <c r="A22" s="1" t="s">
        <v>342</v>
      </c>
      <c r="B22" s="1" t="s">
        <v>609</v>
      </c>
      <c r="C22" s="1">
        <v>5.99</v>
      </c>
      <c r="D22" s="1">
        <v>27709623.347376</v>
      </c>
      <c r="E22" s="1" t="s">
        <v>163</v>
      </c>
      <c r="F22" s="1">
        <v>3</v>
      </c>
      <c r="G22" s="1">
        <f t="shared" si="3"/>
        <v>583.82722547844469</v>
      </c>
      <c r="H22" s="1">
        <f>G22/$R$2</f>
        <v>0.87166629377898552</v>
      </c>
      <c r="I22" s="1" t="s">
        <v>301</v>
      </c>
      <c r="K22" s="1" t="str">
        <f t="shared" si="0"/>
        <v>N/A</v>
      </c>
      <c r="L22" s="1" t="s">
        <v>343</v>
      </c>
      <c r="M22" s="1" t="s">
        <v>342</v>
      </c>
      <c r="O22" s="1" t="s">
        <v>309</v>
      </c>
    </row>
    <row r="23" spans="1:19" x14ac:dyDescent="0.2">
      <c r="A23" s="1" t="s">
        <v>344</v>
      </c>
      <c r="B23" s="1" t="s">
        <v>610</v>
      </c>
      <c r="C23" s="1">
        <v>5.99</v>
      </c>
      <c r="D23" s="1">
        <v>26481598.2484079</v>
      </c>
      <c r="E23" s="1" t="s">
        <v>163</v>
      </c>
      <c r="F23" s="1">
        <v>3</v>
      </c>
      <c r="G23" s="1">
        <f t="shared" si="3"/>
        <v>558.26711682474149</v>
      </c>
      <c r="H23" s="1">
        <f>G23/$R$2</f>
        <v>0.83350451541980863</v>
      </c>
      <c r="I23" s="1" t="s">
        <v>301</v>
      </c>
      <c r="K23" s="1" t="str">
        <f t="shared" si="0"/>
        <v>N/A</v>
      </c>
      <c r="L23" s="1" t="s">
        <v>345</v>
      </c>
      <c r="M23" s="1" t="s">
        <v>344</v>
      </c>
      <c r="O23" s="1" t="s">
        <v>309</v>
      </c>
      <c r="Q23" s="11" t="s">
        <v>902</v>
      </c>
      <c r="R23" s="11">
        <f>AVERAGE(G37,G43,G44)</f>
        <v>695.17149040041556</v>
      </c>
    </row>
    <row r="24" spans="1:19" x14ac:dyDescent="0.2">
      <c r="A24" s="1" t="s">
        <v>346</v>
      </c>
      <c r="B24" s="1" t="s">
        <v>611</v>
      </c>
      <c r="C24" s="1">
        <v>5.98</v>
      </c>
      <c r="D24" s="1">
        <v>27222344.576448001</v>
      </c>
      <c r="E24" s="1" t="s">
        <v>163</v>
      </c>
      <c r="F24" s="1">
        <v>3</v>
      </c>
      <c r="G24" s="1">
        <f t="shared" si="3"/>
        <v>573.68500742440949</v>
      </c>
      <c r="H24" s="1">
        <f>G24/$R$2</f>
        <v>0.85652374948497068</v>
      </c>
      <c r="I24" s="1" t="s">
        <v>301</v>
      </c>
      <c r="K24" s="1" t="str">
        <f t="shared" si="0"/>
        <v>N/A</v>
      </c>
      <c r="L24" s="1" t="s">
        <v>347</v>
      </c>
      <c r="M24" s="1" t="s">
        <v>346</v>
      </c>
      <c r="O24" s="1" t="s">
        <v>309</v>
      </c>
      <c r="Q24" s="5" t="s">
        <v>101</v>
      </c>
      <c r="R24" s="5"/>
      <c r="S24" s="5"/>
    </row>
    <row r="25" spans="1:19" x14ac:dyDescent="0.2">
      <c r="A25" s="1" t="s">
        <v>348</v>
      </c>
      <c r="B25" s="1" t="s">
        <v>612</v>
      </c>
      <c r="C25" s="1">
        <v>5.99</v>
      </c>
      <c r="D25" s="1">
        <v>26335162.341304</v>
      </c>
      <c r="E25" s="1" t="s">
        <v>163</v>
      </c>
      <c r="F25" s="1">
        <v>3</v>
      </c>
      <c r="G25" s="1">
        <f t="shared" si="3"/>
        <v>555.21920054068153</v>
      </c>
      <c r="H25" s="1">
        <f>G25/$R$2</f>
        <v>0.82895391247576478</v>
      </c>
      <c r="I25" s="1" t="s">
        <v>301</v>
      </c>
      <c r="K25" s="1" t="str">
        <f t="shared" si="0"/>
        <v>N/A</v>
      </c>
      <c r="L25" s="1" t="s">
        <v>349</v>
      </c>
      <c r="M25" s="1" t="s">
        <v>348</v>
      </c>
      <c r="O25" s="1" t="s">
        <v>309</v>
      </c>
      <c r="Q25" s="5"/>
      <c r="R25" s="5" t="s">
        <v>96</v>
      </c>
      <c r="S25" s="5" t="s">
        <v>94</v>
      </c>
    </row>
    <row r="26" spans="1:19" x14ac:dyDescent="0.2">
      <c r="A26" s="1" t="s">
        <v>350</v>
      </c>
      <c r="B26" s="1" t="s">
        <v>613</v>
      </c>
      <c r="C26" s="1">
        <v>5.99</v>
      </c>
      <c r="D26" s="1">
        <v>25567037.435017999</v>
      </c>
      <c r="E26" s="1" t="s">
        <v>163</v>
      </c>
      <c r="F26" s="1">
        <v>3</v>
      </c>
      <c r="G26" s="1">
        <f t="shared" si="3"/>
        <v>539.23145234173717</v>
      </c>
      <c r="H26" s="1">
        <f>G26/$R$2</f>
        <v>0.80508386906176499</v>
      </c>
      <c r="I26" s="1" t="s">
        <v>301</v>
      </c>
      <c r="K26" s="1" t="str">
        <f t="shared" si="0"/>
        <v>N/A</v>
      </c>
      <c r="L26" s="1" t="s">
        <v>351</v>
      </c>
      <c r="M26" s="1" t="s">
        <v>350</v>
      </c>
      <c r="O26" s="1" t="s">
        <v>309</v>
      </c>
      <c r="Q26" s="5">
        <v>10</v>
      </c>
      <c r="R26" s="5">
        <f>Q26/100*700</f>
        <v>70</v>
      </c>
      <c r="S26" s="5">
        <f>D41</f>
        <v>3162171.8290423602</v>
      </c>
    </row>
    <row r="27" spans="1:19" x14ac:dyDescent="0.2">
      <c r="A27" s="1" t="s">
        <v>352</v>
      </c>
      <c r="B27" s="1" t="s">
        <v>614</v>
      </c>
      <c r="C27" s="1">
        <v>5.98</v>
      </c>
      <c r="D27" s="1">
        <v>24549248.167949799</v>
      </c>
      <c r="E27" s="1" t="s">
        <v>163</v>
      </c>
      <c r="F27" s="1">
        <v>3</v>
      </c>
      <c r="G27" s="1">
        <f t="shared" si="3"/>
        <v>518.04719130774345</v>
      </c>
      <c r="H27" s="1">
        <f>G27/$R$2</f>
        <v>0.77345532298494346</v>
      </c>
      <c r="I27" s="1" t="s">
        <v>301</v>
      </c>
      <c r="K27" s="1" t="str">
        <f t="shared" si="0"/>
        <v>N/A</v>
      </c>
      <c r="L27" s="1" t="s">
        <v>353</v>
      </c>
      <c r="M27" s="1" t="s">
        <v>352</v>
      </c>
      <c r="O27" s="1" t="s">
        <v>309</v>
      </c>
      <c r="Q27" s="5">
        <v>25</v>
      </c>
      <c r="R27" s="5">
        <f>Q27/100*700</f>
        <v>175</v>
      </c>
      <c r="S27" s="5">
        <f>D40</f>
        <v>8348588.3695281204</v>
      </c>
    </row>
    <row r="28" spans="1:19" x14ac:dyDescent="0.2">
      <c r="A28" s="1" t="s">
        <v>354</v>
      </c>
      <c r="B28" s="1" t="s">
        <v>615</v>
      </c>
      <c r="C28" s="1">
        <v>5.99</v>
      </c>
      <c r="D28" s="1">
        <v>24143909.758102499</v>
      </c>
      <c r="E28" s="1" t="s">
        <v>163</v>
      </c>
      <c r="F28" s="1">
        <v>3</v>
      </c>
      <c r="G28" s="1">
        <f t="shared" si="3"/>
        <v>509.61047954515641</v>
      </c>
      <c r="H28" s="1">
        <f>G28/$R$2</f>
        <v>0.76085913535811733</v>
      </c>
      <c r="I28" s="1" t="s">
        <v>301</v>
      </c>
      <c r="K28" s="1" t="str">
        <f t="shared" si="0"/>
        <v>N/A</v>
      </c>
      <c r="L28" s="1" t="s">
        <v>355</v>
      </c>
      <c r="M28" s="1" t="s">
        <v>354</v>
      </c>
      <c r="O28" s="1" t="s">
        <v>309</v>
      </c>
      <c r="Q28" s="5">
        <v>50</v>
      </c>
      <c r="R28" s="5">
        <f t="shared" ref="R28:R30" si="4">Q28/100*700</f>
        <v>350</v>
      </c>
      <c r="S28" s="5">
        <f>D39</f>
        <v>16259587.573287901</v>
      </c>
    </row>
    <row r="29" spans="1:19" x14ac:dyDescent="0.2">
      <c r="A29" s="1" t="s">
        <v>356</v>
      </c>
      <c r="B29" s="1" t="s">
        <v>616</v>
      </c>
      <c r="C29" s="1">
        <v>5.99</v>
      </c>
      <c r="D29" s="1">
        <v>24034967.149638701</v>
      </c>
      <c r="E29" s="1" t="s">
        <v>163</v>
      </c>
      <c r="F29" s="1">
        <v>3</v>
      </c>
      <c r="G29" s="1">
        <f t="shared" si="3"/>
        <v>507.34294860324621</v>
      </c>
      <c r="H29" s="1">
        <f>G29/$R$2</f>
        <v>0.75747366409897166</v>
      </c>
      <c r="I29" s="1" t="s">
        <v>301</v>
      </c>
      <c r="K29" s="1" t="str">
        <f t="shared" si="0"/>
        <v>N/A</v>
      </c>
      <c r="L29" s="1" t="s">
        <v>357</v>
      </c>
      <c r="M29" s="1" t="s">
        <v>356</v>
      </c>
      <c r="O29" s="1" t="s">
        <v>309</v>
      </c>
      <c r="Q29" s="5">
        <v>75</v>
      </c>
      <c r="R29" s="5">
        <f t="shared" si="4"/>
        <v>525</v>
      </c>
      <c r="S29" s="5">
        <f>D38</f>
        <v>24622094.349600099</v>
      </c>
    </row>
    <row r="30" spans="1:19" x14ac:dyDescent="0.2">
      <c r="A30" s="1" t="s">
        <v>358</v>
      </c>
      <c r="B30" s="1" t="s">
        <v>617</v>
      </c>
      <c r="C30" s="1">
        <v>5.98</v>
      </c>
      <c r="D30" s="1">
        <v>21509674.239535801</v>
      </c>
      <c r="E30" s="1" t="s">
        <v>163</v>
      </c>
      <c r="F30" s="1">
        <v>3</v>
      </c>
      <c r="G30" s="1">
        <f t="shared" si="3"/>
        <v>454.78151380936896</v>
      </c>
      <c r="H30" s="1">
        <f>G30/$R$2</f>
        <v>0.67899833944288235</v>
      </c>
      <c r="I30" s="1" t="s">
        <v>301</v>
      </c>
      <c r="K30" s="1" t="str">
        <f t="shared" si="0"/>
        <v>N/A</v>
      </c>
      <c r="L30" s="1" t="s">
        <v>359</v>
      </c>
      <c r="M30" s="1" t="s">
        <v>358</v>
      </c>
      <c r="O30" s="1" t="s">
        <v>309</v>
      </c>
      <c r="Q30" s="5">
        <v>100</v>
      </c>
      <c r="R30" s="5">
        <f t="shared" si="4"/>
        <v>700</v>
      </c>
      <c r="S30" s="5">
        <f>D37</f>
        <v>33036885.8025373</v>
      </c>
    </row>
    <row r="31" spans="1:19" x14ac:dyDescent="0.2">
      <c r="A31" s="1" t="s">
        <v>360</v>
      </c>
      <c r="B31" s="1" t="s">
        <v>618</v>
      </c>
      <c r="C31" s="1">
        <v>5.99</v>
      </c>
      <c r="D31" s="1">
        <v>20600308.6888269</v>
      </c>
      <c r="E31" s="1" t="s">
        <v>163</v>
      </c>
      <c r="F31" s="1">
        <v>3</v>
      </c>
      <c r="G31" s="1">
        <f t="shared" si="3"/>
        <v>435.85398349945473</v>
      </c>
      <c r="H31" s="1">
        <f>G31/$R$2</f>
        <v>0.65073913967344388</v>
      </c>
      <c r="I31" s="1" t="s">
        <v>301</v>
      </c>
      <c r="K31" s="1" t="str">
        <f t="shared" si="0"/>
        <v>N/A</v>
      </c>
      <c r="L31" s="1" t="s">
        <v>361</v>
      </c>
      <c r="M31" s="1" t="s">
        <v>360</v>
      </c>
      <c r="O31" s="1" t="s">
        <v>309</v>
      </c>
      <c r="Q31" s="5"/>
      <c r="R31" s="5"/>
      <c r="S31" s="5"/>
    </row>
    <row r="32" spans="1:19" x14ac:dyDescent="0.2">
      <c r="A32" s="1" t="s">
        <v>362</v>
      </c>
      <c r="B32" s="1" t="s">
        <v>619</v>
      </c>
      <c r="C32" s="1">
        <v>5.99</v>
      </c>
      <c r="D32" s="1">
        <v>19363781.839900602</v>
      </c>
      <c r="E32" s="1" t="s">
        <v>163</v>
      </c>
      <c r="F32" s="1">
        <v>3</v>
      </c>
      <c r="G32" s="1">
        <f t="shared" si="3"/>
        <v>410.11691946197254</v>
      </c>
      <c r="H32" s="1">
        <f>G32/$R$2</f>
        <v>0.61231316321453555</v>
      </c>
      <c r="I32" s="1" t="s">
        <v>301</v>
      </c>
      <c r="K32" s="1" t="str">
        <f t="shared" si="0"/>
        <v>N/A</v>
      </c>
      <c r="L32" s="1" t="s">
        <v>363</v>
      </c>
      <c r="M32" s="1" t="s">
        <v>362</v>
      </c>
      <c r="O32" s="1" t="s">
        <v>309</v>
      </c>
      <c r="Q32" s="5" t="s">
        <v>97</v>
      </c>
      <c r="R32" s="5">
        <f>SLOPE(S26:S30,R26:R30)</f>
        <v>47208.158955212493</v>
      </c>
      <c r="S32" s="5"/>
    </row>
    <row r="33" spans="1:19" x14ac:dyDescent="0.2">
      <c r="A33" s="1" t="s">
        <v>364</v>
      </c>
      <c r="B33" s="1" t="s">
        <v>620</v>
      </c>
      <c r="C33" s="1">
        <v>5.98</v>
      </c>
      <c r="D33" s="1">
        <v>19735015.678992499</v>
      </c>
      <c r="E33" s="1" t="s">
        <v>163</v>
      </c>
      <c r="F33" s="1">
        <v>3</v>
      </c>
      <c r="G33" s="1">
        <f>(D33-$R$11)/$R$10</f>
        <v>417.84377884871765</v>
      </c>
      <c r="H33" s="1">
        <f>G33/$R$2</f>
        <v>0.62384952635463398</v>
      </c>
      <c r="I33" s="1" t="s">
        <v>301</v>
      </c>
      <c r="K33" s="1" t="str">
        <f t="shared" si="0"/>
        <v>N/A</v>
      </c>
      <c r="L33" s="1" t="s">
        <v>365</v>
      </c>
      <c r="M33" s="1" t="s">
        <v>364</v>
      </c>
      <c r="O33" s="1" t="s">
        <v>309</v>
      </c>
      <c r="Q33" s="5" t="s">
        <v>99</v>
      </c>
      <c r="R33" s="5">
        <f>INTERCEPT(S26:S30,R26:R30)</f>
        <v>-97904.274898193777</v>
      </c>
      <c r="S33" s="5"/>
    </row>
    <row r="34" spans="1:19" x14ac:dyDescent="0.2">
      <c r="A34" s="1" t="s">
        <v>366</v>
      </c>
      <c r="B34" s="1" t="s">
        <v>621</v>
      </c>
      <c r="C34" s="1">
        <v>5.99</v>
      </c>
      <c r="D34" s="1">
        <v>16848268.923402399</v>
      </c>
      <c r="E34" s="1" t="s">
        <v>163</v>
      </c>
      <c r="F34" s="1">
        <v>3</v>
      </c>
      <c r="G34" s="1">
        <f t="shared" si="3"/>
        <v>357.75904540914092</v>
      </c>
      <c r="H34" s="1">
        <f>G34/$R$2</f>
        <v>0.53414175901464067</v>
      </c>
      <c r="I34" s="1" t="s">
        <v>301</v>
      </c>
      <c r="K34" s="1" t="str">
        <f t="shared" si="0"/>
        <v>N/A</v>
      </c>
      <c r="L34" s="1" t="s">
        <v>367</v>
      </c>
      <c r="M34" s="1" t="s">
        <v>366</v>
      </c>
      <c r="O34" s="1" t="s">
        <v>309</v>
      </c>
    </row>
    <row r="35" spans="1:19" x14ac:dyDescent="0.2">
      <c r="A35" s="1" t="s">
        <v>368</v>
      </c>
      <c r="B35" s="1" t="s">
        <v>622</v>
      </c>
      <c r="C35" s="1">
        <v>6</v>
      </c>
      <c r="D35" s="1">
        <v>16353723.5791102</v>
      </c>
      <c r="E35" s="1" t="s">
        <v>163</v>
      </c>
      <c r="F35" s="1">
        <v>3</v>
      </c>
      <c r="G35" s="1">
        <f t="shared" si="3"/>
        <v>347.46558093116448</v>
      </c>
      <c r="H35" s="1">
        <f>G35/$R$2</f>
        <v>0.51877340063719357</v>
      </c>
      <c r="I35" s="1" t="s">
        <v>301</v>
      </c>
      <c r="K35" s="1" t="str">
        <f t="shared" si="0"/>
        <v>N/A</v>
      </c>
      <c r="L35" s="1" t="s">
        <v>369</v>
      </c>
      <c r="M35" s="1" t="s">
        <v>368</v>
      </c>
      <c r="O35" s="1" t="s">
        <v>309</v>
      </c>
    </row>
    <row r="36" spans="1:19" x14ac:dyDescent="0.2">
      <c r="A36" s="1" t="s">
        <v>370</v>
      </c>
      <c r="C36" s="1" t="s">
        <v>93</v>
      </c>
      <c r="D36" s="1">
        <v>0</v>
      </c>
      <c r="E36" s="1" t="s">
        <v>93</v>
      </c>
      <c r="F36" s="1">
        <v>3</v>
      </c>
      <c r="G36" s="1">
        <f t="shared" si="3"/>
        <v>7.0792550116624717</v>
      </c>
      <c r="H36" s="1">
        <f>G36/$R$2</f>
        <v>1.0569476224194968E-2</v>
      </c>
      <c r="I36" s="1" t="s">
        <v>301</v>
      </c>
      <c r="K36" s="1" t="str">
        <f t="shared" si="0"/>
        <v>0</v>
      </c>
      <c r="L36" s="1" t="s">
        <v>371</v>
      </c>
      <c r="M36" s="1" t="s">
        <v>370</v>
      </c>
      <c r="O36" s="1" t="s">
        <v>309</v>
      </c>
    </row>
    <row r="37" spans="1:19" x14ac:dyDescent="0.2">
      <c r="A37" s="5" t="s">
        <v>372</v>
      </c>
      <c r="B37" s="5" t="s">
        <v>649</v>
      </c>
      <c r="C37" s="5">
        <v>5.99</v>
      </c>
      <c r="D37" s="5">
        <v>33036885.8025373</v>
      </c>
      <c r="E37" s="5" t="s">
        <v>163</v>
      </c>
      <c r="F37" s="5">
        <v>3</v>
      </c>
      <c r="G37" s="5">
        <f>(D37-$R$33)/$R$32</f>
        <v>701.88693672361296</v>
      </c>
      <c r="H37" s="5">
        <f>G37/$R$23</f>
        <v>1.0096601290702087</v>
      </c>
      <c r="I37" s="5" t="s">
        <v>301</v>
      </c>
      <c r="J37" s="5"/>
      <c r="K37" s="5" t="str">
        <f t="shared" si="0"/>
        <v>N/A</v>
      </c>
      <c r="L37" s="5" t="s">
        <v>373</v>
      </c>
      <c r="M37" s="5" t="s">
        <v>372</v>
      </c>
      <c r="N37" s="5"/>
      <c r="O37" s="5" t="s">
        <v>309</v>
      </c>
    </row>
    <row r="38" spans="1:19" x14ac:dyDescent="0.2">
      <c r="A38" s="5" t="s">
        <v>374</v>
      </c>
      <c r="B38" s="5"/>
      <c r="C38" s="5">
        <v>5.99</v>
      </c>
      <c r="D38" s="5">
        <v>24622094.349600099</v>
      </c>
      <c r="E38" s="5" t="s">
        <v>163</v>
      </c>
      <c r="F38" s="5">
        <v>3</v>
      </c>
      <c r="G38" s="5">
        <f t="shared" ref="G38:G68" si="5">(D38-$R$33)/$R$32</f>
        <v>523.63826871432855</v>
      </c>
      <c r="H38" s="5">
        <f>G38/$R$23</f>
        <v>0.75325049422368473</v>
      </c>
      <c r="I38" s="5" t="s">
        <v>301</v>
      </c>
      <c r="J38" s="5"/>
      <c r="K38" s="5" t="str">
        <f t="shared" si="0"/>
        <v>N/A</v>
      </c>
      <c r="L38" s="5" t="s">
        <v>375</v>
      </c>
      <c r="M38" s="5" t="s">
        <v>374</v>
      </c>
      <c r="N38" s="5"/>
      <c r="O38" s="5" t="s">
        <v>309</v>
      </c>
    </row>
    <row r="39" spans="1:19" x14ac:dyDescent="0.2">
      <c r="A39" s="5" t="s">
        <v>376</v>
      </c>
      <c r="B39" s="5"/>
      <c r="C39" s="5">
        <v>6</v>
      </c>
      <c r="D39" s="5">
        <v>16259587.573287901</v>
      </c>
      <c r="E39" s="5" t="s">
        <v>163</v>
      </c>
      <c r="F39" s="5">
        <v>3</v>
      </c>
      <c r="G39" s="5">
        <f t="shared" si="5"/>
        <v>346.49713545713223</v>
      </c>
      <c r="H39" s="5">
        <f>G39/$R$23</f>
        <v>0.49843404144429382</v>
      </c>
      <c r="I39" s="5" t="s">
        <v>301</v>
      </c>
      <c r="J39" s="5"/>
      <c r="K39" s="5" t="str">
        <f t="shared" si="0"/>
        <v>N/A</v>
      </c>
      <c r="L39" s="5" t="s">
        <v>377</v>
      </c>
      <c r="M39" s="5" t="s">
        <v>376</v>
      </c>
      <c r="N39" s="5"/>
      <c r="O39" s="5" t="s">
        <v>309</v>
      </c>
    </row>
    <row r="40" spans="1:19" x14ac:dyDescent="0.2">
      <c r="A40" s="5" t="s">
        <v>378</v>
      </c>
      <c r="B40" s="5"/>
      <c r="C40" s="5">
        <v>5.99</v>
      </c>
      <c r="D40" s="5">
        <v>8348588.3695281204</v>
      </c>
      <c r="E40" s="5" t="s">
        <v>163</v>
      </c>
      <c r="F40" s="5">
        <v>3</v>
      </c>
      <c r="G40" s="5">
        <f t="shared" si="5"/>
        <v>178.9201873438806</v>
      </c>
      <c r="H40" s="5">
        <f>G40/$R$23</f>
        <v>0.25737561136292197</v>
      </c>
      <c r="I40" s="5" t="s">
        <v>301</v>
      </c>
      <c r="J40" s="5"/>
      <c r="K40" s="5" t="str">
        <f t="shared" si="0"/>
        <v>N/A</v>
      </c>
      <c r="L40" s="5" t="s">
        <v>379</v>
      </c>
      <c r="M40" s="5" t="s">
        <v>378</v>
      </c>
      <c r="N40" s="5"/>
      <c r="O40" s="5" t="s">
        <v>309</v>
      </c>
    </row>
    <row r="41" spans="1:19" x14ac:dyDescent="0.2">
      <c r="A41" s="5" t="s">
        <v>380</v>
      </c>
      <c r="B41" s="5"/>
      <c r="C41" s="5">
        <v>6</v>
      </c>
      <c r="D41" s="5">
        <v>3162171.8290423602</v>
      </c>
      <c r="E41" s="5" t="s">
        <v>163</v>
      </c>
      <c r="F41" s="5">
        <v>3</v>
      </c>
      <c r="G41" s="5">
        <f t="shared" si="5"/>
        <v>69.057471761045917</v>
      </c>
      <c r="H41" s="5">
        <f>G41/$R$23</f>
        <v>9.9338757004072673E-2</v>
      </c>
      <c r="I41" s="5" t="s">
        <v>301</v>
      </c>
      <c r="J41" s="5"/>
      <c r="K41" s="5" t="str">
        <f t="shared" si="0"/>
        <v>N/A</v>
      </c>
      <c r="L41" s="5" t="s">
        <v>381</v>
      </c>
      <c r="M41" s="5" t="s">
        <v>380</v>
      </c>
      <c r="N41" s="5"/>
      <c r="O41" s="5" t="s">
        <v>309</v>
      </c>
    </row>
    <row r="42" spans="1:19" x14ac:dyDescent="0.2">
      <c r="A42" s="1" t="s">
        <v>382</v>
      </c>
      <c r="C42" s="1" t="s">
        <v>93</v>
      </c>
      <c r="D42" s="1">
        <v>0</v>
      </c>
      <c r="E42" s="1" t="s">
        <v>93</v>
      </c>
      <c r="F42" s="1">
        <v>3</v>
      </c>
      <c r="G42" s="1">
        <f t="shared" si="5"/>
        <v>2.0738846221704579</v>
      </c>
      <c r="H42" s="1">
        <f>G42/$R$23</f>
        <v>2.9832705322479637E-3</v>
      </c>
      <c r="I42" s="1" t="s">
        <v>301</v>
      </c>
      <c r="K42" s="1" t="str">
        <f t="shared" si="0"/>
        <v>0</v>
      </c>
      <c r="L42" s="1" t="s">
        <v>383</v>
      </c>
      <c r="M42" s="1" t="s">
        <v>382</v>
      </c>
      <c r="O42" s="1" t="s">
        <v>309</v>
      </c>
    </row>
    <row r="43" spans="1:19" x14ac:dyDescent="0.2">
      <c r="A43" s="1" t="s">
        <v>384</v>
      </c>
      <c r="B43" s="1" t="s">
        <v>623</v>
      </c>
      <c r="C43" s="1">
        <v>5.99</v>
      </c>
      <c r="D43" s="1">
        <v>32070168.029550701</v>
      </c>
      <c r="E43" s="1" t="s">
        <v>163</v>
      </c>
      <c r="F43" s="1">
        <v>3</v>
      </c>
      <c r="G43" s="1">
        <f t="shared" si="5"/>
        <v>681.40916774508219</v>
      </c>
      <c r="H43" s="1">
        <f>G43/$R$23</f>
        <v>0.98020298178884413</v>
      </c>
      <c r="I43" s="1" t="s">
        <v>301</v>
      </c>
      <c r="K43" s="1" t="str">
        <f t="shared" si="0"/>
        <v>N/A</v>
      </c>
      <c r="L43" s="1" t="s">
        <v>385</v>
      </c>
      <c r="M43" s="1" t="s">
        <v>384</v>
      </c>
      <c r="O43" s="1" t="s">
        <v>309</v>
      </c>
    </row>
    <row r="44" spans="1:19" x14ac:dyDescent="0.2">
      <c r="A44" s="1" t="s">
        <v>386</v>
      </c>
      <c r="B44" s="1" t="s">
        <v>624</v>
      </c>
      <c r="C44" s="1">
        <v>5.99</v>
      </c>
      <c r="D44" s="1">
        <v>33052532.003081799</v>
      </c>
      <c r="E44" s="1" t="s">
        <v>163</v>
      </c>
      <c r="F44" s="1">
        <v>3</v>
      </c>
      <c r="G44" s="1">
        <f t="shared" si="5"/>
        <v>702.21836673255154</v>
      </c>
      <c r="H44" s="1">
        <f>G44/$R$23</f>
        <v>1.010136889140947</v>
      </c>
      <c r="I44" s="1" t="s">
        <v>301</v>
      </c>
      <c r="K44" s="1" t="str">
        <f t="shared" si="0"/>
        <v>N/A</v>
      </c>
      <c r="L44" s="1" t="s">
        <v>387</v>
      </c>
      <c r="M44" s="1" t="s">
        <v>386</v>
      </c>
      <c r="O44" s="1" t="s">
        <v>309</v>
      </c>
    </row>
    <row r="45" spans="1:19" s="10" customFormat="1" x14ac:dyDescent="0.2">
      <c r="A45" s="10" t="s">
        <v>388</v>
      </c>
      <c r="B45" s="10" t="s">
        <v>625</v>
      </c>
      <c r="C45" s="10">
        <v>5.98</v>
      </c>
      <c r="D45" s="10">
        <v>8895995.6742148399</v>
      </c>
      <c r="E45" s="10" t="s">
        <v>163</v>
      </c>
      <c r="F45" s="10">
        <v>3</v>
      </c>
      <c r="G45" s="10">
        <f t="shared" si="5"/>
        <v>190.51579532355331</v>
      </c>
      <c r="H45" s="10">
        <f>G45/$R$23</f>
        <v>0.2740558235692564</v>
      </c>
      <c r="I45" s="10" t="s">
        <v>301</v>
      </c>
      <c r="K45" s="10" t="str">
        <f t="shared" si="0"/>
        <v>N/A</v>
      </c>
      <c r="L45" s="10" t="s">
        <v>389</v>
      </c>
      <c r="M45" s="10" t="s">
        <v>388</v>
      </c>
      <c r="O45" s="10" t="s">
        <v>309</v>
      </c>
      <c r="P45" s="10" t="s">
        <v>296</v>
      </c>
    </row>
    <row r="46" spans="1:19" x14ac:dyDescent="0.2">
      <c r="A46" s="1" t="s">
        <v>390</v>
      </c>
      <c r="B46" s="1" t="s">
        <v>626</v>
      </c>
      <c r="C46" s="1">
        <v>6</v>
      </c>
      <c r="D46" s="1">
        <v>32488826.4848051</v>
      </c>
      <c r="E46" s="1" t="s">
        <v>163</v>
      </c>
      <c r="F46" s="1">
        <v>3</v>
      </c>
      <c r="G46" s="1">
        <f t="shared" si="5"/>
        <v>690.27751729566705</v>
      </c>
      <c r="H46" s="1">
        <f>G46/$R$23</f>
        <v>0.99296004917875791</v>
      </c>
      <c r="I46" s="1" t="s">
        <v>301</v>
      </c>
      <c r="K46" s="1" t="str">
        <f t="shared" si="0"/>
        <v>N/A</v>
      </c>
      <c r="L46" s="1" t="s">
        <v>391</v>
      </c>
      <c r="M46" s="1" t="s">
        <v>390</v>
      </c>
      <c r="O46" s="1" t="s">
        <v>309</v>
      </c>
    </row>
    <row r="47" spans="1:19" x14ac:dyDescent="0.2">
      <c r="A47" s="1" t="s">
        <v>392</v>
      </c>
      <c r="B47" s="1" t="s">
        <v>627</v>
      </c>
      <c r="C47" s="1">
        <v>6</v>
      </c>
      <c r="D47" s="1">
        <v>31357229.636983499</v>
      </c>
      <c r="E47" s="1" t="s">
        <v>163</v>
      </c>
      <c r="F47" s="1">
        <v>3</v>
      </c>
      <c r="G47" s="1">
        <f t="shared" si="5"/>
        <v>666.30715130670376</v>
      </c>
      <c r="H47" s="1">
        <f>G47/$R$23</f>
        <v>0.95847882214345981</v>
      </c>
      <c r="I47" s="1" t="s">
        <v>301</v>
      </c>
      <c r="K47" s="1" t="str">
        <f t="shared" si="0"/>
        <v>N/A</v>
      </c>
      <c r="L47" s="1" t="s">
        <v>393</v>
      </c>
      <c r="M47" s="1" t="s">
        <v>392</v>
      </c>
      <c r="O47" s="1" t="s">
        <v>309</v>
      </c>
    </row>
    <row r="48" spans="1:19" x14ac:dyDescent="0.2">
      <c r="A48" s="1" t="s">
        <v>394</v>
      </c>
      <c r="B48" s="1" t="s">
        <v>628</v>
      </c>
      <c r="C48" s="1">
        <v>5.99</v>
      </c>
      <c r="D48" s="1">
        <v>32123910.5559397</v>
      </c>
      <c r="E48" s="1" t="s">
        <v>163</v>
      </c>
      <c r="F48" s="1">
        <v>3</v>
      </c>
      <c r="G48" s="1">
        <f t="shared" si="5"/>
        <v>682.54758380659371</v>
      </c>
      <c r="H48" s="1">
        <f>G48/$R$23</f>
        <v>0.98184058643349925</v>
      </c>
      <c r="I48" s="1" t="s">
        <v>301</v>
      </c>
      <c r="K48" s="1" t="str">
        <f t="shared" si="0"/>
        <v>N/A</v>
      </c>
      <c r="L48" s="1" t="s">
        <v>395</v>
      </c>
      <c r="M48" s="1" t="s">
        <v>394</v>
      </c>
      <c r="O48" s="1" t="s">
        <v>309</v>
      </c>
    </row>
    <row r="49" spans="1:15" x14ac:dyDescent="0.2">
      <c r="A49" s="1" t="s">
        <v>396</v>
      </c>
      <c r="B49" s="1" t="s">
        <v>629</v>
      </c>
      <c r="C49" s="1">
        <v>5.99</v>
      </c>
      <c r="D49" s="1">
        <v>31473149.0986338</v>
      </c>
      <c r="E49" s="1" t="s">
        <v>163</v>
      </c>
      <c r="F49" s="1">
        <v>3</v>
      </c>
      <c r="G49" s="1">
        <f t="shared" si="5"/>
        <v>668.76264764919563</v>
      </c>
      <c r="H49" s="1">
        <f>G49/$R$23</f>
        <v>0.96201103883588701</v>
      </c>
      <c r="I49" s="1" t="s">
        <v>301</v>
      </c>
      <c r="K49" s="1" t="str">
        <f t="shared" si="0"/>
        <v>N/A</v>
      </c>
      <c r="L49" s="1" t="s">
        <v>397</v>
      </c>
      <c r="M49" s="1" t="s">
        <v>396</v>
      </c>
      <c r="O49" s="1" t="s">
        <v>309</v>
      </c>
    </row>
    <row r="50" spans="1:15" x14ac:dyDescent="0.2">
      <c r="A50" s="1" t="s">
        <v>398</v>
      </c>
      <c r="B50" s="1" t="s">
        <v>630</v>
      </c>
      <c r="C50" s="1">
        <v>5.99</v>
      </c>
      <c r="D50" s="1">
        <v>31819182.202557601</v>
      </c>
      <c r="E50" s="1" t="s">
        <v>163</v>
      </c>
      <c r="F50" s="1">
        <v>3</v>
      </c>
      <c r="G50" s="1">
        <f t="shared" si="5"/>
        <v>676.09259042989356</v>
      </c>
      <c r="H50" s="1">
        <f>G50/$R$23</f>
        <v>0.97255511735739819</v>
      </c>
      <c r="I50" s="1" t="s">
        <v>301</v>
      </c>
      <c r="K50" s="1" t="str">
        <f t="shared" si="0"/>
        <v>N/A</v>
      </c>
      <c r="L50" s="1" t="s">
        <v>399</v>
      </c>
      <c r="M50" s="1" t="s">
        <v>398</v>
      </c>
      <c r="O50" s="1" t="s">
        <v>309</v>
      </c>
    </row>
    <row r="51" spans="1:15" x14ac:dyDescent="0.2">
      <c r="A51" s="1" t="s">
        <v>400</v>
      </c>
      <c r="B51" s="1" t="s">
        <v>631</v>
      </c>
      <c r="C51" s="1">
        <v>5.99</v>
      </c>
      <c r="D51" s="1">
        <v>32877968.6699352</v>
      </c>
      <c r="E51" s="1" t="s">
        <v>163</v>
      </c>
      <c r="F51" s="1">
        <v>3</v>
      </c>
      <c r="G51" s="1">
        <f t="shared" si="5"/>
        <v>698.5206302181449</v>
      </c>
      <c r="H51" s="1">
        <f>G51/$R$23</f>
        <v>1.0048177174466695</v>
      </c>
      <c r="I51" s="1" t="s">
        <v>301</v>
      </c>
      <c r="K51" s="1" t="str">
        <f t="shared" si="0"/>
        <v>N/A</v>
      </c>
      <c r="L51" s="1" t="s">
        <v>401</v>
      </c>
      <c r="M51" s="1" t="s">
        <v>400</v>
      </c>
      <c r="O51" s="1" t="s">
        <v>309</v>
      </c>
    </row>
    <row r="52" spans="1:15" x14ac:dyDescent="0.2">
      <c r="A52" s="1" t="s">
        <v>402</v>
      </c>
      <c r="B52" s="1" t="s">
        <v>632</v>
      </c>
      <c r="C52" s="1">
        <v>5.99</v>
      </c>
      <c r="D52" s="1">
        <v>31258463.458878599</v>
      </c>
      <c r="E52" s="1" t="s">
        <v>163</v>
      </c>
      <c r="F52" s="1">
        <v>3</v>
      </c>
      <c r="G52" s="1">
        <f t="shared" si="5"/>
        <v>664.21500917935236</v>
      </c>
      <c r="H52" s="1">
        <f>G52/$R$23</f>
        <v>0.95546928830002453</v>
      </c>
      <c r="I52" s="1" t="s">
        <v>301</v>
      </c>
      <c r="K52" s="1" t="str">
        <f t="shared" si="0"/>
        <v>N/A</v>
      </c>
      <c r="L52" s="1" t="s">
        <v>403</v>
      </c>
      <c r="M52" s="1" t="s">
        <v>402</v>
      </c>
      <c r="O52" s="1" t="s">
        <v>309</v>
      </c>
    </row>
    <row r="53" spans="1:15" x14ac:dyDescent="0.2">
      <c r="A53" s="1" t="s">
        <v>404</v>
      </c>
      <c r="B53" s="1" t="s">
        <v>633</v>
      </c>
      <c r="C53" s="1">
        <v>5.98</v>
      </c>
      <c r="D53" s="1">
        <v>30669868.846821401</v>
      </c>
      <c r="E53" s="1" t="s">
        <v>163</v>
      </c>
      <c r="F53" s="1">
        <v>3</v>
      </c>
      <c r="G53" s="1">
        <f t="shared" si="5"/>
        <v>651.74693956842748</v>
      </c>
      <c r="H53" s="1">
        <f>G53/$R$23</f>
        <v>0.93753404529438378</v>
      </c>
      <c r="I53" s="1" t="s">
        <v>301</v>
      </c>
      <c r="K53" s="1" t="str">
        <f t="shared" si="0"/>
        <v>N/A</v>
      </c>
      <c r="L53" s="1" t="s">
        <v>405</v>
      </c>
      <c r="M53" s="1" t="s">
        <v>404</v>
      </c>
      <c r="O53" s="1" t="s">
        <v>309</v>
      </c>
    </row>
    <row r="54" spans="1:15" x14ac:dyDescent="0.2">
      <c r="A54" s="1" t="s">
        <v>406</v>
      </c>
      <c r="B54" s="1" t="s">
        <v>634</v>
      </c>
      <c r="C54" s="1">
        <v>5.99</v>
      </c>
      <c r="D54" s="1">
        <v>32581014.994474702</v>
      </c>
      <c r="E54" s="1" t="s">
        <v>163</v>
      </c>
      <c r="F54" s="1">
        <v>3</v>
      </c>
      <c r="G54" s="1">
        <f t="shared" si="5"/>
        <v>692.23032612595978</v>
      </c>
      <c r="H54" s="1">
        <f>G54/$R$23</f>
        <v>0.99576915291396417</v>
      </c>
      <c r="I54" s="1" t="s">
        <v>301</v>
      </c>
      <c r="K54" s="1" t="str">
        <f t="shared" si="0"/>
        <v>N/A</v>
      </c>
      <c r="L54" s="1" t="s">
        <v>407</v>
      </c>
      <c r="M54" s="1" t="s">
        <v>406</v>
      </c>
      <c r="O54" s="1" t="s">
        <v>309</v>
      </c>
    </row>
    <row r="55" spans="1:15" x14ac:dyDescent="0.2">
      <c r="A55" s="1" t="s">
        <v>408</v>
      </c>
      <c r="B55" s="1" t="s">
        <v>635</v>
      </c>
      <c r="C55" s="1">
        <v>5.98</v>
      </c>
      <c r="D55" s="1">
        <v>31919495.525034402</v>
      </c>
      <c r="E55" s="1" t="s">
        <v>163</v>
      </c>
      <c r="F55" s="1">
        <v>3</v>
      </c>
      <c r="G55" s="1">
        <f t="shared" si="5"/>
        <v>678.21750537461685</v>
      </c>
      <c r="H55" s="1">
        <f>G55/$R$23</f>
        <v>0.97561179470114157</v>
      </c>
      <c r="I55" s="1" t="s">
        <v>301</v>
      </c>
      <c r="K55" s="1" t="str">
        <f t="shared" si="0"/>
        <v>N/A</v>
      </c>
      <c r="L55" s="1" t="s">
        <v>409</v>
      </c>
      <c r="M55" s="1" t="s">
        <v>408</v>
      </c>
      <c r="O55" s="1" t="s">
        <v>309</v>
      </c>
    </row>
    <row r="56" spans="1:15" x14ac:dyDescent="0.2">
      <c r="A56" s="1" t="s">
        <v>410</v>
      </c>
      <c r="B56" s="1" t="s">
        <v>636</v>
      </c>
      <c r="C56" s="1">
        <v>5.99</v>
      </c>
      <c r="D56" s="1">
        <v>30832933.938583899</v>
      </c>
      <c r="E56" s="1" t="s">
        <v>163</v>
      </c>
      <c r="F56" s="1">
        <v>3</v>
      </c>
      <c r="G56" s="1">
        <f t="shared" si="5"/>
        <v>655.20111137625418</v>
      </c>
      <c r="H56" s="1">
        <f>G56/$R$23</f>
        <v>0.9425028506259101</v>
      </c>
      <c r="I56" s="1" t="s">
        <v>301</v>
      </c>
      <c r="K56" s="1" t="str">
        <f t="shared" si="0"/>
        <v>N/A</v>
      </c>
      <c r="L56" s="1" t="s">
        <v>411</v>
      </c>
      <c r="M56" s="1" t="s">
        <v>410</v>
      </c>
      <c r="O56" s="1" t="s">
        <v>309</v>
      </c>
    </row>
    <row r="57" spans="1:15" x14ac:dyDescent="0.2">
      <c r="A57" s="1" t="s">
        <v>412</v>
      </c>
      <c r="B57" s="1" t="s">
        <v>637</v>
      </c>
      <c r="C57" s="1">
        <v>5.99</v>
      </c>
      <c r="D57" s="1">
        <v>31208546.511006098</v>
      </c>
      <c r="E57" s="1" t="s">
        <v>163</v>
      </c>
      <c r="F57" s="1">
        <v>3</v>
      </c>
      <c r="G57" s="1">
        <f t="shared" si="5"/>
        <v>663.15762950225337</v>
      </c>
      <c r="H57" s="1">
        <f>G57/$R$23</f>
        <v>0.95394825400604055</v>
      </c>
      <c r="I57" s="1" t="s">
        <v>301</v>
      </c>
      <c r="K57" s="1" t="str">
        <f t="shared" si="0"/>
        <v>N/A</v>
      </c>
      <c r="L57" s="1" t="s">
        <v>413</v>
      </c>
      <c r="M57" s="1" t="s">
        <v>412</v>
      </c>
      <c r="O57" s="1" t="s">
        <v>309</v>
      </c>
    </row>
    <row r="58" spans="1:15" x14ac:dyDescent="0.2">
      <c r="A58" s="1" t="s">
        <v>414</v>
      </c>
      <c r="B58" s="1" t="s">
        <v>638</v>
      </c>
      <c r="C58" s="1">
        <v>5.98</v>
      </c>
      <c r="D58" s="1">
        <v>32018540.1111021</v>
      </c>
      <c r="E58" s="1" t="s">
        <v>163</v>
      </c>
      <c r="F58" s="1">
        <v>3</v>
      </c>
      <c r="G58" s="1">
        <f t="shared" si="5"/>
        <v>680.31554495632702</v>
      </c>
      <c r="H58" s="1">
        <f>G58/$R$23</f>
        <v>0.97862981199713528</v>
      </c>
      <c r="I58" s="1" t="s">
        <v>301</v>
      </c>
      <c r="K58" s="1" t="str">
        <f t="shared" si="0"/>
        <v>N/A</v>
      </c>
      <c r="L58" s="1" t="s">
        <v>415</v>
      </c>
      <c r="M58" s="1" t="s">
        <v>414</v>
      </c>
      <c r="O58" s="1" t="s">
        <v>309</v>
      </c>
    </row>
    <row r="59" spans="1:15" x14ac:dyDescent="0.2">
      <c r="A59" s="1" t="s">
        <v>416</v>
      </c>
      <c r="B59" s="1" t="s">
        <v>639</v>
      </c>
      <c r="C59" s="1">
        <v>5.99</v>
      </c>
      <c r="D59" s="1">
        <v>32359469.835459199</v>
      </c>
      <c r="E59" s="1" t="s">
        <v>163</v>
      </c>
      <c r="F59" s="1">
        <v>3</v>
      </c>
      <c r="G59" s="1">
        <f t="shared" si="5"/>
        <v>687.53738397530981</v>
      </c>
      <c r="H59" s="1">
        <f>G59/$R$23</f>
        <v>0.98901838390882724</v>
      </c>
      <c r="I59" s="1" t="s">
        <v>301</v>
      </c>
      <c r="K59" s="1" t="str">
        <f t="shared" si="0"/>
        <v>N/A</v>
      </c>
      <c r="L59" s="1" t="s">
        <v>417</v>
      </c>
      <c r="M59" s="1" t="s">
        <v>416</v>
      </c>
      <c r="O59" s="1" t="s">
        <v>309</v>
      </c>
    </row>
    <row r="60" spans="1:15" x14ac:dyDescent="0.2">
      <c r="A60" s="1" t="s">
        <v>418</v>
      </c>
      <c r="B60" s="1" t="s">
        <v>640</v>
      </c>
      <c r="C60" s="1">
        <v>5.98</v>
      </c>
      <c r="D60" s="1">
        <v>31812004.5200729</v>
      </c>
      <c r="E60" s="1" t="s">
        <v>163</v>
      </c>
      <c r="F60" s="1">
        <v>3</v>
      </c>
      <c r="G60" s="1">
        <f t="shared" si="5"/>
        <v>675.94054716780602</v>
      </c>
      <c r="H60" s="1">
        <f>G60/$R$23</f>
        <v>0.97233640404106247</v>
      </c>
      <c r="I60" s="1" t="s">
        <v>301</v>
      </c>
      <c r="K60" s="1" t="str">
        <f t="shared" si="0"/>
        <v>N/A</v>
      </c>
      <c r="L60" s="1" t="s">
        <v>419</v>
      </c>
      <c r="M60" s="1" t="s">
        <v>418</v>
      </c>
      <c r="O60" s="1" t="s">
        <v>309</v>
      </c>
    </row>
    <row r="61" spans="1:15" x14ac:dyDescent="0.2">
      <c r="A61" s="1" t="s">
        <v>420</v>
      </c>
      <c r="B61" s="1" t="s">
        <v>641</v>
      </c>
      <c r="C61" s="1">
        <v>5.99</v>
      </c>
      <c r="D61" s="1">
        <v>31321864.467566401</v>
      </c>
      <c r="E61" s="1" t="s">
        <v>163</v>
      </c>
      <c r="F61" s="1">
        <v>3</v>
      </c>
      <c r="G61" s="1">
        <f t="shared" si="5"/>
        <v>665.55801873725432</v>
      </c>
      <c r="H61" s="1">
        <f>G61/$R$23</f>
        <v>0.95740119945640456</v>
      </c>
      <c r="I61" s="1" t="s">
        <v>301</v>
      </c>
      <c r="K61" s="1" t="str">
        <f t="shared" si="0"/>
        <v>N/A</v>
      </c>
      <c r="L61" s="1" t="s">
        <v>421</v>
      </c>
      <c r="M61" s="1" t="s">
        <v>420</v>
      </c>
      <c r="O61" s="1" t="s">
        <v>309</v>
      </c>
    </row>
    <row r="62" spans="1:15" x14ac:dyDescent="0.2">
      <c r="A62" s="1" t="s">
        <v>422</v>
      </c>
      <c r="B62" s="1" t="s">
        <v>642</v>
      </c>
      <c r="C62" s="1">
        <v>5.99</v>
      </c>
      <c r="D62" s="1">
        <v>30704909.231522799</v>
      </c>
      <c r="E62" s="1" t="s">
        <v>163</v>
      </c>
      <c r="F62" s="1">
        <v>3</v>
      </c>
      <c r="G62" s="1">
        <f t="shared" si="5"/>
        <v>652.48919229500893</v>
      </c>
      <c r="H62" s="1">
        <f>G62/$R$23</f>
        <v>0.93860177136892964</v>
      </c>
      <c r="I62" s="1" t="s">
        <v>301</v>
      </c>
      <c r="K62" s="1" t="str">
        <f t="shared" si="0"/>
        <v>N/A</v>
      </c>
      <c r="L62" s="1" t="s">
        <v>423</v>
      </c>
      <c r="M62" s="1" t="s">
        <v>422</v>
      </c>
      <c r="O62" s="1" t="s">
        <v>309</v>
      </c>
    </row>
    <row r="63" spans="1:15" x14ac:dyDescent="0.2">
      <c r="A63" s="1" t="s">
        <v>424</v>
      </c>
      <c r="B63" s="1" t="s">
        <v>643</v>
      </c>
      <c r="C63" s="1">
        <v>5.99</v>
      </c>
      <c r="D63" s="1">
        <v>30648325.575417399</v>
      </c>
      <c r="E63" s="1" t="s">
        <v>163</v>
      </c>
      <c r="F63" s="1">
        <v>3</v>
      </c>
      <c r="G63" s="1">
        <f t="shared" si="5"/>
        <v>651.29059321049306</v>
      </c>
      <c r="H63" s="1">
        <f>G63/$R$23</f>
        <v>0.93687759380833169</v>
      </c>
      <c r="I63" s="1" t="s">
        <v>301</v>
      </c>
      <c r="K63" s="1" t="str">
        <f t="shared" si="0"/>
        <v>N/A</v>
      </c>
      <c r="L63" s="1" t="s">
        <v>425</v>
      </c>
      <c r="M63" s="1" t="s">
        <v>424</v>
      </c>
      <c r="O63" s="1" t="s">
        <v>309</v>
      </c>
    </row>
    <row r="64" spans="1:15" x14ac:dyDescent="0.2">
      <c r="A64" s="1" t="s">
        <v>426</v>
      </c>
      <c r="B64" s="1" t="s">
        <v>644</v>
      </c>
      <c r="C64" s="1">
        <v>5.98</v>
      </c>
      <c r="D64" s="1">
        <v>30824515.320760999</v>
      </c>
      <c r="E64" s="1" t="s">
        <v>163</v>
      </c>
      <c r="F64" s="1">
        <v>3</v>
      </c>
      <c r="G64" s="1">
        <f t="shared" si="5"/>
        <v>655.02278165509551</v>
      </c>
      <c r="H64" s="1">
        <f>G64/$R$23</f>
        <v>0.94224632439659661</v>
      </c>
      <c r="I64" s="1" t="s">
        <v>301</v>
      </c>
      <c r="K64" s="1" t="str">
        <f t="shared" si="0"/>
        <v>N/A</v>
      </c>
      <c r="L64" s="1" t="s">
        <v>427</v>
      </c>
      <c r="M64" s="1" t="s">
        <v>426</v>
      </c>
      <c r="O64" s="1" t="s">
        <v>309</v>
      </c>
    </row>
    <row r="65" spans="1:15" x14ac:dyDescent="0.2">
      <c r="A65" s="1" t="s">
        <v>428</v>
      </c>
      <c r="B65" s="1" t="s">
        <v>645</v>
      </c>
      <c r="C65" s="1">
        <v>5.99</v>
      </c>
      <c r="D65" s="1">
        <v>30446892.2378341</v>
      </c>
      <c r="E65" s="1" t="s">
        <v>163</v>
      </c>
      <c r="F65" s="1">
        <v>3</v>
      </c>
      <c r="G65" s="1">
        <f t="shared" si="5"/>
        <v>647.02367532931908</v>
      </c>
      <c r="H65" s="1">
        <f>G65/$R$23</f>
        <v>0.9307396581477132</v>
      </c>
      <c r="I65" s="1" t="s">
        <v>301</v>
      </c>
      <c r="K65" s="1" t="str">
        <f t="shared" si="0"/>
        <v>N/A</v>
      </c>
      <c r="L65" s="1" t="s">
        <v>429</v>
      </c>
      <c r="M65" s="1" t="s">
        <v>428</v>
      </c>
      <c r="O65" s="1" t="s">
        <v>309</v>
      </c>
    </row>
    <row r="66" spans="1:15" x14ac:dyDescent="0.2">
      <c r="A66" s="1" t="s">
        <v>430</v>
      </c>
      <c r="B66" s="1" t="s">
        <v>646</v>
      </c>
      <c r="C66" s="1">
        <v>5.98</v>
      </c>
      <c r="D66" s="1">
        <v>29489637.628831901</v>
      </c>
      <c r="E66" s="1" t="s">
        <v>163</v>
      </c>
      <c r="F66" s="1">
        <v>3</v>
      </c>
      <c r="G66" s="1">
        <f t="shared" si="5"/>
        <v>626.74636246248247</v>
      </c>
      <c r="H66" s="1">
        <f>G66/$R$23</f>
        <v>0.90157086577511902</v>
      </c>
      <c r="I66" s="1" t="s">
        <v>301</v>
      </c>
      <c r="K66" s="1" t="str">
        <f t="shared" si="0"/>
        <v>N/A</v>
      </c>
      <c r="L66" s="1" t="s">
        <v>431</v>
      </c>
      <c r="M66" s="1" t="s">
        <v>430</v>
      </c>
      <c r="O66" s="1" t="s">
        <v>309</v>
      </c>
    </row>
    <row r="67" spans="1:15" x14ac:dyDescent="0.2">
      <c r="A67" s="1" t="s">
        <v>432</v>
      </c>
      <c r="B67" s="1" t="s">
        <v>647</v>
      </c>
      <c r="C67" s="1">
        <v>5.99</v>
      </c>
      <c r="D67" s="1">
        <v>29967243.987769298</v>
      </c>
      <c r="E67" s="1" t="s">
        <v>163</v>
      </c>
      <c r="F67" s="1">
        <v>3</v>
      </c>
      <c r="G67" s="1">
        <f t="shared" si="5"/>
        <v>636.86339243161365</v>
      </c>
      <c r="H67" s="1">
        <f>G67/$R$23</f>
        <v>0.91612415242285505</v>
      </c>
      <c r="I67" s="1" t="s">
        <v>301</v>
      </c>
      <c r="K67" s="1" t="str">
        <f t="shared" si="0"/>
        <v>N/A</v>
      </c>
      <c r="L67" s="1" t="s">
        <v>433</v>
      </c>
      <c r="M67" s="1" t="s">
        <v>432</v>
      </c>
      <c r="O67" s="1" t="s">
        <v>309</v>
      </c>
    </row>
    <row r="68" spans="1:15" x14ac:dyDescent="0.2">
      <c r="A68" s="1" t="s">
        <v>434</v>
      </c>
      <c r="B68" s="1" t="s">
        <v>648</v>
      </c>
      <c r="C68" s="1">
        <v>5.98</v>
      </c>
      <c r="D68" s="1">
        <v>27682397.585324898</v>
      </c>
      <c r="E68" s="1" t="s">
        <v>163</v>
      </c>
      <c r="F68" s="1">
        <v>3</v>
      </c>
      <c r="G68" s="1">
        <f t="shared" si="5"/>
        <v>588.46399594991465</v>
      </c>
      <c r="H68" s="1">
        <f>G68/$R$23</f>
        <v>0.84650191222738735</v>
      </c>
      <c r="I68" s="1" t="s">
        <v>301</v>
      </c>
      <c r="K68" s="1" t="str">
        <f t="shared" si="0"/>
        <v>N/A</v>
      </c>
      <c r="L68" s="1" t="s">
        <v>435</v>
      </c>
      <c r="M68" s="1" t="s">
        <v>434</v>
      </c>
      <c r="O68" s="1" t="s">
        <v>309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23EEA-05D2-4116-A436-03D62BDA3F17}">
  <dimension ref="A1:S70"/>
  <sheetViews>
    <sheetView workbookViewId="0">
      <selection activeCell="T18" sqref="T18"/>
    </sheetView>
  </sheetViews>
  <sheetFormatPr baseColWidth="10" defaultColWidth="10.85546875" defaultRowHeight="11.25" x14ac:dyDescent="0.2"/>
  <cols>
    <col min="1" max="3" width="39.7109375" style="1" customWidth="1"/>
    <col min="4" max="4" width="12.42578125" style="1" customWidth="1"/>
    <col min="5" max="11" width="10.85546875" style="1"/>
    <col min="12" max="12" width="22.42578125" style="1" customWidth="1"/>
    <col min="13" max="16384" width="10.85546875" style="1"/>
  </cols>
  <sheetData>
    <row r="1" spans="1:19" s="6" customFormat="1" ht="12" thickBot="1" x14ac:dyDescent="0.25">
      <c r="A1" s="4" t="s">
        <v>0</v>
      </c>
      <c r="B1" s="4" t="s">
        <v>102</v>
      </c>
      <c r="C1" s="4" t="s">
        <v>92</v>
      </c>
      <c r="D1" s="4" t="s">
        <v>94</v>
      </c>
      <c r="E1" s="4" t="s">
        <v>159</v>
      </c>
      <c r="F1" s="4" t="s">
        <v>95</v>
      </c>
      <c r="G1" s="4" t="s">
        <v>98</v>
      </c>
      <c r="H1" s="4" t="s">
        <v>758</v>
      </c>
      <c r="I1" s="4" t="s">
        <v>297</v>
      </c>
      <c r="J1" s="4" t="s">
        <v>298</v>
      </c>
      <c r="K1" s="4" t="s">
        <v>299</v>
      </c>
      <c r="Q1" s="12" t="s">
        <v>901</v>
      </c>
    </row>
    <row r="2" spans="1:19" x14ac:dyDescent="0.2">
      <c r="A2" s="1" t="s">
        <v>436</v>
      </c>
      <c r="C2" s="1" t="s">
        <v>93</v>
      </c>
      <c r="D2" s="1">
        <v>0</v>
      </c>
      <c r="E2" s="1" t="s">
        <v>93</v>
      </c>
      <c r="F2" s="1">
        <v>3</v>
      </c>
      <c r="G2" s="1">
        <f>D2-$R$13/$R$12</f>
        <v>-2.4727973406164669</v>
      </c>
      <c r="H2" s="1">
        <f>G2/$Q$2</f>
        <v>-7.5451402339415453E-8</v>
      </c>
      <c r="I2" s="1" t="s">
        <v>301</v>
      </c>
      <c r="K2" s="1" t="str">
        <f t="shared" ref="K2:K70" si="0">IF(E2&lt;0, "0", IF(E2 = "N/F", "0",E2))</f>
        <v>0</v>
      </c>
      <c r="L2" s="1" t="s">
        <v>437</v>
      </c>
      <c r="M2" s="1" t="s">
        <v>436</v>
      </c>
      <c r="Q2" s="11">
        <f>AVERAGE(G5,G11,G12)</f>
        <v>32773378.147336159</v>
      </c>
    </row>
    <row r="3" spans="1:19" x14ac:dyDescent="0.2">
      <c r="A3" s="1" t="s">
        <v>438</v>
      </c>
      <c r="C3" s="1">
        <v>5.99</v>
      </c>
      <c r="D3" s="1">
        <v>1512336.4623241001</v>
      </c>
      <c r="E3" s="1" t="s">
        <v>163</v>
      </c>
      <c r="F3" s="1">
        <v>3</v>
      </c>
      <c r="G3" s="1">
        <f t="shared" ref="G3:G37" si="1">D3-$R$13/$R$12</f>
        <v>1512333.9895267594</v>
      </c>
      <c r="H3" s="1">
        <f t="shared" ref="H3:H37" si="2">G3/$Q$2</f>
        <v>4.6145196956136267E-2</v>
      </c>
      <c r="I3" s="1" t="s">
        <v>301</v>
      </c>
      <c r="K3" s="1" t="str">
        <f t="shared" si="0"/>
        <v>N/A</v>
      </c>
      <c r="L3" s="1" t="s">
        <v>304</v>
      </c>
      <c r="M3" s="1" t="s">
        <v>438</v>
      </c>
    </row>
    <row r="4" spans="1:19" x14ac:dyDescent="0.2">
      <c r="A4" s="1" t="s">
        <v>439</v>
      </c>
      <c r="C4" s="1" t="s">
        <v>93</v>
      </c>
      <c r="D4" s="1">
        <v>0</v>
      </c>
      <c r="E4" s="1" t="s">
        <v>93</v>
      </c>
      <c r="F4" s="1">
        <v>3</v>
      </c>
      <c r="G4" s="1">
        <f t="shared" si="1"/>
        <v>-2.4727973406164669</v>
      </c>
      <c r="H4" s="1">
        <f t="shared" si="2"/>
        <v>-7.5451402339415453E-8</v>
      </c>
      <c r="I4" s="1" t="s">
        <v>301</v>
      </c>
      <c r="K4" s="1" t="str">
        <f t="shared" si="0"/>
        <v>0</v>
      </c>
      <c r="L4" s="1" t="s">
        <v>440</v>
      </c>
      <c r="M4" s="1" t="s">
        <v>439</v>
      </c>
      <c r="Q4" s="5" t="s">
        <v>100</v>
      </c>
      <c r="R4" s="5"/>
      <c r="S4" s="5"/>
    </row>
    <row r="5" spans="1:19" x14ac:dyDescent="0.2">
      <c r="A5" s="5" t="s">
        <v>441</v>
      </c>
      <c r="B5" s="5" t="s">
        <v>650</v>
      </c>
      <c r="C5" s="5">
        <v>5.99</v>
      </c>
      <c r="D5" s="5">
        <v>30785422.786947001</v>
      </c>
      <c r="E5" s="5" t="s">
        <v>163</v>
      </c>
      <c r="F5" s="5">
        <v>3</v>
      </c>
      <c r="G5" s="5">
        <f t="shared" si="1"/>
        <v>30785420.314149659</v>
      </c>
      <c r="H5" s="5">
        <f t="shared" si="2"/>
        <v>0.93934229714589002</v>
      </c>
      <c r="I5" s="5" t="s">
        <v>301</v>
      </c>
      <c r="J5" s="5"/>
      <c r="K5" s="5" t="str">
        <f t="shared" si="0"/>
        <v>N/A</v>
      </c>
      <c r="L5" s="5" t="s">
        <v>308</v>
      </c>
      <c r="M5" s="5" t="s">
        <v>441</v>
      </c>
      <c r="N5" s="5"/>
      <c r="O5" s="5" t="s">
        <v>442</v>
      </c>
      <c r="Q5" s="5"/>
      <c r="R5" s="5" t="s">
        <v>96</v>
      </c>
      <c r="S5" s="5" t="s">
        <v>94</v>
      </c>
    </row>
    <row r="6" spans="1:19" x14ac:dyDescent="0.2">
      <c r="A6" s="5" t="s">
        <v>443</v>
      </c>
      <c r="B6" s="5"/>
      <c r="C6" s="5">
        <v>5.99</v>
      </c>
      <c r="D6" s="5">
        <v>23508898.999043301</v>
      </c>
      <c r="E6" s="5" t="s">
        <v>163</v>
      </c>
      <c r="F6" s="5">
        <v>3</v>
      </c>
      <c r="G6" s="5">
        <f t="shared" si="1"/>
        <v>23508896.526245959</v>
      </c>
      <c r="H6" s="5">
        <f t="shared" si="2"/>
        <v>0.71731685456895067</v>
      </c>
      <c r="I6" s="5" t="s">
        <v>301</v>
      </c>
      <c r="J6" s="5"/>
      <c r="K6" s="5" t="str">
        <f t="shared" si="0"/>
        <v>N/A</v>
      </c>
      <c r="L6" s="5" t="s">
        <v>311</v>
      </c>
      <c r="M6" s="5" t="s">
        <v>443</v>
      </c>
      <c r="N6" s="5"/>
      <c r="O6" s="5" t="s">
        <v>442</v>
      </c>
      <c r="Q6" s="5">
        <v>10</v>
      </c>
      <c r="R6" s="5">
        <f>Q6/100*700</f>
        <v>70</v>
      </c>
      <c r="S6" s="5">
        <f>D9</f>
        <v>2985170.5991718899</v>
      </c>
    </row>
    <row r="7" spans="1:19" x14ac:dyDescent="0.2">
      <c r="A7" s="5" t="s">
        <v>444</v>
      </c>
      <c r="B7" s="5"/>
      <c r="C7" s="5">
        <v>5.99</v>
      </c>
      <c r="D7" s="5">
        <v>15303802.8806451</v>
      </c>
      <c r="E7" s="5" t="s">
        <v>163</v>
      </c>
      <c r="F7" s="5">
        <v>3</v>
      </c>
      <c r="G7" s="5">
        <f t="shared" si="1"/>
        <v>15303800.40784776</v>
      </c>
      <c r="H7" s="5">
        <f t="shared" si="2"/>
        <v>0.46695828361201952</v>
      </c>
      <c r="I7" s="5" t="s">
        <v>301</v>
      </c>
      <c r="J7" s="5"/>
      <c r="K7" s="5" t="str">
        <f t="shared" si="0"/>
        <v>N/A</v>
      </c>
      <c r="L7" s="5" t="s">
        <v>313</v>
      </c>
      <c r="M7" s="5" t="s">
        <v>444</v>
      </c>
      <c r="N7" s="5"/>
      <c r="O7" s="5" t="s">
        <v>442</v>
      </c>
      <c r="Q7" s="5">
        <v>25</v>
      </c>
      <c r="R7" s="5">
        <f>Q7/100*700</f>
        <v>175</v>
      </c>
      <c r="S7" s="5">
        <f>D8</f>
        <v>8118436.0617852397</v>
      </c>
    </row>
    <row r="8" spans="1:19" x14ac:dyDescent="0.2">
      <c r="A8" s="5" t="s">
        <v>445</v>
      </c>
      <c r="B8" s="5"/>
      <c r="C8" s="5">
        <v>5.99</v>
      </c>
      <c r="D8" s="5">
        <v>8118436.0617852397</v>
      </c>
      <c r="E8" s="5" t="s">
        <v>163</v>
      </c>
      <c r="F8" s="5">
        <v>3</v>
      </c>
      <c r="G8" s="5">
        <f t="shared" si="1"/>
        <v>8118433.588987899</v>
      </c>
      <c r="H8" s="5">
        <f t="shared" si="2"/>
        <v>0.24771427444832295</v>
      </c>
      <c r="I8" s="5" t="s">
        <v>301</v>
      </c>
      <c r="J8" s="5"/>
      <c r="K8" s="5" t="str">
        <f t="shared" si="0"/>
        <v>N/A</v>
      </c>
      <c r="L8" s="5" t="s">
        <v>315</v>
      </c>
      <c r="M8" s="5" t="s">
        <v>445</v>
      </c>
      <c r="N8" s="5"/>
      <c r="O8" s="5" t="s">
        <v>442</v>
      </c>
      <c r="Q8" s="5">
        <v>50</v>
      </c>
      <c r="R8" s="5">
        <f>Q8/100*700</f>
        <v>350</v>
      </c>
      <c r="S8" s="5">
        <f>D7</f>
        <v>15303802.8806451</v>
      </c>
    </row>
    <row r="9" spans="1:19" x14ac:dyDescent="0.2">
      <c r="A9" s="5" t="s">
        <v>446</v>
      </c>
      <c r="B9" s="5"/>
      <c r="C9" s="5">
        <v>5.99</v>
      </c>
      <c r="D9" s="5">
        <v>2985170.5991718899</v>
      </c>
      <c r="E9" s="5" t="s">
        <v>163</v>
      </c>
      <c r="F9" s="5">
        <v>3</v>
      </c>
      <c r="G9" s="5">
        <f t="shared" si="1"/>
        <v>2985168.1263745492</v>
      </c>
      <c r="H9" s="5">
        <f t="shared" si="2"/>
        <v>9.1085151886217311E-2</v>
      </c>
      <c r="I9" s="5" t="s">
        <v>301</v>
      </c>
      <c r="J9" s="5"/>
      <c r="K9" s="5" t="str">
        <f t="shared" si="0"/>
        <v>N/A</v>
      </c>
      <c r="L9" s="5" t="s">
        <v>447</v>
      </c>
      <c r="M9" s="5" t="s">
        <v>446</v>
      </c>
      <c r="N9" s="5"/>
      <c r="O9" s="5" t="s">
        <v>442</v>
      </c>
      <c r="Q9" s="5">
        <v>75</v>
      </c>
      <c r="R9" s="5">
        <f>Q9/100*700</f>
        <v>525</v>
      </c>
      <c r="S9" s="5">
        <f>D6</f>
        <v>23508898.999043301</v>
      </c>
    </row>
    <row r="10" spans="1:19" x14ac:dyDescent="0.2">
      <c r="A10" s="1" t="s">
        <v>448</v>
      </c>
      <c r="C10" s="1" t="s">
        <v>93</v>
      </c>
      <c r="D10" s="1">
        <v>0</v>
      </c>
      <c r="E10" s="1" t="s">
        <v>93</v>
      </c>
      <c r="F10" s="1">
        <v>3</v>
      </c>
      <c r="G10" s="1">
        <f t="shared" si="1"/>
        <v>-2.4727973406164669</v>
      </c>
      <c r="H10" s="1">
        <f t="shared" si="2"/>
        <v>-7.5451402339415453E-8</v>
      </c>
      <c r="I10" s="1" t="s">
        <v>301</v>
      </c>
      <c r="K10" s="1" t="str">
        <f t="shared" si="0"/>
        <v>0</v>
      </c>
      <c r="L10" s="1" t="s">
        <v>449</v>
      </c>
      <c r="M10" s="1" t="s">
        <v>448</v>
      </c>
      <c r="O10" s="1" t="s">
        <v>442</v>
      </c>
      <c r="Q10" s="5">
        <v>100</v>
      </c>
      <c r="R10" s="5">
        <f>Q10/100*700</f>
        <v>700</v>
      </c>
      <c r="S10" s="5">
        <f>D5</f>
        <v>30785422.786947001</v>
      </c>
    </row>
    <row r="11" spans="1:19" x14ac:dyDescent="0.2">
      <c r="A11" s="1" t="s">
        <v>450</v>
      </c>
      <c r="B11" s="1" t="s">
        <v>656</v>
      </c>
      <c r="C11" s="1">
        <v>5.99</v>
      </c>
      <c r="D11" s="1">
        <v>35222224.371335097</v>
      </c>
      <c r="E11" s="1" t="s">
        <v>163</v>
      </c>
      <c r="F11" s="1">
        <v>3</v>
      </c>
      <c r="G11" s="1">
        <f t="shared" si="1"/>
        <v>35222221.898537755</v>
      </c>
      <c r="H11" s="1">
        <f t="shared" si="2"/>
        <v>1.0747205167618841</v>
      </c>
      <c r="I11" s="1" t="s">
        <v>301</v>
      </c>
      <c r="K11" s="1" t="str">
        <f t="shared" si="0"/>
        <v>N/A</v>
      </c>
      <c r="L11" s="1" t="s">
        <v>319</v>
      </c>
      <c r="M11" s="1" t="s">
        <v>450</v>
      </c>
      <c r="O11" s="1" t="s">
        <v>442</v>
      </c>
      <c r="Q11" s="5"/>
      <c r="R11" s="5"/>
      <c r="S11" s="5"/>
    </row>
    <row r="12" spans="1:19" x14ac:dyDescent="0.2">
      <c r="A12" s="1" t="s">
        <v>451</v>
      </c>
      <c r="B12" s="1" t="s">
        <v>655</v>
      </c>
      <c r="C12" s="1">
        <v>5.99</v>
      </c>
      <c r="D12" s="1">
        <v>32312494.7021184</v>
      </c>
      <c r="E12" s="1" t="s">
        <v>163</v>
      </c>
      <c r="F12" s="1">
        <v>3</v>
      </c>
      <c r="G12" s="1">
        <f t="shared" si="1"/>
        <v>32312492.229321059</v>
      </c>
      <c r="H12" s="1">
        <f t="shared" si="2"/>
        <v>0.9859371860922258</v>
      </c>
      <c r="I12" s="1" t="s">
        <v>301</v>
      </c>
      <c r="K12" s="1" t="str">
        <f t="shared" si="0"/>
        <v>N/A</v>
      </c>
      <c r="L12" s="1" t="s">
        <v>321</v>
      </c>
      <c r="M12" s="1" t="s">
        <v>451</v>
      </c>
      <c r="O12" s="1" t="s">
        <v>442</v>
      </c>
      <c r="Q12" s="5" t="s">
        <v>97</v>
      </c>
      <c r="R12" s="5">
        <f>SLOPE(S6:S10,R6:R10)</f>
        <v>44042.412922989577</v>
      </c>
      <c r="S12" s="5"/>
    </row>
    <row r="13" spans="1:19" x14ac:dyDescent="0.2">
      <c r="A13" s="1" t="s">
        <v>452</v>
      </c>
      <c r="B13" s="1" t="s">
        <v>654</v>
      </c>
      <c r="C13" s="1">
        <v>5.99</v>
      </c>
      <c r="D13" s="1">
        <v>30102262.410680901</v>
      </c>
      <c r="E13" s="1" t="s">
        <v>163</v>
      </c>
      <c r="F13" s="1">
        <v>3</v>
      </c>
      <c r="G13" s="1">
        <f t="shared" si="1"/>
        <v>30102259.93788356</v>
      </c>
      <c r="H13" s="1">
        <f t="shared" si="2"/>
        <v>0.91849731823663994</v>
      </c>
      <c r="I13" s="1" t="s">
        <v>301</v>
      </c>
      <c r="K13" s="1" t="str">
        <f t="shared" si="0"/>
        <v>N/A</v>
      </c>
      <c r="L13" s="1" t="s">
        <v>323</v>
      </c>
      <c r="M13" s="1" t="s">
        <v>452</v>
      </c>
      <c r="O13" s="1" t="s">
        <v>442</v>
      </c>
      <c r="Q13" s="5" t="s">
        <v>99</v>
      </c>
      <c r="R13" s="5">
        <f>INTERCEPT(S6:S10,R6:R10)</f>
        <v>108907.96155030094</v>
      </c>
      <c r="S13" s="5"/>
    </row>
    <row r="14" spans="1:19" x14ac:dyDescent="0.2">
      <c r="A14" s="1" t="s">
        <v>453</v>
      </c>
      <c r="B14" s="1" t="s">
        <v>653</v>
      </c>
      <c r="C14" s="1">
        <v>6</v>
      </c>
      <c r="D14" s="1">
        <v>30314299.557856299</v>
      </c>
      <c r="E14" s="1" t="s">
        <v>163</v>
      </c>
      <c r="F14" s="1">
        <v>3</v>
      </c>
      <c r="G14" s="1">
        <f t="shared" si="1"/>
        <v>30314297.085058957</v>
      </c>
      <c r="H14" s="1">
        <f t="shared" si="2"/>
        <v>0.9249671165657033</v>
      </c>
      <c r="I14" s="1" t="s">
        <v>301</v>
      </c>
      <c r="K14" s="1" t="str">
        <f t="shared" si="0"/>
        <v>N/A</v>
      </c>
      <c r="L14" s="1" t="s">
        <v>325</v>
      </c>
      <c r="M14" s="1" t="s">
        <v>453</v>
      </c>
      <c r="O14" s="1" t="s">
        <v>442</v>
      </c>
    </row>
    <row r="15" spans="1:19" x14ac:dyDescent="0.2">
      <c r="A15" s="1" t="s">
        <v>454</v>
      </c>
      <c r="B15" s="1" t="s">
        <v>652</v>
      </c>
      <c r="C15" s="1">
        <v>5.99</v>
      </c>
      <c r="D15" s="1">
        <v>31456057.409476802</v>
      </c>
      <c r="E15" s="1" t="s">
        <v>163</v>
      </c>
      <c r="F15" s="1">
        <v>3</v>
      </c>
      <c r="G15" s="1">
        <f t="shared" si="1"/>
        <v>31456054.93667946</v>
      </c>
      <c r="H15" s="1">
        <f t="shared" si="2"/>
        <v>0.95980508311549284</v>
      </c>
      <c r="I15" s="1" t="s">
        <v>301</v>
      </c>
      <c r="K15" s="1" t="str">
        <f t="shared" si="0"/>
        <v>N/A</v>
      </c>
      <c r="L15" s="1" t="s">
        <v>327</v>
      </c>
      <c r="M15" s="1" t="s">
        <v>454</v>
      </c>
      <c r="O15" s="1" t="s">
        <v>442</v>
      </c>
    </row>
    <row r="16" spans="1:19" x14ac:dyDescent="0.2">
      <c r="A16" s="1" t="s">
        <v>455</v>
      </c>
      <c r="B16" s="1" t="s">
        <v>657</v>
      </c>
      <c r="C16" s="1">
        <v>5.99</v>
      </c>
      <c r="D16" s="1">
        <v>29798232.471270401</v>
      </c>
      <c r="E16" s="1" t="s">
        <v>163</v>
      </c>
      <c r="F16" s="1">
        <v>3</v>
      </c>
      <c r="G16" s="1">
        <f t="shared" si="1"/>
        <v>29798229.998473059</v>
      </c>
      <c r="H16" s="1">
        <f t="shared" si="2"/>
        <v>0.90922058338057166</v>
      </c>
      <c r="I16" s="1" t="s">
        <v>301</v>
      </c>
      <c r="K16" s="1" t="str">
        <f t="shared" si="0"/>
        <v>N/A</v>
      </c>
      <c r="L16" s="1" t="s">
        <v>329</v>
      </c>
      <c r="M16" s="1" t="s">
        <v>455</v>
      </c>
      <c r="O16" s="1" t="s">
        <v>442</v>
      </c>
    </row>
    <row r="17" spans="1:19" x14ac:dyDescent="0.2">
      <c r="A17" s="1" t="s">
        <v>456</v>
      </c>
      <c r="B17" s="1" t="s">
        <v>658</v>
      </c>
      <c r="C17" s="1">
        <v>5.99</v>
      </c>
      <c r="D17" s="1">
        <v>31217144.518754199</v>
      </c>
      <c r="E17" s="1" t="s">
        <v>163</v>
      </c>
      <c r="F17" s="1">
        <v>3</v>
      </c>
      <c r="G17" s="1">
        <f t="shared" si="1"/>
        <v>31217142.045956858</v>
      </c>
      <c r="H17" s="1">
        <f t="shared" si="2"/>
        <v>0.95251523677592587</v>
      </c>
      <c r="I17" s="1" t="s">
        <v>301</v>
      </c>
      <c r="K17" s="1" t="str">
        <f t="shared" si="0"/>
        <v>N/A</v>
      </c>
      <c r="L17" s="1" t="s">
        <v>331</v>
      </c>
      <c r="M17" s="1" t="s">
        <v>456</v>
      </c>
      <c r="O17" s="1" t="s">
        <v>442</v>
      </c>
    </row>
    <row r="18" spans="1:19" x14ac:dyDescent="0.2">
      <c r="A18" s="1" t="s">
        <v>457</v>
      </c>
      <c r="B18" s="1" t="s">
        <v>659</v>
      </c>
      <c r="C18" s="1">
        <v>5.99</v>
      </c>
      <c r="D18" s="1">
        <v>31304139.550617199</v>
      </c>
      <c r="E18" s="1" t="s">
        <v>163</v>
      </c>
      <c r="F18" s="1">
        <v>3</v>
      </c>
      <c r="G18" s="1">
        <f t="shared" si="1"/>
        <v>31304137.077819858</v>
      </c>
      <c r="H18" s="1">
        <f t="shared" si="2"/>
        <v>0.95516967878894954</v>
      </c>
      <c r="I18" s="1" t="s">
        <v>301</v>
      </c>
      <c r="K18" s="1" t="str">
        <f t="shared" si="0"/>
        <v>N/A</v>
      </c>
      <c r="L18" s="1" t="s">
        <v>333</v>
      </c>
      <c r="M18" s="1" t="s">
        <v>457</v>
      </c>
      <c r="O18" s="1" t="s">
        <v>442</v>
      </c>
    </row>
    <row r="19" spans="1:19" x14ac:dyDescent="0.2">
      <c r="A19" s="1" t="s">
        <v>458</v>
      </c>
      <c r="B19" s="1" t="s">
        <v>660</v>
      </c>
      <c r="C19" s="1">
        <v>5.99</v>
      </c>
      <c r="D19" s="1">
        <v>29328563.804154601</v>
      </c>
      <c r="E19" s="1" t="s">
        <v>163</v>
      </c>
      <c r="F19" s="1">
        <v>3</v>
      </c>
      <c r="G19" s="1">
        <f t="shared" si="1"/>
        <v>29328561.331357259</v>
      </c>
      <c r="H19" s="1">
        <f t="shared" si="2"/>
        <v>0.89488978522469165</v>
      </c>
      <c r="I19" s="1" t="s">
        <v>301</v>
      </c>
      <c r="K19" s="1" t="str">
        <f t="shared" si="0"/>
        <v>N/A</v>
      </c>
      <c r="L19" s="1" t="s">
        <v>335</v>
      </c>
      <c r="M19" s="1" t="s">
        <v>458</v>
      </c>
      <c r="O19" s="1" t="s">
        <v>442</v>
      </c>
    </row>
    <row r="20" spans="1:19" x14ac:dyDescent="0.2">
      <c r="A20" s="1" t="s">
        <v>459</v>
      </c>
      <c r="B20" s="1" t="s">
        <v>661</v>
      </c>
      <c r="C20" s="1">
        <v>5.99</v>
      </c>
      <c r="D20" s="1">
        <v>30316562.872655999</v>
      </c>
      <c r="E20" s="1" t="s">
        <v>163</v>
      </c>
      <c r="F20" s="1">
        <v>3</v>
      </c>
      <c r="G20" s="1">
        <f t="shared" si="1"/>
        <v>30316560.399858657</v>
      </c>
      <c r="H20" s="1">
        <f t="shared" si="2"/>
        <v>0.92503617611731637</v>
      </c>
      <c r="I20" s="1" t="s">
        <v>301</v>
      </c>
      <c r="K20" s="1" t="str">
        <f t="shared" si="0"/>
        <v>N/A</v>
      </c>
      <c r="L20" s="1" t="s">
        <v>337</v>
      </c>
      <c r="M20" s="1" t="s">
        <v>459</v>
      </c>
      <c r="O20" s="1" t="s">
        <v>442</v>
      </c>
    </row>
    <row r="21" spans="1:19" x14ac:dyDescent="0.2">
      <c r="A21" s="1" t="s">
        <v>460</v>
      </c>
      <c r="B21" s="1" t="s">
        <v>662</v>
      </c>
      <c r="C21" s="1">
        <v>6</v>
      </c>
      <c r="D21" s="1">
        <v>30025972.403345201</v>
      </c>
      <c r="E21" s="1" t="s">
        <v>163</v>
      </c>
      <c r="F21" s="1">
        <v>3</v>
      </c>
      <c r="G21" s="1">
        <f t="shared" si="1"/>
        <v>30025969.93054786</v>
      </c>
      <c r="H21" s="1">
        <f t="shared" si="2"/>
        <v>0.91616951403553704</v>
      </c>
      <c r="I21" s="1" t="s">
        <v>301</v>
      </c>
      <c r="K21" s="1" t="str">
        <f t="shared" si="0"/>
        <v>N/A</v>
      </c>
      <c r="L21" s="1" t="s">
        <v>339</v>
      </c>
      <c r="M21" s="1" t="s">
        <v>460</v>
      </c>
      <c r="O21" s="1" t="s">
        <v>442</v>
      </c>
    </row>
    <row r="22" spans="1:19" x14ac:dyDescent="0.2">
      <c r="A22" s="1" t="s">
        <v>461</v>
      </c>
      <c r="B22" s="1" t="s">
        <v>663</v>
      </c>
      <c r="C22" s="1">
        <v>5.98</v>
      </c>
      <c r="D22" s="1">
        <v>27354209.735120699</v>
      </c>
      <c r="E22" s="1" t="s">
        <v>163</v>
      </c>
      <c r="F22" s="1">
        <v>3</v>
      </c>
      <c r="G22" s="1">
        <f t="shared" si="1"/>
        <v>27354207.262323357</v>
      </c>
      <c r="H22" s="1">
        <f t="shared" si="2"/>
        <v>0.83464716817868601</v>
      </c>
      <c r="I22" s="1" t="s">
        <v>301</v>
      </c>
      <c r="K22" s="1" t="str">
        <f t="shared" si="0"/>
        <v>N/A</v>
      </c>
      <c r="L22" s="1" t="s">
        <v>341</v>
      </c>
      <c r="M22" s="1" t="s">
        <v>461</v>
      </c>
      <c r="O22" s="1" t="s">
        <v>442</v>
      </c>
      <c r="Q22" s="11" t="s">
        <v>902</v>
      </c>
    </row>
    <row r="23" spans="1:19" x14ac:dyDescent="0.2">
      <c r="A23" s="1" t="s">
        <v>462</v>
      </c>
      <c r="B23" s="1" t="s">
        <v>664</v>
      </c>
      <c r="C23" s="1">
        <v>5.99</v>
      </c>
      <c r="D23" s="1">
        <v>27716790.6398266</v>
      </c>
      <c r="E23" s="1" t="s">
        <v>163</v>
      </c>
      <c r="F23" s="1">
        <v>3</v>
      </c>
      <c r="G23" s="1">
        <f t="shared" si="1"/>
        <v>27716788.167029258</v>
      </c>
      <c r="H23" s="1">
        <f t="shared" si="2"/>
        <v>0.84571044347108593</v>
      </c>
      <c r="I23" s="1" t="s">
        <v>301</v>
      </c>
      <c r="K23" s="1" t="str">
        <f t="shared" si="0"/>
        <v>N/A</v>
      </c>
      <c r="L23" s="1" t="s">
        <v>343</v>
      </c>
      <c r="M23" s="1" t="s">
        <v>462</v>
      </c>
      <c r="O23" s="1" t="s">
        <v>442</v>
      </c>
      <c r="Q23" s="11">
        <f>AVERAGE(G38,G44,G45)</f>
        <v>32665793.894706216</v>
      </c>
    </row>
    <row r="24" spans="1:19" x14ac:dyDescent="0.2">
      <c r="A24" s="1" t="s">
        <v>463</v>
      </c>
      <c r="B24" s="1" t="s">
        <v>665</v>
      </c>
      <c r="C24" s="1">
        <v>5.99</v>
      </c>
      <c r="D24" s="1">
        <v>27524621.894159898</v>
      </c>
      <c r="E24" s="1" t="s">
        <v>163</v>
      </c>
      <c r="F24" s="1">
        <v>3</v>
      </c>
      <c r="G24" s="1">
        <f t="shared" si="1"/>
        <v>27524619.421362557</v>
      </c>
      <c r="H24" s="1">
        <f t="shared" si="2"/>
        <v>0.83984688113696249</v>
      </c>
      <c r="I24" s="1" t="s">
        <v>301</v>
      </c>
      <c r="K24" s="1" t="str">
        <f t="shared" si="0"/>
        <v>N/A</v>
      </c>
      <c r="L24" s="1" t="s">
        <v>345</v>
      </c>
      <c r="M24" s="1" t="s">
        <v>463</v>
      </c>
      <c r="O24" s="1" t="s">
        <v>442</v>
      </c>
    </row>
    <row r="25" spans="1:19" x14ac:dyDescent="0.2">
      <c r="A25" s="1" t="s">
        <v>464</v>
      </c>
      <c r="B25" s="1" t="s">
        <v>666</v>
      </c>
      <c r="C25" s="1">
        <v>6</v>
      </c>
      <c r="D25" s="1">
        <v>25032916.172788098</v>
      </c>
      <c r="E25" s="1" t="s">
        <v>163</v>
      </c>
      <c r="F25" s="1">
        <v>3</v>
      </c>
      <c r="G25" s="1">
        <f t="shared" si="1"/>
        <v>25032913.699990757</v>
      </c>
      <c r="H25" s="1">
        <f t="shared" si="2"/>
        <v>0.76381853550319612</v>
      </c>
      <c r="I25" s="1" t="s">
        <v>301</v>
      </c>
      <c r="K25" s="1" t="str">
        <f t="shared" si="0"/>
        <v>N/A</v>
      </c>
      <c r="L25" s="1" t="s">
        <v>347</v>
      </c>
      <c r="M25" s="1" t="s">
        <v>464</v>
      </c>
      <c r="O25" s="1" t="s">
        <v>442</v>
      </c>
      <c r="Q25" s="5" t="s">
        <v>101</v>
      </c>
      <c r="R25" s="5"/>
      <c r="S25" s="5"/>
    </row>
    <row r="26" spans="1:19" x14ac:dyDescent="0.2">
      <c r="A26" s="1" t="s">
        <v>465</v>
      </c>
      <c r="B26" s="1" t="s">
        <v>667</v>
      </c>
      <c r="C26" s="1">
        <v>5.98</v>
      </c>
      <c r="D26" s="1">
        <v>25463514.3704895</v>
      </c>
      <c r="E26" s="1" t="s">
        <v>163</v>
      </c>
      <c r="F26" s="1">
        <v>3</v>
      </c>
      <c r="G26" s="1">
        <f t="shared" si="1"/>
        <v>25463511.897692159</v>
      </c>
      <c r="H26" s="1">
        <f t="shared" si="2"/>
        <v>0.77695719322000534</v>
      </c>
      <c r="I26" s="1" t="s">
        <v>301</v>
      </c>
      <c r="K26" s="1" t="str">
        <f t="shared" si="0"/>
        <v>N/A</v>
      </c>
      <c r="L26" s="1" t="s">
        <v>349</v>
      </c>
      <c r="M26" s="1" t="s">
        <v>465</v>
      </c>
      <c r="O26" s="1" t="s">
        <v>442</v>
      </c>
      <c r="Q26" s="5"/>
      <c r="R26" s="5" t="s">
        <v>96</v>
      </c>
      <c r="S26" s="5" t="s">
        <v>94</v>
      </c>
    </row>
    <row r="27" spans="1:19" x14ac:dyDescent="0.2">
      <c r="A27" s="1" t="s">
        <v>466</v>
      </c>
      <c r="B27" s="1" t="s">
        <v>668</v>
      </c>
      <c r="C27" s="1">
        <v>5.99</v>
      </c>
      <c r="D27" s="1">
        <v>25310283.869672999</v>
      </c>
      <c r="E27" s="1" t="s">
        <v>163</v>
      </c>
      <c r="F27" s="1">
        <v>3</v>
      </c>
      <c r="G27" s="1">
        <f t="shared" si="1"/>
        <v>25310281.396875657</v>
      </c>
      <c r="H27" s="1">
        <f t="shared" si="2"/>
        <v>0.77228173681366119</v>
      </c>
      <c r="I27" s="1" t="s">
        <v>301</v>
      </c>
      <c r="K27" s="1" t="str">
        <f t="shared" si="0"/>
        <v>N/A</v>
      </c>
      <c r="L27" s="1" t="s">
        <v>351</v>
      </c>
      <c r="M27" s="1" t="s">
        <v>466</v>
      </c>
      <c r="O27" s="1" t="s">
        <v>442</v>
      </c>
      <c r="Q27" s="5">
        <v>10</v>
      </c>
      <c r="R27" s="5">
        <f>Q27/100*700</f>
        <v>70</v>
      </c>
      <c r="S27" s="5">
        <f>D42</f>
        <v>2954293.48380337</v>
      </c>
    </row>
    <row r="28" spans="1:19" x14ac:dyDescent="0.2">
      <c r="A28" s="1" t="s">
        <v>467</v>
      </c>
      <c r="B28" s="1" t="s">
        <v>669</v>
      </c>
      <c r="C28" s="1">
        <v>5.99</v>
      </c>
      <c r="D28" s="1">
        <v>23116154.231642399</v>
      </c>
      <c r="E28" s="1" t="s">
        <v>163</v>
      </c>
      <c r="F28" s="1">
        <v>3</v>
      </c>
      <c r="G28" s="1">
        <f t="shared" si="1"/>
        <v>23116151.758845057</v>
      </c>
      <c r="H28" s="1">
        <f t="shared" si="2"/>
        <v>0.70533320229986585</v>
      </c>
      <c r="I28" s="1" t="s">
        <v>301</v>
      </c>
      <c r="K28" s="1" t="str">
        <f t="shared" si="0"/>
        <v>N/A</v>
      </c>
      <c r="L28" s="1" t="s">
        <v>353</v>
      </c>
      <c r="M28" s="1" t="s">
        <v>467</v>
      </c>
      <c r="O28" s="1" t="s">
        <v>442</v>
      </c>
      <c r="Q28" s="5">
        <v>25</v>
      </c>
      <c r="R28" s="5">
        <f>Q28/100*700</f>
        <v>175</v>
      </c>
      <c r="S28" s="5">
        <f>D41</f>
        <v>7826651.6095793797</v>
      </c>
    </row>
    <row r="29" spans="1:19" x14ac:dyDescent="0.2">
      <c r="A29" s="1" t="s">
        <v>468</v>
      </c>
      <c r="B29" s="1" t="s">
        <v>670</v>
      </c>
      <c r="C29" s="1">
        <v>6</v>
      </c>
      <c r="D29" s="1">
        <v>23165537.375661802</v>
      </c>
      <c r="E29" s="1" t="s">
        <v>163</v>
      </c>
      <c r="F29" s="1">
        <v>3</v>
      </c>
      <c r="G29" s="1">
        <f t="shared" si="1"/>
        <v>23165534.90286446</v>
      </c>
      <c r="H29" s="1">
        <f t="shared" si="2"/>
        <v>0.70684000894632737</v>
      </c>
      <c r="I29" s="1" t="s">
        <v>301</v>
      </c>
      <c r="K29" s="1" t="str">
        <f t="shared" si="0"/>
        <v>N/A</v>
      </c>
      <c r="L29" s="1" t="s">
        <v>355</v>
      </c>
      <c r="M29" s="1" t="s">
        <v>468</v>
      </c>
      <c r="O29" s="1" t="s">
        <v>442</v>
      </c>
      <c r="Q29" s="5">
        <v>50</v>
      </c>
      <c r="R29" s="5">
        <f t="shared" ref="R29:R31" si="3">Q29/100*700</f>
        <v>350</v>
      </c>
      <c r="S29" s="5">
        <f>D40</f>
        <v>15690337.148097901</v>
      </c>
    </row>
    <row r="30" spans="1:19" x14ac:dyDescent="0.2">
      <c r="A30" s="1" t="s">
        <v>469</v>
      </c>
      <c r="B30" s="1" t="s">
        <v>671</v>
      </c>
      <c r="C30" s="1">
        <v>5.98</v>
      </c>
      <c r="D30" s="1">
        <v>23477177.474733401</v>
      </c>
      <c r="E30" s="1" t="s">
        <v>163</v>
      </c>
      <c r="F30" s="1">
        <v>3</v>
      </c>
      <c r="G30" s="1">
        <f t="shared" si="1"/>
        <v>23477175.001936059</v>
      </c>
      <c r="H30" s="1">
        <f t="shared" si="2"/>
        <v>0.71634894933296034</v>
      </c>
      <c r="I30" s="1" t="s">
        <v>301</v>
      </c>
      <c r="K30" s="1" t="str">
        <f t="shared" si="0"/>
        <v>N/A</v>
      </c>
      <c r="L30" s="1" t="s">
        <v>357</v>
      </c>
      <c r="M30" s="1" t="s">
        <v>469</v>
      </c>
      <c r="O30" s="1" t="s">
        <v>442</v>
      </c>
      <c r="Q30" s="5">
        <v>75</v>
      </c>
      <c r="R30" s="5">
        <f t="shared" si="3"/>
        <v>525</v>
      </c>
      <c r="S30" s="5">
        <f>D39</f>
        <v>24195078.545329899</v>
      </c>
    </row>
    <row r="31" spans="1:19" x14ac:dyDescent="0.2">
      <c r="A31" s="1" t="s">
        <v>470</v>
      </c>
      <c r="B31" s="1" t="s">
        <v>672</v>
      </c>
      <c r="C31" s="1">
        <v>5.98</v>
      </c>
      <c r="D31" s="1">
        <v>18097292.371239699</v>
      </c>
      <c r="E31" s="1" t="s">
        <v>163</v>
      </c>
      <c r="F31" s="1">
        <v>3</v>
      </c>
      <c r="G31" s="1">
        <f t="shared" si="1"/>
        <v>18097289.898442358</v>
      </c>
      <c r="H31" s="1">
        <f t="shared" si="2"/>
        <v>0.55219482767641748</v>
      </c>
      <c r="I31" s="1" t="s">
        <v>301</v>
      </c>
      <c r="K31" s="1" t="str">
        <f t="shared" si="0"/>
        <v>N/A</v>
      </c>
      <c r="L31" s="1" t="s">
        <v>359</v>
      </c>
      <c r="M31" s="1" t="s">
        <v>470</v>
      </c>
      <c r="O31" s="1" t="s">
        <v>442</v>
      </c>
      <c r="Q31" s="5">
        <v>100</v>
      </c>
      <c r="R31" s="5">
        <f t="shared" si="3"/>
        <v>700</v>
      </c>
      <c r="S31" s="5">
        <f>D38</f>
        <v>32413505.555635199</v>
      </c>
    </row>
    <row r="32" spans="1:19" x14ac:dyDescent="0.2">
      <c r="A32" s="1" t="s">
        <v>471</v>
      </c>
      <c r="B32" s="1" t="s">
        <v>673</v>
      </c>
      <c r="C32" s="1">
        <v>5.99</v>
      </c>
      <c r="D32" s="1">
        <v>21814155.265474599</v>
      </c>
      <c r="E32" s="1" t="s">
        <v>163</v>
      </c>
      <c r="F32" s="1">
        <v>3</v>
      </c>
      <c r="G32" s="1">
        <f t="shared" si="1"/>
        <v>21814152.792677257</v>
      </c>
      <c r="H32" s="1">
        <f t="shared" si="2"/>
        <v>0.66560586750042805</v>
      </c>
      <c r="I32" s="1" t="s">
        <v>301</v>
      </c>
      <c r="K32" s="1" t="str">
        <f t="shared" si="0"/>
        <v>N/A</v>
      </c>
      <c r="L32" s="1" t="s">
        <v>361</v>
      </c>
      <c r="M32" s="1" t="s">
        <v>471</v>
      </c>
      <c r="O32" s="1" t="s">
        <v>442</v>
      </c>
      <c r="Q32" s="5"/>
      <c r="R32" s="5"/>
      <c r="S32" s="5"/>
    </row>
    <row r="33" spans="1:19" x14ac:dyDescent="0.2">
      <c r="A33" s="1" t="s">
        <v>472</v>
      </c>
      <c r="B33" s="1" t="s">
        <v>674</v>
      </c>
      <c r="C33" s="1">
        <v>5.98</v>
      </c>
      <c r="D33" s="1">
        <v>20467568.792794</v>
      </c>
      <c r="E33" s="1" t="s">
        <v>163</v>
      </c>
      <c r="F33" s="1">
        <v>3</v>
      </c>
      <c r="G33" s="1">
        <f t="shared" si="1"/>
        <v>20467566.319996659</v>
      </c>
      <c r="H33" s="1">
        <f t="shared" si="2"/>
        <v>0.62451805328039633</v>
      </c>
      <c r="I33" s="1" t="s">
        <v>301</v>
      </c>
      <c r="K33" s="1" t="str">
        <f t="shared" si="0"/>
        <v>N/A</v>
      </c>
      <c r="L33" s="1" t="s">
        <v>363</v>
      </c>
      <c r="M33" s="1" t="s">
        <v>472</v>
      </c>
      <c r="O33" s="1" t="s">
        <v>442</v>
      </c>
      <c r="Q33" s="5" t="s">
        <v>97</v>
      </c>
      <c r="R33" s="5">
        <f>SLOPE(S27:S31,R27:R31)</f>
        <v>46785.164276025105</v>
      </c>
      <c r="S33" s="5"/>
    </row>
    <row r="34" spans="1:19" x14ac:dyDescent="0.2">
      <c r="A34" s="1" t="s">
        <v>473</v>
      </c>
      <c r="B34" s="1" t="s">
        <v>675</v>
      </c>
      <c r="C34" s="1">
        <v>5.98</v>
      </c>
      <c r="D34" s="1">
        <v>16698175.4379951</v>
      </c>
      <c r="E34" s="1" t="s">
        <v>163</v>
      </c>
      <c r="F34" s="1">
        <v>3</v>
      </c>
      <c r="G34" s="1">
        <f t="shared" si="1"/>
        <v>16698172.965197761</v>
      </c>
      <c r="H34" s="1">
        <f t="shared" si="2"/>
        <v>0.50950417409305115</v>
      </c>
      <c r="I34" s="1" t="s">
        <v>301</v>
      </c>
      <c r="K34" s="1" t="str">
        <f t="shared" si="0"/>
        <v>N/A</v>
      </c>
      <c r="L34" s="1" t="s">
        <v>365</v>
      </c>
      <c r="M34" s="1" t="s">
        <v>473</v>
      </c>
      <c r="O34" s="1" t="s">
        <v>442</v>
      </c>
      <c r="Q34" s="5" t="s">
        <v>99</v>
      </c>
      <c r="R34" s="5">
        <f>INTERCEPT(S27:S31,R27:R31)</f>
        <v>-413826.52798398957</v>
      </c>
      <c r="S34" s="5"/>
    </row>
    <row r="35" spans="1:19" x14ac:dyDescent="0.2">
      <c r="A35" s="1" t="s">
        <v>474</v>
      </c>
      <c r="B35" s="1" t="s">
        <v>676</v>
      </c>
      <c r="C35" s="1">
        <v>5.99</v>
      </c>
      <c r="D35" s="1">
        <v>18758836.645031799</v>
      </c>
      <c r="E35" s="1" t="s">
        <v>163</v>
      </c>
      <c r="F35" s="1">
        <v>3</v>
      </c>
      <c r="G35" s="1">
        <f t="shared" si="1"/>
        <v>18758834.172234457</v>
      </c>
      <c r="H35" s="1">
        <f t="shared" si="2"/>
        <v>0.57238024374241037</v>
      </c>
      <c r="I35" s="1" t="s">
        <v>301</v>
      </c>
      <c r="K35" s="1" t="str">
        <f t="shared" si="0"/>
        <v>N/A</v>
      </c>
      <c r="L35" s="1" t="s">
        <v>367</v>
      </c>
      <c r="M35" s="1" t="s">
        <v>474</v>
      </c>
      <c r="O35" s="1" t="s">
        <v>442</v>
      </c>
    </row>
    <row r="36" spans="1:19" x14ac:dyDescent="0.2">
      <c r="A36" s="1" t="s">
        <v>475</v>
      </c>
      <c r="B36" s="1" t="s">
        <v>677</v>
      </c>
      <c r="C36" s="1">
        <v>5.99</v>
      </c>
      <c r="D36" s="1">
        <v>19712078.566446099</v>
      </c>
      <c r="E36" s="1" t="s">
        <v>163</v>
      </c>
      <c r="F36" s="1">
        <v>3</v>
      </c>
      <c r="G36" s="1">
        <f t="shared" si="1"/>
        <v>19712076.093648758</v>
      </c>
      <c r="H36" s="1">
        <f t="shared" si="2"/>
        <v>0.60146610474608542</v>
      </c>
      <c r="I36" s="1" t="s">
        <v>301</v>
      </c>
      <c r="K36" s="1" t="str">
        <f t="shared" si="0"/>
        <v>N/A</v>
      </c>
      <c r="L36" s="1" t="s">
        <v>369</v>
      </c>
      <c r="M36" s="1" t="s">
        <v>475</v>
      </c>
      <c r="O36" s="1" t="s">
        <v>442</v>
      </c>
    </row>
    <row r="37" spans="1:19" x14ac:dyDescent="0.2">
      <c r="A37" s="1" t="s">
        <v>476</v>
      </c>
      <c r="C37" s="1" t="s">
        <v>93</v>
      </c>
      <c r="D37" s="1">
        <v>0</v>
      </c>
      <c r="E37" s="1" t="s">
        <v>93</v>
      </c>
      <c r="F37" s="1">
        <v>3</v>
      </c>
      <c r="G37" s="1">
        <f t="shared" si="1"/>
        <v>-2.4727973406164669</v>
      </c>
      <c r="H37" s="1">
        <f t="shared" si="2"/>
        <v>-7.5451402339415453E-8</v>
      </c>
      <c r="I37" s="1" t="s">
        <v>301</v>
      </c>
      <c r="K37" s="1" t="str">
        <f t="shared" si="0"/>
        <v>0</v>
      </c>
      <c r="L37" s="1" t="s">
        <v>477</v>
      </c>
      <c r="M37" s="1" t="s">
        <v>476</v>
      </c>
      <c r="O37" s="1" t="s">
        <v>442</v>
      </c>
    </row>
    <row r="38" spans="1:19" x14ac:dyDescent="0.2">
      <c r="A38" s="5" t="s">
        <v>478</v>
      </c>
      <c r="B38" s="5" t="s">
        <v>678</v>
      </c>
      <c r="C38" s="5">
        <v>5.99</v>
      </c>
      <c r="D38" s="5">
        <v>32413505.555635199</v>
      </c>
      <c r="E38" s="5" t="s">
        <v>163</v>
      </c>
      <c r="F38" s="5">
        <v>3</v>
      </c>
      <c r="G38" s="5">
        <f>D38-$R$34/$R$33</f>
        <v>32413514.400886346</v>
      </c>
      <c r="H38" s="5">
        <f>G38/$Q$23</f>
        <v>0.99227695201184885</v>
      </c>
      <c r="I38" s="5" t="s">
        <v>301</v>
      </c>
      <c r="J38" s="5"/>
      <c r="K38" s="5" t="str">
        <f t="shared" si="0"/>
        <v>N/A</v>
      </c>
      <c r="L38" s="5" t="s">
        <v>373</v>
      </c>
      <c r="M38" s="5" t="s">
        <v>478</v>
      </c>
      <c r="N38" s="5"/>
      <c r="O38" s="5" t="s">
        <v>442</v>
      </c>
    </row>
    <row r="39" spans="1:19" x14ac:dyDescent="0.2">
      <c r="A39" s="5" t="s">
        <v>479</v>
      </c>
      <c r="B39" s="5"/>
      <c r="C39" s="5">
        <v>5.99</v>
      </c>
      <c r="D39" s="5">
        <v>24195078.545329899</v>
      </c>
      <c r="E39" s="5" t="s">
        <v>163</v>
      </c>
      <c r="F39" s="5">
        <v>3</v>
      </c>
      <c r="G39" s="5">
        <f t="shared" ref="G39:G70" si="4">D39-$R$34/$R$33</f>
        <v>24195087.390581045</v>
      </c>
      <c r="H39" s="5">
        <f t="shared" ref="H39:H70" si="5">G39/$Q$23</f>
        <v>0.74068572980563852</v>
      </c>
      <c r="I39" s="5" t="s">
        <v>301</v>
      </c>
      <c r="J39" s="5"/>
      <c r="K39" s="5" t="str">
        <f t="shared" si="0"/>
        <v>N/A</v>
      </c>
      <c r="L39" s="5" t="s">
        <v>375</v>
      </c>
      <c r="M39" s="5" t="s">
        <v>479</v>
      </c>
      <c r="N39" s="5"/>
      <c r="O39" s="5" t="s">
        <v>442</v>
      </c>
    </row>
    <row r="40" spans="1:19" x14ac:dyDescent="0.2">
      <c r="A40" s="5" t="s">
        <v>480</v>
      </c>
      <c r="B40" s="5"/>
      <c r="C40" s="5">
        <v>6</v>
      </c>
      <c r="D40" s="5">
        <v>15690337.148097901</v>
      </c>
      <c r="E40" s="5" t="s">
        <v>163</v>
      </c>
      <c r="F40" s="5">
        <v>3</v>
      </c>
      <c r="G40" s="5">
        <f t="shared" si="4"/>
        <v>15690345.993349047</v>
      </c>
      <c r="H40" s="5">
        <f t="shared" si="5"/>
        <v>0.48032954729111321</v>
      </c>
      <c r="I40" s="5" t="s">
        <v>301</v>
      </c>
      <c r="J40" s="5"/>
      <c r="K40" s="5" t="str">
        <f t="shared" si="0"/>
        <v>N/A</v>
      </c>
      <c r="L40" s="5" t="s">
        <v>377</v>
      </c>
      <c r="M40" s="5" t="s">
        <v>480</v>
      </c>
      <c r="N40" s="5"/>
      <c r="O40" s="5" t="s">
        <v>442</v>
      </c>
    </row>
    <row r="41" spans="1:19" x14ac:dyDescent="0.2">
      <c r="A41" s="5" t="s">
        <v>481</v>
      </c>
      <c r="B41" s="5"/>
      <c r="C41" s="5">
        <v>5.99</v>
      </c>
      <c r="D41" s="5">
        <v>7826651.6095793797</v>
      </c>
      <c r="E41" s="5" t="s">
        <v>163</v>
      </c>
      <c r="F41" s="5">
        <v>3</v>
      </c>
      <c r="G41" s="5">
        <f t="shared" si="4"/>
        <v>7826660.4548305273</v>
      </c>
      <c r="H41" s="5">
        <f t="shared" si="5"/>
        <v>0.23959804803944801</v>
      </c>
      <c r="I41" s="5" t="s">
        <v>301</v>
      </c>
      <c r="J41" s="5"/>
      <c r="K41" s="5" t="str">
        <f t="shared" si="0"/>
        <v>N/A</v>
      </c>
      <c r="L41" s="5" t="s">
        <v>379</v>
      </c>
      <c r="M41" s="5" t="s">
        <v>481</v>
      </c>
      <c r="N41" s="5"/>
      <c r="O41" s="5" t="s">
        <v>442</v>
      </c>
    </row>
    <row r="42" spans="1:19" x14ac:dyDescent="0.2">
      <c r="A42" s="5" t="s">
        <v>482</v>
      </c>
      <c r="B42" s="5"/>
      <c r="C42" s="5">
        <v>5.98</v>
      </c>
      <c r="D42" s="5">
        <v>2954293.48380337</v>
      </c>
      <c r="E42" s="5" t="s">
        <v>163</v>
      </c>
      <c r="F42" s="5">
        <v>3</v>
      </c>
      <c r="G42" s="5">
        <f t="shared" si="4"/>
        <v>2954302.3290545172</v>
      </c>
      <c r="H42" s="5">
        <f t="shared" si="5"/>
        <v>9.0440242737626783E-2</v>
      </c>
      <c r="I42" s="5" t="s">
        <v>301</v>
      </c>
      <c r="J42" s="5"/>
      <c r="K42" s="5" t="str">
        <f t="shared" si="0"/>
        <v>N/A</v>
      </c>
      <c r="L42" s="5" t="s">
        <v>381</v>
      </c>
      <c r="M42" s="5" t="s">
        <v>482</v>
      </c>
      <c r="N42" s="5"/>
      <c r="O42" s="5" t="s">
        <v>442</v>
      </c>
    </row>
    <row r="43" spans="1:19" x14ac:dyDescent="0.2">
      <c r="A43" s="1" t="s">
        <v>483</v>
      </c>
      <c r="C43" s="1" t="s">
        <v>93</v>
      </c>
      <c r="D43" s="1">
        <v>0</v>
      </c>
      <c r="E43" s="1" t="s">
        <v>93</v>
      </c>
      <c r="F43" s="1">
        <v>3</v>
      </c>
      <c r="G43" s="1">
        <f t="shared" si="4"/>
        <v>8.8452511471901261</v>
      </c>
      <c r="H43" s="1">
        <f t="shared" si="5"/>
        <v>2.7078022887493874E-7</v>
      </c>
      <c r="I43" s="1" t="s">
        <v>301</v>
      </c>
      <c r="K43" s="1" t="str">
        <f t="shared" si="0"/>
        <v>0</v>
      </c>
      <c r="L43" s="1" t="s">
        <v>484</v>
      </c>
      <c r="M43" s="1" t="s">
        <v>483</v>
      </c>
      <c r="O43" s="1" t="s">
        <v>442</v>
      </c>
    </row>
    <row r="44" spans="1:19" x14ac:dyDescent="0.2">
      <c r="A44" s="1" t="s">
        <v>485</v>
      </c>
      <c r="B44" s="1" t="s">
        <v>679</v>
      </c>
      <c r="C44" s="1">
        <v>5.99</v>
      </c>
      <c r="D44" s="1">
        <v>32466151.072988901</v>
      </c>
      <c r="E44" s="1" t="s">
        <v>163</v>
      </c>
      <c r="F44" s="1">
        <v>3</v>
      </c>
      <c r="G44" s="1">
        <f t="shared" si="4"/>
        <v>32466159.918240048</v>
      </c>
      <c r="H44" s="1">
        <f t="shared" si="5"/>
        <v>0.99388859254088047</v>
      </c>
      <c r="I44" s="1" t="s">
        <v>301</v>
      </c>
      <c r="K44" s="1" t="str">
        <f t="shared" si="0"/>
        <v>N/A</v>
      </c>
      <c r="L44" s="1" t="s">
        <v>385</v>
      </c>
      <c r="M44" s="1" t="s">
        <v>485</v>
      </c>
      <c r="O44" s="1" t="s">
        <v>442</v>
      </c>
    </row>
    <row r="45" spans="1:19" x14ac:dyDescent="0.2">
      <c r="A45" s="1" t="s">
        <v>486</v>
      </c>
      <c r="B45" s="1" t="s">
        <v>680</v>
      </c>
      <c r="C45" s="1">
        <v>5.99</v>
      </c>
      <c r="D45" s="1">
        <v>33117698.519741099</v>
      </c>
      <c r="E45" s="1" t="s">
        <v>163</v>
      </c>
      <c r="F45" s="1">
        <v>3</v>
      </c>
      <c r="G45" s="1">
        <f t="shared" si="4"/>
        <v>33117707.364992246</v>
      </c>
      <c r="H45" s="1">
        <f t="shared" si="5"/>
        <v>1.0138344554472705</v>
      </c>
      <c r="I45" s="1" t="s">
        <v>301</v>
      </c>
      <c r="K45" s="1" t="str">
        <f t="shared" si="0"/>
        <v>N/A</v>
      </c>
      <c r="L45" s="1" t="s">
        <v>387</v>
      </c>
      <c r="M45" s="1" t="s">
        <v>486</v>
      </c>
      <c r="O45" s="1" t="s">
        <v>442</v>
      </c>
    </row>
    <row r="46" spans="1:19" x14ac:dyDescent="0.2">
      <c r="A46" s="1" t="s">
        <v>487</v>
      </c>
      <c r="B46" s="1" t="s">
        <v>681</v>
      </c>
      <c r="C46" s="1">
        <v>5.99</v>
      </c>
      <c r="D46" s="1">
        <v>32446926.641522899</v>
      </c>
      <c r="E46" s="1" t="s">
        <v>163</v>
      </c>
      <c r="F46" s="1">
        <v>3</v>
      </c>
      <c r="G46" s="1">
        <f t="shared" si="4"/>
        <v>32446935.486774046</v>
      </c>
      <c r="H46" s="1">
        <f t="shared" si="5"/>
        <v>0.99330007381306484</v>
      </c>
      <c r="I46" s="1" t="s">
        <v>301</v>
      </c>
      <c r="K46" s="1" t="str">
        <f t="shared" si="0"/>
        <v>N/A</v>
      </c>
      <c r="L46" s="1" t="s">
        <v>389</v>
      </c>
      <c r="M46" s="1" t="s">
        <v>487</v>
      </c>
      <c r="O46" s="1" t="s">
        <v>442</v>
      </c>
    </row>
    <row r="47" spans="1:19" x14ac:dyDescent="0.2">
      <c r="A47" s="1" t="s">
        <v>488</v>
      </c>
      <c r="B47" s="1" t="s">
        <v>682</v>
      </c>
      <c r="C47" s="1">
        <v>6</v>
      </c>
      <c r="D47" s="1">
        <v>31450526.943135701</v>
      </c>
      <c r="E47" s="1" t="s">
        <v>163</v>
      </c>
      <c r="F47" s="1">
        <v>3</v>
      </c>
      <c r="G47" s="1">
        <f t="shared" si="4"/>
        <v>31450535.788386848</v>
      </c>
      <c r="H47" s="1">
        <f t="shared" si="5"/>
        <v>0.9627972272697064</v>
      </c>
      <c r="I47" s="1" t="s">
        <v>301</v>
      </c>
      <c r="K47" s="1" t="str">
        <f t="shared" si="0"/>
        <v>N/A</v>
      </c>
      <c r="L47" s="1" t="s">
        <v>391</v>
      </c>
      <c r="M47" s="1" t="s">
        <v>488</v>
      </c>
      <c r="O47" s="1" t="s">
        <v>442</v>
      </c>
    </row>
    <row r="48" spans="1:19" x14ac:dyDescent="0.2">
      <c r="A48" s="1" t="s">
        <v>489</v>
      </c>
      <c r="B48" s="1" t="s">
        <v>683</v>
      </c>
      <c r="C48" s="1">
        <v>5.99</v>
      </c>
      <c r="D48" s="1">
        <v>30754333.201766599</v>
      </c>
      <c r="E48" s="1" t="s">
        <v>163</v>
      </c>
      <c r="F48" s="1">
        <v>3</v>
      </c>
      <c r="G48" s="1">
        <f t="shared" si="4"/>
        <v>30754342.047017746</v>
      </c>
      <c r="H48" s="1">
        <f t="shared" si="5"/>
        <v>0.94148460454229954</v>
      </c>
      <c r="I48" s="1" t="s">
        <v>301</v>
      </c>
      <c r="K48" s="1" t="str">
        <f t="shared" si="0"/>
        <v>N/A</v>
      </c>
      <c r="L48" s="1" t="s">
        <v>393</v>
      </c>
      <c r="M48" s="1" t="s">
        <v>489</v>
      </c>
      <c r="O48" s="1" t="s">
        <v>442</v>
      </c>
    </row>
    <row r="49" spans="1:15" x14ac:dyDescent="0.2">
      <c r="A49" s="1" t="s">
        <v>490</v>
      </c>
      <c r="B49" s="1" t="s">
        <v>684</v>
      </c>
      <c r="C49" s="1">
        <v>5.99</v>
      </c>
      <c r="D49" s="1">
        <v>31597897.158824202</v>
      </c>
      <c r="E49" s="1" t="s">
        <v>163</v>
      </c>
      <c r="F49" s="1">
        <v>3</v>
      </c>
      <c r="G49" s="1">
        <f t="shared" si="4"/>
        <v>31597906.004075348</v>
      </c>
      <c r="H49" s="1">
        <f t="shared" si="5"/>
        <v>0.96730868093783173</v>
      </c>
      <c r="I49" s="1" t="s">
        <v>301</v>
      </c>
      <c r="K49" s="1" t="str">
        <f t="shared" si="0"/>
        <v>N/A</v>
      </c>
      <c r="L49" s="1" t="s">
        <v>395</v>
      </c>
      <c r="M49" s="1" t="s">
        <v>490</v>
      </c>
      <c r="O49" s="1" t="s">
        <v>442</v>
      </c>
    </row>
    <row r="50" spans="1:15" x14ac:dyDescent="0.2">
      <c r="A50" s="1" t="s">
        <v>491</v>
      </c>
      <c r="B50" s="1" t="s">
        <v>685</v>
      </c>
      <c r="C50" s="1">
        <v>5.99</v>
      </c>
      <c r="D50" s="1">
        <v>32336151.155494999</v>
      </c>
      <c r="E50" s="1" t="s">
        <v>163</v>
      </c>
      <c r="F50" s="1">
        <v>3</v>
      </c>
      <c r="G50" s="1">
        <f t="shared" si="4"/>
        <v>32336160.000746146</v>
      </c>
      <c r="H50" s="1">
        <f t="shared" si="5"/>
        <v>0.98990889690228867</v>
      </c>
      <c r="I50" s="1" t="s">
        <v>301</v>
      </c>
      <c r="K50" s="1" t="str">
        <f t="shared" si="0"/>
        <v>N/A</v>
      </c>
      <c r="L50" s="1" t="s">
        <v>397</v>
      </c>
      <c r="M50" s="1" t="s">
        <v>491</v>
      </c>
      <c r="O50" s="1" t="s">
        <v>442</v>
      </c>
    </row>
    <row r="51" spans="1:15" x14ac:dyDescent="0.2">
      <c r="A51" s="1" t="s">
        <v>492</v>
      </c>
      <c r="B51" s="1" t="s">
        <v>686</v>
      </c>
      <c r="C51" s="1">
        <v>6</v>
      </c>
      <c r="D51" s="1">
        <v>33035959.017308202</v>
      </c>
      <c r="E51" s="1" t="s">
        <v>163</v>
      </c>
      <c r="F51" s="1">
        <v>3</v>
      </c>
      <c r="G51" s="1">
        <f t="shared" si="4"/>
        <v>33035967.862559348</v>
      </c>
      <c r="H51" s="1">
        <f t="shared" si="5"/>
        <v>1.0113321589258273</v>
      </c>
      <c r="I51" s="1" t="s">
        <v>301</v>
      </c>
      <c r="K51" s="1" t="str">
        <f t="shared" si="0"/>
        <v>N/A</v>
      </c>
      <c r="L51" s="1" t="s">
        <v>399</v>
      </c>
      <c r="M51" s="1" t="s">
        <v>492</v>
      </c>
      <c r="O51" s="1" t="s">
        <v>442</v>
      </c>
    </row>
    <row r="52" spans="1:15" x14ac:dyDescent="0.2">
      <c r="A52" s="1" t="s">
        <v>493</v>
      </c>
      <c r="B52" s="1" t="s">
        <v>687</v>
      </c>
      <c r="C52" s="1">
        <v>5.99</v>
      </c>
      <c r="D52" s="1">
        <v>32775334.502191801</v>
      </c>
      <c r="E52" s="1" t="s">
        <v>163</v>
      </c>
      <c r="F52" s="1">
        <v>3</v>
      </c>
      <c r="G52" s="1">
        <f t="shared" si="4"/>
        <v>32775343.347442947</v>
      </c>
      <c r="H52" s="1">
        <f t="shared" si="5"/>
        <v>1.0033536442766353</v>
      </c>
      <c r="I52" s="1" t="s">
        <v>301</v>
      </c>
      <c r="K52" s="1" t="str">
        <f t="shared" si="0"/>
        <v>N/A</v>
      </c>
      <c r="L52" s="1" t="s">
        <v>401</v>
      </c>
      <c r="M52" s="1" t="s">
        <v>493</v>
      </c>
      <c r="O52" s="1" t="s">
        <v>442</v>
      </c>
    </row>
    <row r="53" spans="1:15" x14ac:dyDescent="0.2">
      <c r="A53" s="1" t="s">
        <v>494</v>
      </c>
      <c r="B53" s="1" t="s">
        <v>688</v>
      </c>
      <c r="C53" s="1">
        <v>5.99</v>
      </c>
      <c r="D53" s="1">
        <v>32010782.108611401</v>
      </c>
      <c r="E53" s="1" t="s">
        <v>163</v>
      </c>
      <c r="F53" s="1">
        <v>3</v>
      </c>
      <c r="G53" s="1">
        <f t="shared" si="4"/>
        <v>32010790.953862548</v>
      </c>
      <c r="H53" s="1">
        <f t="shared" si="5"/>
        <v>0.97994835383597345</v>
      </c>
      <c r="I53" s="1" t="s">
        <v>301</v>
      </c>
      <c r="K53" s="1" t="str">
        <f t="shared" si="0"/>
        <v>N/A</v>
      </c>
      <c r="L53" s="1" t="s">
        <v>403</v>
      </c>
      <c r="M53" s="1" t="s">
        <v>494</v>
      </c>
      <c r="O53" s="1" t="s">
        <v>442</v>
      </c>
    </row>
    <row r="54" spans="1:15" x14ac:dyDescent="0.2">
      <c r="A54" s="1" t="s">
        <v>495</v>
      </c>
      <c r="B54" s="1" t="s">
        <v>689</v>
      </c>
      <c r="C54" s="1">
        <v>5.99</v>
      </c>
      <c r="D54" s="1">
        <v>30168358.609686501</v>
      </c>
      <c r="E54" s="1" t="s">
        <v>163</v>
      </c>
      <c r="F54" s="1">
        <v>3</v>
      </c>
      <c r="G54" s="1">
        <f t="shared" si="4"/>
        <v>30168367.454937648</v>
      </c>
      <c r="H54" s="1">
        <f t="shared" si="5"/>
        <v>0.92354612755414167</v>
      </c>
      <c r="I54" s="1" t="s">
        <v>301</v>
      </c>
      <c r="K54" s="1" t="str">
        <f t="shared" si="0"/>
        <v>N/A</v>
      </c>
      <c r="L54" s="1" t="s">
        <v>405</v>
      </c>
      <c r="M54" s="1" t="s">
        <v>495</v>
      </c>
      <c r="O54" s="1" t="s">
        <v>442</v>
      </c>
    </row>
    <row r="55" spans="1:15" x14ac:dyDescent="0.2">
      <c r="A55" s="1" t="s">
        <v>496</v>
      </c>
      <c r="B55" s="1" t="s">
        <v>690</v>
      </c>
      <c r="C55" s="1">
        <v>5.99</v>
      </c>
      <c r="D55" s="1">
        <v>32193178.4413055</v>
      </c>
      <c r="E55" s="1" t="s">
        <v>163</v>
      </c>
      <c r="F55" s="1">
        <v>3</v>
      </c>
      <c r="G55" s="1">
        <f t="shared" si="4"/>
        <v>32193187.286556646</v>
      </c>
      <c r="H55" s="1">
        <f t="shared" si="5"/>
        <v>0.9855320642237273</v>
      </c>
      <c r="I55" s="1" t="s">
        <v>301</v>
      </c>
      <c r="K55" s="1" t="str">
        <f t="shared" si="0"/>
        <v>N/A</v>
      </c>
      <c r="L55" s="1" t="s">
        <v>407</v>
      </c>
      <c r="M55" s="1" t="s">
        <v>496</v>
      </c>
      <c r="O55" s="1" t="s">
        <v>442</v>
      </c>
    </row>
    <row r="56" spans="1:15" x14ac:dyDescent="0.2">
      <c r="A56" s="1" t="s">
        <v>497</v>
      </c>
      <c r="B56" s="1" t="s">
        <v>691</v>
      </c>
      <c r="C56" s="1">
        <v>6</v>
      </c>
      <c r="D56" s="1">
        <v>32250768.304783601</v>
      </c>
      <c r="E56" s="1" t="s">
        <v>163</v>
      </c>
      <c r="F56" s="1">
        <v>3</v>
      </c>
      <c r="G56" s="1">
        <f t="shared" si="4"/>
        <v>32250777.150034748</v>
      </c>
      <c r="H56" s="1">
        <f t="shared" si="5"/>
        <v>0.98729506633118369</v>
      </c>
      <c r="I56" s="1" t="s">
        <v>301</v>
      </c>
      <c r="K56" s="1" t="str">
        <f t="shared" si="0"/>
        <v>N/A</v>
      </c>
      <c r="L56" s="1" t="s">
        <v>409</v>
      </c>
      <c r="M56" s="1" t="s">
        <v>497</v>
      </c>
      <c r="O56" s="1" t="s">
        <v>442</v>
      </c>
    </row>
    <row r="57" spans="1:15" x14ac:dyDescent="0.2">
      <c r="A57" s="1" t="s">
        <v>498</v>
      </c>
      <c r="B57" s="1" t="s">
        <v>692</v>
      </c>
      <c r="C57" s="1">
        <v>5.98</v>
      </c>
      <c r="D57" s="1">
        <v>31973471.2060895</v>
      </c>
      <c r="E57" s="1" t="s">
        <v>163</v>
      </c>
      <c r="F57" s="1">
        <v>3</v>
      </c>
      <c r="G57" s="1">
        <f t="shared" si="4"/>
        <v>31973480.051340647</v>
      </c>
      <c r="H57" s="1">
        <f t="shared" si="5"/>
        <v>0.97880615283384365</v>
      </c>
      <c r="I57" s="1" t="s">
        <v>301</v>
      </c>
      <c r="K57" s="1" t="str">
        <f t="shared" si="0"/>
        <v>N/A</v>
      </c>
      <c r="L57" s="1" t="s">
        <v>411</v>
      </c>
      <c r="M57" s="1" t="s">
        <v>498</v>
      </c>
      <c r="O57" s="1" t="s">
        <v>442</v>
      </c>
    </row>
    <row r="58" spans="1:15" x14ac:dyDescent="0.2">
      <c r="A58" s="1" t="s">
        <v>499</v>
      </c>
      <c r="B58" s="1" t="s">
        <v>693</v>
      </c>
      <c r="C58" s="1">
        <v>5.99</v>
      </c>
      <c r="D58" s="1">
        <v>31626977.414435498</v>
      </c>
      <c r="E58" s="1" t="s">
        <v>163</v>
      </c>
      <c r="F58" s="1">
        <v>3</v>
      </c>
      <c r="G58" s="1">
        <f t="shared" si="4"/>
        <v>31626986.259686645</v>
      </c>
      <c r="H58" s="1">
        <f t="shared" si="5"/>
        <v>0.96819891662918012</v>
      </c>
      <c r="I58" s="1" t="s">
        <v>301</v>
      </c>
      <c r="K58" s="1" t="str">
        <f t="shared" si="0"/>
        <v>N/A</v>
      </c>
      <c r="L58" s="1" t="s">
        <v>413</v>
      </c>
      <c r="M58" s="1" t="s">
        <v>499</v>
      </c>
      <c r="O58" s="1" t="s">
        <v>442</v>
      </c>
    </row>
    <row r="59" spans="1:15" x14ac:dyDescent="0.2">
      <c r="A59" s="1" t="s">
        <v>500</v>
      </c>
      <c r="B59" s="1" t="s">
        <v>694</v>
      </c>
      <c r="C59" s="1">
        <v>5.99</v>
      </c>
      <c r="D59" s="1">
        <v>31883220.189832602</v>
      </c>
      <c r="E59" s="1" t="s">
        <v>163</v>
      </c>
      <c r="F59" s="1">
        <v>3</v>
      </c>
      <c r="G59" s="1">
        <f t="shared" si="4"/>
        <v>31883229.035083748</v>
      </c>
      <c r="H59" s="1">
        <f t="shared" si="5"/>
        <v>0.97604329280516</v>
      </c>
      <c r="I59" s="1" t="s">
        <v>301</v>
      </c>
      <c r="K59" s="1" t="str">
        <f t="shared" si="0"/>
        <v>N/A</v>
      </c>
      <c r="L59" s="1" t="s">
        <v>415</v>
      </c>
      <c r="M59" s="1" t="s">
        <v>500</v>
      </c>
      <c r="O59" s="1" t="s">
        <v>442</v>
      </c>
    </row>
    <row r="60" spans="1:15" x14ac:dyDescent="0.2">
      <c r="A60" s="1" t="s">
        <v>501</v>
      </c>
      <c r="B60" s="1" t="s">
        <v>695</v>
      </c>
      <c r="C60" s="1">
        <v>5.99</v>
      </c>
      <c r="D60" s="1">
        <v>32902983.396936499</v>
      </c>
      <c r="E60" s="1" t="s">
        <v>163</v>
      </c>
      <c r="F60" s="1">
        <v>3</v>
      </c>
      <c r="G60" s="1">
        <f t="shared" si="4"/>
        <v>32902992.242187645</v>
      </c>
      <c r="H60" s="1">
        <f t="shared" si="5"/>
        <v>1.0072613679081552</v>
      </c>
      <c r="I60" s="1" t="s">
        <v>301</v>
      </c>
      <c r="K60" s="1" t="str">
        <f t="shared" si="0"/>
        <v>N/A</v>
      </c>
      <c r="L60" s="1" t="s">
        <v>417</v>
      </c>
      <c r="M60" s="1" t="s">
        <v>501</v>
      </c>
      <c r="O60" s="1" t="s">
        <v>442</v>
      </c>
    </row>
    <row r="61" spans="1:15" x14ac:dyDescent="0.2">
      <c r="A61" s="1" t="s">
        <v>502</v>
      </c>
      <c r="B61" s="1" t="s">
        <v>696</v>
      </c>
      <c r="C61" s="1">
        <v>5.99</v>
      </c>
      <c r="D61" s="1">
        <v>29592839.3992052</v>
      </c>
      <c r="E61" s="1" t="s">
        <v>163</v>
      </c>
      <c r="F61" s="1">
        <v>3</v>
      </c>
      <c r="G61" s="1">
        <f t="shared" si="4"/>
        <v>29592848.244456347</v>
      </c>
      <c r="H61" s="1">
        <f t="shared" si="5"/>
        <v>0.90592772181949432</v>
      </c>
      <c r="I61" s="1" t="s">
        <v>301</v>
      </c>
      <c r="K61" s="1" t="str">
        <f t="shared" si="0"/>
        <v>N/A</v>
      </c>
      <c r="L61" s="1" t="s">
        <v>419</v>
      </c>
      <c r="M61" s="1" t="s">
        <v>502</v>
      </c>
      <c r="O61" s="1" t="s">
        <v>442</v>
      </c>
    </row>
    <row r="62" spans="1:15" x14ac:dyDescent="0.2">
      <c r="A62" s="1" t="s">
        <v>503</v>
      </c>
      <c r="B62" s="1" t="s">
        <v>697</v>
      </c>
      <c r="C62" s="1">
        <v>5.99</v>
      </c>
      <c r="D62" s="1">
        <v>29811857.803171899</v>
      </c>
      <c r="E62" s="1" t="s">
        <v>163</v>
      </c>
      <c r="F62" s="1">
        <v>3</v>
      </c>
      <c r="G62" s="1">
        <f t="shared" si="4"/>
        <v>29811866.648423046</v>
      </c>
      <c r="H62" s="1">
        <f t="shared" si="5"/>
        <v>0.9126325459750827</v>
      </c>
      <c r="I62" s="1" t="s">
        <v>301</v>
      </c>
      <c r="K62" s="1" t="str">
        <f t="shared" si="0"/>
        <v>N/A</v>
      </c>
      <c r="L62" s="1" t="s">
        <v>421</v>
      </c>
      <c r="M62" s="1" t="s">
        <v>503</v>
      </c>
      <c r="O62" s="1" t="s">
        <v>442</v>
      </c>
    </row>
    <row r="63" spans="1:15" x14ac:dyDescent="0.2">
      <c r="A63" s="1" t="s">
        <v>504</v>
      </c>
      <c r="B63" s="1" t="s">
        <v>698</v>
      </c>
      <c r="C63" s="1">
        <v>5.98</v>
      </c>
      <c r="D63" s="1">
        <v>30543767.300192598</v>
      </c>
      <c r="E63" s="1" t="s">
        <v>163</v>
      </c>
      <c r="F63" s="1">
        <v>3</v>
      </c>
      <c r="G63" s="1">
        <f t="shared" si="4"/>
        <v>30543776.145443745</v>
      </c>
      <c r="H63" s="1">
        <f t="shared" si="5"/>
        <v>0.93503853737329912</v>
      </c>
      <c r="I63" s="1" t="s">
        <v>301</v>
      </c>
      <c r="K63" s="1" t="str">
        <f t="shared" si="0"/>
        <v>N/A</v>
      </c>
      <c r="L63" s="1" t="s">
        <v>423</v>
      </c>
      <c r="M63" s="1" t="s">
        <v>504</v>
      </c>
      <c r="O63" s="1" t="s">
        <v>442</v>
      </c>
    </row>
    <row r="64" spans="1:15" x14ac:dyDescent="0.2">
      <c r="A64" s="1" t="s">
        <v>505</v>
      </c>
      <c r="B64" s="1" t="s">
        <v>699</v>
      </c>
      <c r="C64" s="1">
        <v>5.98</v>
      </c>
      <c r="D64" s="1">
        <v>29750520.668861799</v>
      </c>
      <c r="E64" s="1" t="s">
        <v>163</v>
      </c>
      <c r="F64" s="1">
        <v>3</v>
      </c>
      <c r="G64" s="1">
        <f t="shared" si="4"/>
        <v>29750529.514112946</v>
      </c>
      <c r="H64" s="1">
        <f t="shared" si="5"/>
        <v>0.91075482843030753</v>
      </c>
      <c r="I64" s="1" t="s">
        <v>301</v>
      </c>
      <c r="K64" s="1" t="str">
        <f t="shared" si="0"/>
        <v>N/A</v>
      </c>
      <c r="L64" s="1" t="s">
        <v>425</v>
      </c>
      <c r="M64" s="1" t="s">
        <v>505</v>
      </c>
      <c r="O64" s="1" t="s">
        <v>442</v>
      </c>
    </row>
    <row r="65" spans="1:15" x14ac:dyDescent="0.2">
      <c r="A65" s="1" t="s">
        <v>506</v>
      </c>
      <c r="B65" s="1" t="s">
        <v>700</v>
      </c>
      <c r="C65" s="1">
        <v>5.98</v>
      </c>
      <c r="D65" s="1">
        <v>34799387.049580999</v>
      </c>
      <c r="E65" s="1" t="s">
        <v>163</v>
      </c>
      <c r="F65" s="1">
        <v>3</v>
      </c>
      <c r="G65" s="1">
        <f t="shared" si="4"/>
        <v>34799395.894832149</v>
      </c>
      <c r="H65" s="1">
        <f t="shared" si="5"/>
        <v>1.0653160920259068</v>
      </c>
      <c r="I65" s="1" t="s">
        <v>301</v>
      </c>
      <c r="K65" s="1" t="str">
        <f t="shared" si="0"/>
        <v>N/A</v>
      </c>
      <c r="L65" s="1" t="s">
        <v>427</v>
      </c>
      <c r="M65" s="1" t="s">
        <v>506</v>
      </c>
      <c r="O65" s="1" t="s">
        <v>442</v>
      </c>
    </row>
    <row r="66" spans="1:15" x14ac:dyDescent="0.2">
      <c r="A66" s="1" t="s">
        <v>507</v>
      </c>
      <c r="B66" s="1" t="s">
        <v>701</v>
      </c>
      <c r="C66" s="1">
        <v>5.98</v>
      </c>
      <c r="D66" s="1">
        <v>29424988.828616701</v>
      </c>
      <c r="E66" s="1" t="s">
        <v>163</v>
      </c>
      <c r="F66" s="1">
        <v>3</v>
      </c>
      <c r="G66" s="1">
        <f t="shared" si="4"/>
        <v>29424997.673867848</v>
      </c>
      <c r="H66" s="1">
        <f t="shared" si="5"/>
        <v>0.9007893017605928</v>
      </c>
      <c r="I66" s="1" t="s">
        <v>301</v>
      </c>
      <c r="K66" s="1" t="str">
        <f t="shared" si="0"/>
        <v>N/A</v>
      </c>
      <c r="L66" s="1" t="s">
        <v>429</v>
      </c>
      <c r="M66" s="1" t="s">
        <v>507</v>
      </c>
      <c r="O66" s="1" t="s">
        <v>442</v>
      </c>
    </row>
    <row r="67" spans="1:15" x14ac:dyDescent="0.2">
      <c r="A67" s="1" t="s">
        <v>508</v>
      </c>
      <c r="B67" s="1" t="s">
        <v>702</v>
      </c>
      <c r="C67" s="1">
        <v>5.99</v>
      </c>
      <c r="D67" s="1">
        <v>28272854.0032341</v>
      </c>
      <c r="E67" s="1" t="s">
        <v>163</v>
      </c>
      <c r="F67" s="1">
        <v>3</v>
      </c>
      <c r="G67" s="1">
        <f t="shared" si="4"/>
        <v>28272862.848485246</v>
      </c>
      <c r="H67" s="1">
        <f t="shared" si="5"/>
        <v>0.86551892599393143</v>
      </c>
      <c r="I67" s="1" t="s">
        <v>301</v>
      </c>
      <c r="K67" s="1" t="str">
        <f t="shared" si="0"/>
        <v>N/A</v>
      </c>
      <c r="L67" s="1" t="s">
        <v>431</v>
      </c>
      <c r="M67" s="1" t="s">
        <v>508</v>
      </c>
      <c r="O67" s="1" t="s">
        <v>442</v>
      </c>
    </row>
    <row r="68" spans="1:15" x14ac:dyDescent="0.2">
      <c r="A68" s="1" t="s">
        <v>509</v>
      </c>
      <c r="B68" s="1" t="s">
        <v>703</v>
      </c>
      <c r="C68" s="1">
        <v>5.98</v>
      </c>
      <c r="D68" s="1">
        <v>26687397.6895013</v>
      </c>
      <c r="E68" s="1" t="s">
        <v>163</v>
      </c>
      <c r="F68" s="1">
        <v>3</v>
      </c>
      <c r="G68" s="1">
        <f t="shared" si="4"/>
        <v>26687406.534752447</v>
      </c>
      <c r="H68" s="1">
        <f t="shared" si="5"/>
        <v>0.81698325229062874</v>
      </c>
      <c r="I68" s="1" t="s">
        <v>301</v>
      </c>
      <c r="K68" s="1" t="str">
        <f t="shared" si="0"/>
        <v>N/A</v>
      </c>
      <c r="L68" s="1" t="s">
        <v>433</v>
      </c>
      <c r="M68" s="1" t="s">
        <v>509</v>
      </c>
      <c r="O68" s="1" t="s">
        <v>442</v>
      </c>
    </row>
    <row r="69" spans="1:15" x14ac:dyDescent="0.2">
      <c r="A69" s="1" t="s">
        <v>510</v>
      </c>
      <c r="B69" s="1" t="s">
        <v>704</v>
      </c>
      <c r="C69" s="1">
        <v>5.98</v>
      </c>
      <c r="D69" s="1">
        <v>27614985.8328983</v>
      </c>
      <c r="E69" s="1" t="s">
        <v>163</v>
      </c>
      <c r="F69" s="1">
        <v>3</v>
      </c>
      <c r="G69" s="1">
        <f t="shared" si="4"/>
        <v>27614994.678149447</v>
      </c>
      <c r="H69" s="1">
        <f t="shared" si="5"/>
        <v>0.84537956637951794</v>
      </c>
      <c r="I69" s="1" t="s">
        <v>301</v>
      </c>
      <c r="K69" s="1" t="str">
        <f t="shared" si="0"/>
        <v>N/A</v>
      </c>
      <c r="L69" s="1" t="s">
        <v>435</v>
      </c>
      <c r="M69" s="1" t="s">
        <v>510</v>
      </c>
      <c r="O69" s="1" t="s">
        <v>442</v>
      </c>
    </row>
    <row r="70" spans="1:15" x14ac:dyDescent="0.2">
      <c r="A70" s="1" t="s">
        <v>511</v>
      </c>
      <c r="C70" s="1" t="s">
        <v>93</v>
      </c>
      <c r="D70" s="1">
        <v>0</v>
      </c>
      <c r="E70" s="1" t="s">
        <v>93</v>
      </c>
      <c r="F70" s="1">
        <v>3</v>
      </c>
      <c r="G70" s="1">
        <f t="shared" si="4"/>
        <v>8.8452511471901261</v>
      </c>
      <c r="H70" s="1">
        <f t="shared" si="5"/>
        <v>2.7078022887493874E-7</v>
      </c>
      <c r="I70" s="1" t="s">
        <v>301</v>
      </c>
      <c r="K70" s="1" t="str">
        <f t="shared" si="0"/>
        <v>0</v>
      </c>
      <c r="L70" s="1" t="s">
        <v>512</v>
      </c>
      <c r="M70" s="1" t="s">
        <v>511</v>
      </c>
      <c r="O70" s="1" t="s">
        <v>442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4D55B-990E-4923-9DD4-5FF6CF9F249D}">
  <dimension ref="A1:S67"/>
  <sheetViews>
    <sheetView zoomScaleNormal="100" workbookViewId="0">
      <selection activeCell="Q32" sqref="Q32:R32"/>
    </sheetView>
  </sheetViews>
  <sheetFormatPr baseColWidth="10" defaultColWidth="10.85546875" defaultRowHeight="11.25" x14ac:dyDescent="0.2"/>
  <cols>
    <col min="1" max="1" width="39.7109375" style="1" customWidth="1"/>
    <col min="2" max="2" width="39.7109375" style="2" customWidth="1"/>
    <col min="3" max="3" width="39.7109375" style="1" customWidth="1"/>
    <col min="4" max="4" width="12.42578125" style="1" customWidth="1"/>
    <col min="5" max="11" width="10.85546875" style="1"/>
    <col min="12" max="12" width="29.85546875" style="1" customWidth="1"/>
    <col min="13" max="16384" width="10.85546875" style="1"/>
  </cols>
  <sheetData>
    <row r="1" spans="1:19" s="6" customFormat="1" ht="12" thickBot="1" x14ac:dyDescent="0.25">
      <c r="A1" s="4" t="s">
        <v>0</v>
      </c>
      <c r="B1" s="13" t="s">
        <v>102</v>
      </c>
      <c r="C1" s="4" t="s">
        <v>92</v>
      </c>
      <c r="D1" s="4" t="s">
        <v>94</v>
      </c>
      <c r="E1" s="4" t="s">
        <v>159</v>
      </c>
      <c r="F1" s="4" t="s">
        <v>95</v>
      </c>
      <c r="G1" s="4" t="s">
        <v>98</v>
      </c>
      <c r="H1" s="4" t="s">
        <v>758</v>
      </c>
      <c r="I1" s="4" t="s">
        <v>297</v>
      </c>
      <c r="J1" s="4" t="s">
        <v>298</v>
      </c>
      <c r="K1" s="4" t="s">
        <v>299</v>
      </c>
      <c r="Q1" s="12" t="s">
        <v>901</v>
      </c>
    </row>
    <row r="2" spans="1:19" x14ac:dyDescent="0.2">
      <c r="A2" s="1" t="s">
        <v>513</v>
      </c>
      <c r="C2" s="1">
        <v>5.98</v>
      </c>
      <c r="D2" s="1">
        <v>1666273.5710149901</v>
      </c>
      <c r="E2" s="1" t="s">
        <v>163</v>
      </c>
      <c r="F2" s="1">
        <v>3</v>
      </c>
      <c r="G2" s="1">
        <f>(D2-$R$13)/$R$12</f>
        <v>37.256881936149867</v>
      </c>
      <c r="H2" s="1">
        <f>G2/$Q$2</f>
        <v>5.2221145502312619E-2</v>
      </c>
      <c r="I2" s="1" t="s">
        <v>301</v>
      </c>
      <c r="K2" s="1" t="str">
        <f t="shared" ref="K2:K67" si="0">IF(E2&lt;0, "0", IF(E2 = "N/F", "0",E2))</f>
        <v>N/A</v>
      </c>
      <c r="L2" s="1" t="s">
        <v>514</v>
      </c>
      <c r="M2" s="1" t="s">
        <v>513</v>
      </c>
      <c r="Q2" s="11">
        <f>AVERAGE(G4,G10,G11)</f>
        <v>713.44436392150646</v>
      </c>
    </row>
    <row r="3" spans="1:19" x14ac:dyDescent="0.2">
      <c r="A3" s="1" t="s">
        <v>515</v>
      </c>
      <c r="C3" s="1" t="s">
        <v>93</v>
      </c>
      <c r="D3" s="1">
        <v>0</v>
      </c>
      <c r="E3" s="1" t="s">
        <v>93</v>
      </c>
      <c r="F3" s="1">
        <v>3</v>
      </c>
      <c r="G3" s="1">
        <f t="shared" ref="G3:G36" si="1">(D3-$R$13)/$R$12</f>
        <v>5.4649637475919732</v>
      </c>
      <c r="H3" s="1">
        <f t="shared" ref="H3:H36" si="2">G3/$Q$2</f>
        <v>7.6599718547825423E-3</v>
      </c>
      <c r="I3" s="1" t="s">
        <v>301</v>
      </c>
      <c r="K3" s="1" t="str">
        <f t="shared" si="0"/>
        <v>0</v>
      </c>
      <c r="L3" s="1" t="s">
        <v>516</v>
      </c>
      <c r="M3" s="1" t="s">
        <v>515</v>
      </c>
    </row>
    <row r="4" spans="1:19" x14ac:dyDescent="0.2">
      <c r="A4" s="5" t="s">
        <v>517</v>
      </c>
      <c r="B4" s="14" t="s">
        <v>707</v>
      </c>
      <c r="C4" s="5">
        <v>5.99</v>
      </c>
      <c r="D4" s="5">
        <v>36660541.431471102</v>
      </c>
      <c r="E4" s="5" t="s">
        <v>163</v>
      </c>
      <c r="F4" s="5">
        <v>3</v>
      </c>
      <c r="G4" s="5">
        <f t="shared" si="1"/>
        <v>704.93529935857498</v>
      </c>
      <c r="H4" s="5">
        <f t="shared" si="2"/>
        <v>0.98807326121947237</v>
      </c>
      <c r="I4" s="5" t="s">
        <v>301</v>
      </c>
      <c r="J4" s="5"/>
      <c r="K4" s="5" t="str">
        <f t="shared" si="0"/>
        <v>N/A</v>
      </c>
      <c r="L4" s="5" t="s">
        <v>518</v>
      </c>
      <c r="M4" s="5" t="s">
        <v>517</v>
      </c>
      <c r="N4" s="5"/>
      <c r="O4" s="5" t="s">
        <v>519</v>
      </c>
      <c r="Q4" s="5" t="s">
        <v>100</v>
      </c>
      <c r="R4" s="5"/>
      <c r="S4" s="5"/>
    </row>
    <row r="5" spans="1:19" x14ac:dyDescent="0.2">
      <c r="A5" s="5" t="s">
        <v>520</v>
      </c>
      <c r="B5" s="14"/>
      <c r="C5" s="5">
        <v>5.99</v>
      </c>
      <c r="D5" s="5">
        <v>26613465.827397902</v>
      </c>
      <c r="E5" s="5" t="s">
        <v>163</v>
      </c>
      <c r="F5" s="5">
        <v>3</v>
      </c>
      <c r="G5" s="5">
        <f t="shared" si="1"/>
        <v>513.24060336433752</v>
      </c>
      <c r="H5" s="5">
        <f t="shared" si="2"/>
        <v>0.71938420053284569</v>
      </c>
      <c r="I5" s="5" t="s">
        <v>301</v>
      </c>
      <c r="J5" s="5"/>
      <c r="K5" s="5" t="str">
        <f t="shared" si="0"/>
        <v>N/A</v>
      </c>
      <c r="L5" s="5" t="s">
        <v>521</v>
      </c>
      <c r="M5" s="5" t="s">
        <v>520</v>
      </c>
      <c r="N5" s="5"/>
      <c r="O5" s="5" t="s">
        <v>519</v>
      </c>
      <c r="Q5" s="5"/>
      <c r="R5" s="5" t="s">
        <v>96</v>
      </c>
      <c r="S5" s="5" t="s">
        <v>94</v>
      </c>
    </row>
    <row r="6" spans="1:19" x14ac:dyDescent="0.2">
      <c r="A6" s="5" t="s">
        <v>522</v>
      </c>
      <c r="B6" s="14"/>
      <c r="C6" s="5">
        <v>5.98</v>
      </c>
      <c r="D6" s="5">
        <v>18459775.192846</v>
      </c>
      <c r="E6" s="5" t="s">
        <v>163</v>
      </c>
      <c r="F6" s="5">
        <v>3</v>
      </c>
      <c r="G6" s="5">
        <f t="shared" si="1"/>
        <v>357.67103177797242</v>
      </c>
      <c r="H6" s="5">
        <f t="shared" si="2"/>
        <v>0.50132995628699584</v>
      </c>
      <c r="I6" s="5" t="s">
        <v>301</v>
      </c>
      <c r="J6" s="5"/>
      <c r="K6" s="5" t="str">
        <f t="shared" si="0"/>
        <v>N/A</v>
      </c>
      <c r="L6" s="5" t="s">
        <v>523</v>
      </c>
      <c r="M6" s="5" t="s">
        <v>522</v>
      </c>
      <c r="N6" s="5"/>
      <c r="O6" s="5" t="s">
        <v>519</v>
      </c>
      <c r="Q6" s="5">
        <v>10</v>
      </c>
      <c r="R6" s="5">
        <f>Q6/100*700</f>
        <v>70</v>
      </c>
      <c r="S6" s="5">
        <f>D8</f>
        <v>3291391.2972765798</v>
      </c>
    </row>
    <row r="7" spans="1:19" x14ac:dyDescent="0.2">
      <c r="A7" s="5" t="s">
        <v>524</v>
      </c>
      <c r="B7" s="14"/>
      <c r="C7" s="5">
        <v>5.99</v>
      </c>
      <c r="D7" s="5">
        <v>8932267.2029832993</v>
      </c>
      <c r="E7" s="5" t="s">
        <v>163</v>
      </c>
      <c r="F7" s="5">
        <v>3</v>
      </c>
      <c r="G7" s="5">
        <f t="shared" si="1"/>
        <v>175.88950452849429</v>
      </c>
      <c r="H7" s="5">
        <f t="shared" si="2"/>
        <v>0.24653569839938597</v>
      </c>
      <c r="I7" s="5" t="s">
        <v>301</v>
      </c>
      <c r="J7" s="5"/>
      <c r="K7" s="5" t="str">
        <f t="shared" si="0"/>
        <v>N/A</v>
      </c>
      <c r="L7" s="5" t="s">
        <v>525</v>
      </c>
      <c r="M7" s="5" t="s">
        <v>524</v>
      </c>
      <c r="N7" s="5"/>
      <c r="O7" s="5" t="s">
        <v>519</v>
      </c>
      <c r="Q7" s="5">
        <v>25</v>
      </c>
      <c r="R7" s="5">
        <f>Q7/100*700</f>
        <v>175</v>
      </c>
      <c r="S7" s="5">
        <f>D7</f>
        <v>8932267.2029832993</v>
      </c>
    </row>
    <row r="8" spans="1:19" x14ac:dyDescent="0.2">
      <c r="A8" s="5" t="s">
        <v>526</v>
      </c>
      <c r="B8" s="14"/>
      <c r="C8" s="5">
        <v>5.99</v>
      </c>
      <c r="D8" s="5">
        <v>3291391.2972765798</v>
      </c>
      <c r="E8" s="5" t="s">
        <v>163</v>
      </c>
      <c r="F8" s="5">
        <v>3</v>
      </c>
      <c r="G8" s="5">
        <f t="shared" si="1"/>
        <v>68.263560970620901</v>
      </c>
      <c r="H8" s="5">
        <f t="shared" si="2"/>
        <v>9.5681687911030017E-2</v>
      </c>
      <c r="I8" s="5" t="s">
        <v>301</v>
      </c>
      <c r="J8" s="5"/>
      <c r="K8" s="5" t="str">
        <f t="shared" si="0"/>
        <v>N/A</v>
      </c>
      <c r="L8" s="5" t="s">
        <v>527</v>
      </c>
      <c r="M8" s="5" t="s">
        <v>526</v>
      </c>
      <c r="N8" s="5"/>
      <c r="O8" s="5" t="s">
        <v>519</v>
      </c>
      <c r="Q8" s="5">
        <v>50</v>
      </c>
      <c r="R8" s="5">
        <f>Q8/100*700</f>
        <v>350</v>
      </c>
      <c r="S8" s="5">
        <f>D6</f>
        <v>18459775.192846</v>
      </c>
    </row>
    <row r="9" spans="1:19" x14ac:dyDescent="0.2">
      <c r="A9" s="1" t="s">
        <v>528</v>
      </c>
      <c r="C9" s="1" t="s">
        <v>93</v>
      </c>
      <c r="D9" s="1">
        <v>0</v>
      </c>
      <c r="E9" s="1" t="s">
        <v>93</v>
      </c>
      <c r="F9" s="1">
        <v>3</v>
      </c>
      <c r="G9" s="1">
        <f t="shared" si="1"/>
        <v>5.4649637475919732</v>
      </c>
      <c r="H9" s="1">
        <f t="shared" si="2"/>
        <v>7.6599718547825423E-3</v>
      </c>
      <c r="I9" s="1" t="s">
        <v>301</v>
      </c>
      <c r="K9" s="1" t="str">
        <f t="shared" si="0"/>
        <v>0</v>
      </c>
      <c r="L9" s="1" t="s">
        <v>529</v>
      </c>
      <c r="M9" s="1" t="s">
        <v>528</v>
      </c>
      <c r="O9" s="1" t="s">
        <v>519</v>
      </c>
      <c r="Q9" s="5">
        <v>75</v>
      </c>
      <c r="R9" s="5">
        <f>Q9/100*700</f>
        <v>525</v>
      </c>
      <c r="S9" s="5">
        <f>D5</f>
        <v>26613465.827397902</v>
      </c>
    </row>
    <row r="10" spans="1:19" x14ac:dyDescent="0.2">
      <c r="A10" s="1" t="s">
        <v>530</v>
      </c>
      <c r="B10" s="2" t="s">
        <v>651</v>
      </c>
      <c r="C10" s="1">
        <v>5.98</v>
      </c>
      <c r="D10" s="1">
        <v>37663939.750081599</v>
      </c>
      <c r="E10" s="1" t="s">
        <v>163</v>
      </c>
      <c r="F10" s="1">
        <v>3</v>
      </c>
      <c r="G10" s="1">
        <f t="shared" si="1"/>
        <v>724.07978908145424</v>
      </c>
      <c r="H10" s="1">
        <f t="shared" si="2"/>
        <v>1.0149071542194115</v>
      </c>
      <c r="I10" s="1" t="s">
        <v>301</v>
      </c>
      <c r="K10" s="1" t="str">
        <f t="shared" si="0"/>
        <v>N/A</v>
      </c>
      <c r="L10" s="1" t="s">
        <v>531</v>
      </c>
      <c r="M10" s="1" t="s">
        <v>530</v>
      </c>
      <c r="O10" s="1" t="s">
        <v>519</v>
      </c>
      <c r="Q10" s="5">
        <v>100</v>
      </c>
      <c r="R10" s="5">
        <f>Q10/100*700</f>
        <v>700</v>
      </c>
      <c r="S10" s="5">
        <f>D4</f>
        <v>36660541.431471102</v>
      </c>
    </row>
    <row r="11" spans="1:19" x14ac:dyDescent="0.2">
      <c r="A11" s="1" t="s">
        <v>532</v>
      </c>
      <c r="B11" s="2" t="s">
        <v>708</v>
      </c>
      <c r="C11" s="1">
        <v>5.98</v>
      </c>
      <c r="D11" s="1">
        <v>36995070.819315501</v>
      </c>
      <c r="E11" s="1" t="s">
        <v>163</v>
      </c>
      <c r="F11" s="1">
        <v>3</v>
      </c>
      <c r="G11" s="1">
        <f t="shared" si="1"/>
        <v>711.31800332449041</v>
      </c>
      <c r="H11" s="1">
        <f t="shared" si="2"/>
        <v>0.9970195845611165</v>
      </c>
      <c r="I11" s="1" t="s">
        <v>301</v>
      </c>
      <c r="K11" s="1" t="str">
        <f t="shared" si="0"/>
        <v>N/A</v>
      </c>
      <c r="L11" s="1" t="s">
        <v>321</v>
      </c>
      <c r="M11" s="1" t="s">
        <v>532</v>
      </c>
      <c r="O11" s="1" t="s">
        <v>519</v>
      </c>
      <c r="Q11" s="5"/>
      <c r="R11" s="5"/>
      <c r="S11" s="5"/>
    </row>
    <row r="12" spans="1:19" x14ac:dyDescent="0.2">
      <c r="A12" s="1" t="s">
        <v>533</v>
      </c>
      <c r="B12" s="2" t="s">
        <v>709</v>
      </c>
      <c r="C12" s="1">
        <v>5.98</v>
      </c>
      <c r="D12" s="1">
        <v>34427514.527044997</v>
      </c>
      <c r="E12" s="1" t="s">
        <v>163</v>
      </c>
      <c r="F12" s="1">
        <v>3</v>
      </c>
      <c r="G12" s="1">
        <f t="shared" si="1"/>
        <v>662.3299253712056</v>
      </c>
      <c r="H12" s="1">
        <f t="shared" si="2"/>
        <v>0.9283553965310678</v>
      </c>
      <c r="I12" s="1" t="s">
        <v>301</v>
      </c>
      <c r="K12" s="1" t="str">
        <f t="shared" si="0"/>
        <v>N/A</v>
      </c>
      <c r="L12" s="1" t="s">
        <v>323</v>
      </c>
      <c r="M12" s="1" t="s">
        <v>533</v>
      </c>
      <c r="O12" s="1" t="s">
        <v>519</v>
      </c>
      <c r="Q12" s="5" t="s">
        <v>97</v>
      </c>
      <c r="R12" s="5">
        <f>SLOPE(S6:S10,R6:R10)</f>
        <v>52411.860181959455</v>
      </c>
      <c r="S12" s="5"/>
    </row>
    <row r="13" spans="1:19" x14ac:dyDescent="0.2">
      <c r="A13" s="1" t="s">
        <v>534</v>
      </c>
      <c r="B13" s="2" t="s">
        <v>710</v>
      </c>
      <c r="C13" s="1">
        <v>5.98</v>
      </c>
      <c r="D13" s="1">
        <v>33955997.002246998</v>
      </c>
      <c r="E13" s="1" t="s">
        <v>163</v>
      </c>
      <c r="F13" s="1">
        <v>3</v>
      </c>
      <c r="G13" s="1">
        <f t="shared" si="1"/>
        <v>653.33353556246709</v>
      </c>
      <c r="H13" s="1">
        <f t="shared" si="2"/>
        <v>0.91574559783662013</v>
      </c>
      <c r="I13" s="1" t="s">
        <v>301</v>
      </c>
      <c r="K13" s="1" t="str">
        <f t="shared" si="0"/>
        <v>N/A</v>
      </c>
      <c r="L13" s="1" t="s">
        <v>325</v>
      </c>
      <c r="M13" s="1" t="s">
        <v>534</v>
      </c>
      <c r="O13" s="1" t="s">
        <v>519</v>
      </c>
      <c r="Q13" s="5" t="s">
        <v>99</v>
      </c>
      <c r="R13" s="5">
        <f>INTERCEPT(S6:S10,R6:R10)</f>
        <v>-286428.91583826765</v>
      </c>
      <c r="S13" s="5"/>
    </row>
    <row r="14" spans="1:19" x14ac:dyDescent="0.2">
      <c r="A14" s="1" t="s">
        <v>535</v>
      </c>
      <c r="B14" s="2" t="s">
        <v>711</v>
      </c>
      <c r="C14" s="1">
        <v>5.99</v>
      </c>
      <c r="D14" s="1">
        <v>34415447.577794403</v>
      </c>
      <c r="E14" s="1" t="s">
        <v>163</v>
      </c>
      <c r="F14" s="1">
        <v>3</v>
      </c>
      <c r="G14" s="1">
        <f t="shared" si="1"/>
        <v>662.09969219099219</v>
      </c>
      <c r="H14" s="1">
        <f t="shared" si="2"/>
        <v>0.92803268996576826</v>
      </c>
      <c r="I14" s="1" t="s">
        <v>301</v>
      </c>
      <c r="K14" s="1" t="str">
        <f t="shared" si="0"/>
        <v>N/A</v>
      </c>
      <c r="L14" s="1" t="s">
        <v>327</v>
      </c>
      <c r="M14" s="1" t="s">
        <v>535</v>
      </c>
      <c r="O14" s="1" t="s">
        <v>519</v>
      </c>
    </row>
    <row r="15" spans="1:19" x14ac:dyDescent="0.2">
      <c r="A15" s="1" t="s">
        <v>536</v>
      </c>
      <c r="B15" s="2" t="s">
        <v>712</v>
      </c>
      <c r="C15" s="1">
        <v>5.99</v>
      </c>
      <c r="D15" s="1">
        <v>33900053.297972903</v>
      </c>
      <c r="E15" s="1" t="s">
        <v>163</v>
      </c>
      <c r="F15" s="1">
        <v>3</v>
      </c>
      <c r="G15" s="1">
        <f t="shared" si="1"/>
        <v>652.26614920983877</v>
      </c>
      <c r="H15" s="1">
        <f t="shared" si="2"/>
        <v>0.91424949469725081</v>
      </c>
      <c r="I15" s="1" t="s">
        <v>301</v>
      </c>
      <c r="K15" s="1" t="str">
        <f t="shared" si="0"/>
        <v>N/A</v>
      </c>
      <c r="L15" s="1" t="s">
        <v>329</v>
      </c>
      <c r="M15" s="1" t="s">
        <v>536</v>
      </c>
      <c r="O15" s="1" t="s">
        <v>519</v>
      </c>
    </row>
    <row r="16" spans="1:19" x14ac:dyDescent="0.2">
      <c r="A16" s="1" t="s">
        <v>537</v>
      </c>
      <c r="B16" s="2" t="s">
        <v>713</v>
      </c>
      <c r="C16" s="1">
        <v>5.98</v>
      </c>
      <c r="D16" s="1">
        <v>34045298.626277603</v>
      </c>
      <c r="E16" s="1" t="s">
        <v>163</v>
      </c>
      <c r="F16" s="1">
        <v>3</v>
      </c>
      <c r="G16" s="1">
        <f t="shared" si="1"/>
        <v>655.03737938179688</v>
      </c>
      <c r="H16" s="1">
        <f t="shared" si="2"/>
        <v>0.9181337922151761</v>
      </c>
      <c r="I16" s="1" t="s">
        <v>301</v>
      </c>
      <c r="K16" s="1" t="str">
        <f t="shared" si="0"/>
        <v>N/A</v>
      </c>
      <c r="L16" s="1" t="s">
        <v>331</v>
      </c>
      <c r="M16" s="1" t="s">
        <v>537</v>
      </c>
      <c r="O16" s="1" t="s">
        <v>519</v>
      </c>
    </row>
    <row r="17" spans="1:19" x14ac:dyDescent="0.2">
      <c r="A17" s="1" t="s">
        <v>538</v>
      </c>
      <c r="B17" s="2" t="s">
        <v>714</v>
      </c>
      <c r="C17" s="1">
        <v>5.98</v>
      </c>
      <c r="D17" s="1">
        <v>34388719.928644799</v>
      </c>
      <c r="E17" s="1" t="s">
        <v>163</v>
      </c>
      <c r="F17" s="1">
        <v>3</v>
      </c>
      <c r="G17" s="1">
        <f t="shared" si="1"/>
        <v>661.58973797343867</v>
      </c>
      <c r="H17" s="1">
        <f t="shared" si="2"/>
        <v>0.92731791213116532</v>
      </c>
      <c r="I17" s="1" t="s">
        <v>301</v>
      </c>
      <c r="K17" s="1" t="str">
        <f t="shared" si="0"/>
        <v>N/A</v>
      </c>
      <c r="L17" s="1" t="s">
        <v>333</v>
      </c>
      <c r="M17" s="1" t="s">
        <v>538</v>
      </c>
      <c r="O17" s="1" t="s">
        <v>519</v>
      </c>
    </row>
    <row r="18" spans="1:19" x14ac:dyDescent="0.2">
      <c r="A18" s="1" t="s">
        <v>539</v>
      </c>
      <c r="B18" s="2" t="s">
        <v>715</v>
      </c>
      <c r="C18" s="1">
        <v>6</v>
      </c>
      <c r="D18" s="1">
        <v>33221980.830547798</v>
      </c>
      <c r="E18" s="1" t="s">
        <v>163</v>
      </c>
      <c r="F18" s="1">
        <v>3</v>
      </c>
      <c r="G18" s="1">
        <f t="shared" si="1"/>
        <v>639.32876318554906</v>
      </c>
      <c r="H18" s="1">
        <f t="shared" si="2"/>
        <v>0.89611579475016834</v>
      </c>
      <c r="I18" s="1" t="s">
        <v>301</v>
      </c>
      <c r="K18" s="1" t="str">
        <f t="shared" si="0"/>
        <v>N/A</v>
      </c>
      <c r="L18" s="1" t="s">
        <v>335</v>
      </c>
      <c r="M18" s="1" t="s">
        <v>539</v>
      </c>
      <c r="O18" s="1" t="s">
        <v>519</v>
      </c>
    </row>
    <row r="19" spans="1:19" x14ac:dyDescent="0.2">
      <c r="A19" s="1" t="s">
        <v>540</v>
      </c>
      <c r="B19" s="2" t="s">
        <v>716</v>
      </c>
      <c r="C19" s="1">
        <v>5.99</v>
      </c>
      <c r="D19" s="1">
        <v>33868147.027727701</v>
      </c>
      <c r="E19" s="1" t="s">
        <v>163</v>
      </c>
      <c r="F19" s="1">
        <v>3</v>
      </c>
      <c r="G19" s="1">
        <f t="shared" si="1"/>
        <v>651.65738870917266</v>
      </c>
      <c r="H19" s="1">
        <f t="shared" si="2"/>
        <v>0.91339622493796635</v>
      </c>
      <c r="I19" s="1" t="s">
        <v>301</v>
      </c>
      <c r="K19" s="1" t="str">
        <f t="shared" si="0"/>
        <v>N/A</v>
      </c>
      <c r="L19" s="1" t="s">
        <v>337</v>
      </c>
      <c r="M19" s="1" t="s">
        <v>540</v>
      </c>
      <c r="O19" s="1" t="s">
        <v>519</v>
      </c>
    </row>
    <row r="20" spans="1:19" x14ac:dyDescent="0.2">
      <c r="A20" s="1" t="s">
        <v>541</v>
      </c>
      <c r="B20" s="2" t="s">
        <v>717</v>
      </c>
      <c r="C20" s="1">
        <v>5.99</v>
      </c>
      <c r="D20" s="1">
        <v>32185887.568254899</v>
      </c>
      <c r="E20" s="1" t="s">
        <v>163</v>
      </c>
      <c r="F20" s="1">
        <v>3</v>
      </c>
      <c r="G20" s="1">
        <f t="shared" si="1"/>
        <v>619.5604653480774</v>
      </c>
      <c r="H20" s="1">
        <f t="shared" si="2"/>
        <v>0.86840754048796687</v>
      </c>
      <c r="I20" s="1" t="s">
        <v>301</v>
      </c>
      <c r="K20" s="1" t="str">
        <f t="shared" si="0"/>
        <v>N/A</v>
      </c>
      <c r="L20" s="1" t="s">
        <v>339</v>
      </c>
      <c r="M20" s="1" t="s">
        <v>541</v>
      </c>
      <c r="O20" s="1" t="s">
        <v>519</v>
      </c>
    </row>
    <row r="21" spans="1:19" x14ac:dyDescent="0.2">
      <c r="A21" s="1" t="s">
        <v>542</v>
      </c>
      <c r="B21" s="2" t="s">
        <v>718</v>
      </c>
      <c r="C21" s="1">
        <v>5.98</v>
      </c>
      <c r="D21" s="1">
        <v>33278305.4930797</v>
      </c>
      <c r="E21" s="1" t="s">
        <v>163</v>
      </c>
      <c r="F21" s="1">
        <v>3</v>
      </c>
      <c r="G21" s="1">
        <f t="shared" si="1"/>
        <v>640.40341808877815</v>
      </c>
      <c r="H21" s="1">
        <f t="shared" si="2"/>
        <v>0.89762208586069325</v>
      </c>
      <c r="I21" s="1" t="s">
        <v>301</v>
      </c>
      <c r="K21" s="1" t="str">
        <f t="shared" si="0"/>
        <v>N/A</v>
      </c>
      <c r="L21" s="1" t="s">
        <v>341</v>
      </c>
      <c r="M21" s="1" t="s">
        <v>542</v>
      </c>
      <c r="O21" s="1" t="s">
        <v>519</v>
      </c>
    </row>
    <row r="22" spans="1:19" x14ac:dyDescent="0.2">
      <c r="A22" s="1" t="s">
        <v>543</v>
      </c>
      <c r="B22" s="2" t="s">
        <v>719</v>
      </c>
      <c r="C22" s="1">
        <v>5.98</v>
      </c>
      <c r="D22" s="1">
        <v>30955284.133684501</v>
      </c>
      <c r="E22" s="1" t="s">
        <v>163</v>
      </c>
      <c r="F22" s="1">
        <v>3</v>
      </c>
      <c r="G22" s="1">
        <f t="shared" si="1"/>
        <v>596.08098130957762</v>
      </c>
      <c r="H22" s="1">
        <f t="shared" si="2"/>
        <v>0.83549749840782084</v>
      </c>
      <c r="I22" s="1" t="s">
        <v>301</v>
      </c>
      <c r="K22" s="1" t="str">
        <f t="shared" si="0"/>
        <v>N/A</v>
      </c>
      <c r="L22" s="1" t="s">
        <v>343</v>
      </c>
      <c r="M22" s="1" t="s">
        <v>543</v>
      </c>
      <c r="O22" s="1" t="s">
        <v>519</v>
      </c>
      <c r="Q22" s="11" t="s">
        <v>902</v>
      </c>
    </row>
    <row r="23" spans="1:19" x14ac:dyDescent="0.2">
      <c r="A23" s="1" t="s">
        <v>544</v>
      </c>
      <c r="B23" s="2" t="s">
        <v>720</v>
      </c>
      <c r="C23" s="1">
        <v>5.98</v>
      </c>
      <c r="D23" s="1">
        <v>31211379.590489998</v>
      </c>
      <c r="E23" s="1" t="s">
        <v>163</v>
      </c>
      <c r="F23" s="1">
        <v>3</v>
      </c>
      <c r="G23" s="1">
        <f t="shared" si="1"/>
        <v>600.96719324550975</v>
      </c>
      <c r="H23" s="1">
        <f t="shared" si="2"/>
        <v>0.84234626221201525</v>
      </c>
      <c r="I23" s="1" t="s">
        <v>301</v>
      </c>
      <c r="K23" s="1" t="str">
        <f t="shared" si="0"/>
        <v>N/A</v>
      </c>
      <c r="L23" s="1" t="s">
        <v>345</v>
      </c>
      <c r="M23" s="1" t="s">
        <v>544</v>
      </c>
      <c r="O23" s="1" t="s">
        <v>519</v>
      </c>
      <c r="Q23" s="11">
        <f>AVERAGE(G37,G42,G43)</f>
        <v>691.16799280250189</v>
      </c>
    </row>
    <row r="24" spans="1:19" x14ac:dyDescent="0.2">
      <c r="A24" s="1" t="s">
        <v>545</v>
      </c>
      <c r="B24" s="2" t="s">
        <v>721</v>
      </c>
      <c r="C24" s="1">
        <v>5.99</v>
      </c>
      <c r="D24" s="1">
        <v>29412510.948785901</v>
      </c>
      <c r="E24" s="1" t="s">
        <v>163</v>
      </c>
      <c r="F24" s="1">
        <v>3</v>
      </c>
      <c r="G24" s="1">
        <f t="shared" si="1"/>
        <v>566.64540738523078</v>
      </c>
      <c r="H24" s="1">
        <f t="shared" si="2"/>
        <v>0.79423909703430418</v>
      </c>
      <c r="I24" s="1" t="s">
        <v>301</v>
      </c>
      <c r="K24" s="1" t="str">
        <f t="shared" si="0"/>
        <v>N/A</v>
      </c>
      <c r="L24" s="1" t="s">
        <v>347</v>
      </c>
      <c r="M24" s="1" t="s">
        <v>545</v>
      </c>
      <c r="O24" s="1" t="s">
        <v>519</v>
      </c>
    </row>
    <row r="25" spans="1:19" x14ac:dyDescent="0.2">
      <c r="A25" s="1" t="s">
        <v>546</v>
      </c>
      <c r="B25" s="2" t="s">
        <v>722</v>
      </c>
      <c r="C25" s="1">
        <v>5.99</v>
      </c>
      <c r="D25" s="1">
        <v>27564993.872227099</v>
      </c>
      <c r="E25" s="1" t="s">
        <v>163</v>
      </c>
      <c r="F25" s="1">
        <v>3</v>
      </c>
      <c r="G25" s="1">
        <f t="shared" si="1"/>
        <v>531.39542636672206</v>
      </c>
      <c r="H25" s="1">
        <f t="shared" si="2"/>
        <v>0.74483092619284674</v>
      </c>
      <c r="I25" s="1" t="s">
        <v>301</v>
      </c>
      <c r="K25" s="1" t="str">
        <f t="shared" si="0"/>
        <v>N/A</v>
      </c>
      <c r="L25" s="1" t="s">
        <v>349</v>
      </c>
      <c r="M25" s="1" t="s">
        <v>546</v>
      </c>
      <c r="O25" s="1" t="s">
        <v>519</v>
      </c>
      <c r="Q25" s="5" t="s">
        <v>101</v>
      </c>
      <c r="R25" s="5"/>
      <c r="S25" s="5"/>
    </row>
    <row r="26" spans="1:19" x14ac:dyDescent="0.2">
      <c r="A26" s="1" t="s">
        <v>547</v>
      </c>
      <c r="B26" s="2" t="s">
        <v>723</v>
      </c>
      <c r="C26" s="1">
        <v>5.99</v>
      </c>
      <c r="D26" s="1">
        <v>28261648.442152102</v>
      </c>
      <c r="E26" s="1" t="s">
        <v>163</v>
      </c>
      <c r="F26" s="1">
        <v>3</v>
      </c>
      <c r="G26" s="1">
        <f t="shared" si="1"/>
        <v>544.68735242136711</v>
      </c>
      <c r="H26" s="1">
        <f t="shared" si="2"/>
        <v>0.76346156752496808</v>
      </c>
      <c r="I26" s="1" t="s">
        <v>301</v>
      </c>
      <c r="K26" s="1" t="str">
        <f t="shared" si="0"/>
        <v>N/A</v>
      </c>
      <c r="L26" s="1" t="s">
        <v>351</v>
      </c>
      <c r="M26" s="1" t="s">
        <v>547</v>
      </c>
      <c r="O26" s="1" t="s">
        <v>519</v>
      </c>
      <c r="Q26" s="5"/>
      <c r="R26" s="5" t="s">
        <v>96</v>
      </c>
      <c r="S26" s="5" t="s">
        <v>94</v>
      </c>
    </row>
    <row r="27" spans="1:19" x14ac:dyDescent="0.2">
      <c r="A27" s="1" t="s">
        <v>548</v>
      </c>
      <c r="B27" s="2" t="s">
        <v>724</v>
      </c>
      <c r="C27" s="1">
        <v>5.98</v>
      </c>
      <c r="D27" s="1">
        <v>27565676.583169602</v>
      </c>
      <c r="E27" s="1" t="s">
        <v>163</v>
      </c>
      <c r="F27" s="1">
        <v>3</v>
      </c>
      <c r="G27" s="1">
        <f t="shared" si="1"/>
        <v>531.40845225323199</v>
      </c>
      <c r="H27" s="1">
        <f t="shared" si="2"/>
        <v>0.74484918393958721</v>
      </c>
      <c r="I27" s="1" t="s">
        <v>301</v>
      </c>
      <c r="K27" s="1" t="str">
        <f t="shared" si="0"/>
        <v>N/A</v>
      </c>
      <c r="L27" s="1" t="s">
        <v>353</v>
      </c>
      <c r="M27" s="1" t="s">
        <v>548</v>
      </c>
      <c r="O27" s="1" t="s">
        <v>519</v>
      </c>
      <c r="Q27" s="5">
        <v>10</v>
      </c>
      <c r="R27" s="5">
        <f>Q27/100*700</f>
        <v>70</v>
      </c>
      <c r="S27" s="5">
        <f>D41</f>
        <v>3578921.7710044701</v>
      </c>
    </row>
    <row r="28" spans="1:19" x14ac:dyDescent="0.2">
      <c r="A28" s="1" t="s">
        <v>549</v>
      </c>
      <c r="B28" s="2" t="s">
        <v>725</v>
      </c>
      <c r="C28" s="1">
        <v>5.99</v>
      </c>
      <c r="D28" s="1">
        <v>25925288.392719399</v>
      </c>
      <c r="E28" s="1" t="s">
        <v>163</v>
      </c>
      <c r="F28" s="1">
        <v>3</v>
      </c>
      <c r="G28" s="1">
        <f t="shared" si="1"/>
        <v>500.11041809158934</v>
      </c>
      <c r="H28" s="1">
        <f t="shared" si="2"/>
        <v>0.70098026332801999</v>
      </c>
      <c r="I28" s="1" t="s">
        <v>301</v>
      </c>
      <c r="K28" s="1" t="str">
        <f t="shared" si="0"/>
        <v>N/A</v>
      </c>
      <c r="L28" s="1" t="s">
        <v>355</v>
      </c>
      <c r="M28" s="1" t="s">
        <v>549</v>
      </c>
      <c r="O28" s="1" t="s">
        <v>519</v>
      </c>
      <c r="Q28" s="5">
        <v>25</v>
      </c>
      <c r="R28" s="5">
        <f>Q28/100*700</f>
        <v>175</v>
      </c>
      <c r="S28" s="5">
        <f>D40</f>
        <v>8645630.7863578498</v>
      </c>
    </row>
    <row r="29" spans="1:19" x14ac:dyDescent="0.2">
      <c r="A29" s="1" t="s">
        <v>550</v>
      </c>
      <c r="B29" s="2" t="s">
        <v>726</v>
      </c>
      <c r="C29" s="1">
        <v>5.99</v>
      </c>
      <c r="D29" s="1">
        <v>26206857.244908798</v>
      </c>
      <c r="E29" s="1" t="s">
        <v>163</v>
      </c>
      <c r="F29" s="1">
        <v>3</v>
      </c>
      <c r="G29" s="1">
        <f t="shared" si="1"/>
        <v>505.48265352097252</v>
      </c>
      <c r="H29" s="1">
        <f t="shared" si="2"/>
        <v>0.70851026244365423</v>
      </c>
      <c r="I29" s="1" t="s">
        <v>301</v>
      </c>
      <c r="K29" s="1" t="str">
        <f t="shared" si="0"/>
        <v>N/A</v>
      </c>
      <c r="L29" s="1" t="s">
        <v>357</v>
      </c>
      <c r="M29" s="1" t="s">
        <v>550</v>
      </c>
      <c r="O29" s="1" t="s">
        <v>519</v>
      </c>
      <c r="Q29" s="5">
        <v>50</v>
      </c>
      <c r="R29" s="5">
        <f t="shared" ref="R29:R31" si="3">Q29/100*700</f>
        <v>350</v>
      </c>
      <c r="S29" s="5">
        <f>D39</f>
        <v>18007547.601513799</v>
      </c>
    </row>
    <row r="30" spans="1:19" x14ac:dyDescent="0.2">
      <c r="A30" s="1" t="s">
        <v>551</v>
      </c>
      <c r="B30" s="2" t="s">
        <v>727</v>
      </c>
      <c r="C30" s="1">
        <v>5.99</v>
      </c>
      <c r="D30" s="1">
        <v>24394906.027127601</v>
      </c>
      <c r="E30" s="1" t="s">
        <v>163</v>
      </c>
      <c r="F30" s="1">
        <v>3</v>
      </c>
      <c r="G30" s="1">
        <f t="shared" si="1"/>
        <v>470.91125667509442</v>
      </c>
      <c r="H30" s="1">
        <f t="shared" si="2"/>
        <v>0.66005322978051351</v>
      </c>
      <c r="I30" s="1" t="s">
        <v>301</v>
      </c>
      <c r="K30" s="1" t="str">
        <f t="shared" si="0"/>
        <v>N/A</v>
      </c>
      <c r="L30" s="1" t="s">
        <v>359</v>
      </c>
      <c r="M30" s="1" t="s">
        <v>551</v>
      </c>
      <c r="O30" s="1" t="s">
        <v>519</v>
      </c>
      <c r="Q30" s="5">
        <v>75</v>
      </c>
      <c r="R30" s="5">
        <f t="shared" si="3"/>
        <v>525</v>
      </c>
      <c r="S30" s="5">
        <f>D38</f>
        <v>27105730.131580502</v>
      </c>
    </row>
    <row r="31" spans="1:19" x14ac:dyDescent="0.2">
      <c r="A31" s="1" t="s">
        <v>552</v>
      </c>
      <c r="B31" s="2" t="s">
        <v>728</v>
      </c>
      <c r="C31" s="1">
        <v>5.99</v>
      </c>
      <c r="D31" s="1">
        <v>21375198.974591501</v>
      </c>
      <c r="E31" s="1" t="s">
        <v>163</v>
      </c>
      <c r="F31" s="1">
        <v>3</v>
      </c>
      <c r="G31" s="1">
        <f t="shared" si="1"/>
        <v>413.29630002115169</v>
      </c>
      <c r="H31" s="1">
        <f t="shared" si="2"/>
        <v>0.57929716866699188</v>
      </c>
      <c r="I31" s="1" t="s">
        <v>301</v>
      </c>
      <c r="K31" s="1" t="str">
        <f t="shared" si="0"/>
        <v>N/A</v>
      </c>
      <c r="L31" s="1" t="s">
        <v>361</v>
      </c>
      <c r="M31" s="1" t="s">
        <v>552</v>
      </c>
      <c r="O31" s="1" t="s">
        <v>519</v>
      </c>
      <c r="Q31" s="5">
        <v>100</v>
      </c>
      <c r="R31" s="5">
        <f t="shared" si="3"/>
        <v>700</v>
      </c>
      <c r="S31" s="5">
        <f>D37</f>
        <v>36426452.862002999</v>
      </c>
    </row>
    <row r="32" spans="1:19" x14ac:dyDescent="0.2">
      <c r="A32" s="1" t="s">
        <v>553</v>
      </c>
      <c r="B32" s="2" t="s">
        <v>729</v>
      </c>
      <c r="C32" s="1">
        <v>5.99</v>
      </c>
      <c r="D32" s="1">
        <v>20486322.0572914</v>
      </c>
      <c r="E32" s="1" t="s">
        <v>163</v>
      </c>
      <c r="F32" s="1">
        <v>3</v>
      </c>
      <c r="G32" s="1">
        <f t="shared" si="1"/>
        <v>396.33683866614223</v>
      </c>
      <c r="H32" s="1">
        <f t="shared" si="2"/>
        <v>0.55552592284511682</v>
      </c>
      <c r="I32" s="1" t="s">
        <v>301</v>
      </c>
      <c r="K32" s="1" t="str">
        <f t="shared" si="0"/>
        <v>N/A</v>
      </c>
      <c r="L32" s="1" t="s">
        <v>363</v>
      </c>
      <c r="M32" s="1" t="s">
        <v>553</v>
      </c>
      <c r="O32" s="1" t="s">
        <v>519</v>
      </c>
      <c r="Q32" s="5"/>
      <c r="R32" s="5"/>
      <c r="S32" s="5"/>
    </row>
    <row r="33" spans="1:19" x14ac:dyDescent="0.2">
      <c r="A33" s="1" t="s">
        <v>554</v>
      </c>
      <c r="B33" s="2" t="s">
        <v>730</v>
      </c>
      <c r="C33" s="1">
        <v>5.99</v>
      </c>
      <c r="D33" s="1">
        <v>20948409.229482099</v>
      </c>
      <c r="E33" s="1" t="s">
        <v>163</v>
      </c>
      <c r="F33" s="1">
        <v>3</v>
      </c>
      <c r="G33" s="1">
        <f t="shared" si="1"/>
        <v>405.15330063842219</v>
      </c>
      <c r="H33" s="1">
        <f t="shared" si="2"/>
        <v>0.56788352550921184</v>
      </c>
      <c r="I33" s="1" t="s">
        <v>301</v>
      </c>
      <c r="K33" s="1" t="str">
        <f t="shared" si="0"/>
        <v>N/A</v>
      </c>
      <c r="L33" s="1" t="s">
        <v>365</v>
      </c>
      <c r="M33" s="1" t="s">
        <v>554</v>
      </c>
      <c r="O33" s="1" t="s">
        <v>519</v>
      </c>
      <c r="Q33" s="5" t="s">
        <v>97</v>
      </c>
      <c r="R33" s="5">
        <f>SLOPE(S27:S31,R27:R31)</f>
        <v>52322.157319367951</v>
      </c>
      <c r="S33" s="5"/>
    </row>
    <row r="34" spans="1:19" x14ac:dyDescent="0.2">
      <c r="A34" s="1" t="s">
        <v>555</v>
      </c>
      <c r="B34" s="2" t="s">
        <v>731</v>
      </c>
      <c r="C34" s="1">
        <v>5.99</v>
      </c>
      <c r="D34" s="1">
        <v>18282469.069636699</v>
      </c>
      <c r="E34" s="1" t="s">
        <v>163</v>
      </c>
      <c r="F34" s="1">
        <v>3</v>
      </c>
      <c r="G34" s="1">
        <f t="shared" si="1"/>
        <v>354.28809282877762</v>
      </c>
      <c r="H34" s="1">
        <f t="shared" si="2"/>
        <v>0.4965882565550081</v>
      </c>
      <c r="I34" s="1" t="s">
        <v>301</v>
      </c>
      <c r="K34" s="1" t="str">
        <f t="shared" si="0"/>
        <v>N/A</v>
      </c>
      <c r="L34" s="1" t="s">
        <v>367</v>
      </c>
      <c r="M34" s="1" t="s">
        <v>555</v>
      </c>
      <c r="O34" s="1" t="s">
        <v>519</v>
      </c>
      <c r="Q34" s="5" t="s">
        <v>99</v>
      </c>
      <c r="R34" s="5">
        <f>INTERCEPT(S27:S31,R27:R31)</f>
        <v>-292408.63375801221</v>
      </c>
      <c r="S34" s="5"/>
    </row>
    <row r="35" spans="1:19" x14ac:dyDescent="0.2">
      <c r="A35" s="1" t="s">
        <v>556</v>
      </c>
      <c r="B35" s="2" t="s">
        <v>732</v>
      </c>
      <c r="C35" s="1">
        <v>5.99</v>
      </c>
      <c r="D35" s="1">
        <v>16801234.207174901</v>
      </c>
      <c r="E35" s="1" t="s">
        <v>163</v>
      </c>
      <c r="F35" s="1">
        <v>3</v>
      </c>
      <c r="G35" s="1">
        <f t="shared" si="1"/>
        <v>326.02664861902508</v>
      </c>
      <c r="H35" s="1">
        <f t="shared" si="2"/>
        <v>0.45697557525998583</v>
      </c>
      <c r="I35" s="1" t="s">
        <v>301</v>
      </c>
      <c r="K35" s="1" t="str">
        <f t="shared" si="0"/>
        <v>N/A</v>
      </c>
      <c r="L35" s="1" t="s">
        <v>369</v>
      </c>
      <c r="M35" s="1" t="s">
        <v>556</v>
      </c>
      <c r="O35" s="1" t="s">
        <v>519</v>
      </c>
    </row>
    <row r="36" spans="1:19" x14ac:dyDescent="0.2">
      <c r="A36" s="1" t="s">
        <v>557</v>
      </c>
      <c r="C36" s="1" t="s">
        <v>93</v>
      </c>
      <c r="D36" s="1">
        <v>0</v>
      </c>
      <c r="E36" s="1" t="s">
        <v>93</v>
      </c>
      <c r="F36" s="1">
        <v>3</v>
      </c>
      <c r="G36" s="1">
        <f t="shared" si="1"/>
        <v>5.4649637475919732</v>
      </c>
      <c r="H36" s="1">
        <f t="shared" si="2"/>
        <v>7.6599718547825423E-3</v>
      </c>
      <c r="I36" s="1" t="s">
        <v>301</v>
      </c>
      <c r="K36" s="1" t="str">
        <f t="shared" si="0"/>
        <v>0</v>
      </c>
      <c r="L36" s="1" t="s">
        <v>558</v>
      </c>
      <c r="M36" s="1" t="s">
        <v>557</v>
      </c>
      <c r="O36" s="1" t="s">
        <v>519</v>
      </c>
    </row>
    <row r="37" spans="1:19" x14ac:dyDescent="0.2">
      <c r="A37" s="5" t="s">
        <v>559</v>
      </c>
      <c r="B37" s="14" t="s">
        <v>705</v>
      </c>
      <c r="C37" s="5">
        <v>5.98</v>
      </c>
      <c r="D37" s="5">
        <v>36426452.862002999</v>
      </c>
      <c r="E37" s="5" t="s">
        <v>163</v>
      </c>
      <c r="F37" s="5">
        <v>3</v>
      </c>
      <c r="G37" s="5">
        <f>(D37-$R$34)/$R$33</f>
        <v>701.78416519857228</v>
      </c>
      <c r="H37" s="5">
        <f>G37/$Q$23</f>
        <v>1.015359756971709</v>
      </c>
      <c r="I37" s="5" t="s">
        <v>301</v>
      </c>
      <c r="J37" s="5"/>
      <c r="K37" s="5" t="str">
        <f t="shared" si="0"/>
        <v>N/A</v>
      </c>
      <c r="L37" s="5" t="s">
        <v>560</v>
      </c>
      <c r="M37" s="5" t="s">
        <v>559</v>
      </c>
      <c r="N37" s="5"/>
      <c r="O37" s="5" t="s">
        <v>519</v>
      </c>
    </row>
    <row r="38" spans="1:19" x14ac:dyDescent="0.2">
      <c r="A38" s="5" t="s">
        <v>561</v>
      </c>
      <c r="B38" s="14"/>
      <c r="C38" s="5">
        <v>5.99</v>
      </c>
      <c r="D38" s="5">
        <v>27105730.131580502</v>
      </c>
      <c r="E38" s="5" t="s">
        <v>163</v>
      </c>
      <c r="F38" s="5">
        <v>3</v>
      </c>
      <c r="G38" s="5">
        <f t="shared" ref="G38:G67" si="4">(D38-$R$34)/$R$33</f>
        <v>523.64314028765443</v>
      </c>
      <c r="H38" s="5">
        <f t="shared" ref="H38:H67" si="5">G38/$Q$23</f>
        <v>0.75762064467774493</v>
      </c>
      <c r="I38" s="5" t="s">
        <v>301</v>
      </c>
      <c r="J38" s="5"/>
      <c r="K38" s="5" t="str">
        <f t="shared" si="0"/>
        <v>N/A</v>
      </c>
      <c r="L38" s="5" t="s">
        <v>562</v>
      </c>
      <c r="M38" s="5" t="s">
        <v>561</v>
      </c>
      <c r="N38" s="5"/>
      <c r="O38" s="5" t="s">
        <v>519</v>
      </c>
    </row>
    <row r="39" spans="1:19" x14ac:dyDescent="0.2">
      <c r="A39" s="5" t="s">
        <v>563</v>
      </c>
      <c r="B39" s="14"/>
      <c r="C39" s="5">
        <v>5.98</v>
      </c>
      <c r="D39" s="5">
        <v>18007547.601513799</v>
      </c>
      <c r="E39" s="5" t="s">
        <v>163</v>
      </c>
      <c r="F39" s="5">
        <v>3</v>
      </c>
      <c r="G39" s="5">
        <f t="shared" si="4"/>
        <v>349.75538419738984</v>
      </c>
      <c r="H39" s="5">
        <f t="shared" si="5"/>
        <v>0.50603527339167576</v>
      </c>
      <c r="I39" s="5" t="s">
        <v>301</v>
      </c>
      <c r="J39" s="5"/>
      <c r="K39" s="5" t="str">
        <f t="shared" si="0"/>
        <v>N/A</v>
      </c>
      <c r="L39" s="5" t="s">
        <v>564</v>
      </c>
      <c r="M39" s="5" t="s">
        <v>563</v>
      </c>
      <c r="N39" s="5"/>
      <c r="O39" s="5" t="s">
        <v>519</v>
      </c>
    </row>
    <row r="40" spans="1:19" x14ac:dyDescent="0.2">
      <c r="A40" s="5" t="s">
        <v>565</v>
      </c>
      <c r="B40" s="14"/>
      <c r="C40" s="5">
        <v>5.99</v>
      </c>
      <c r="D40" s="5">
        <v>8645630.7863578498</v>
      </c>
      <c r="E40" s="5" t="s">
        <v>163</v>
      </c>
      <c r="F40" s="5">
        <v>3</v>
      </c>
      <c r="G40" s="5">
        <f t="shared" si="4"/>
        <v>170.82704303569096</v>
      </c>
      <c r="H40" s="5">
        <f t="shared" si="5"/>
        <v>0.24715705127350135</v>
      </c>
      <c r="I40" s="5" t="s">
        <v>301</v>
      </c>
      <c r="J40" s="5"/>
      <c r="K40" s="5" t="str">
        <f t="shared" si="0"/>
        <v>N/A</v>
      </c>
      <c r="L40" s="5" t="s">
        <v>566</v>
      </c>
      <c r="M40" s="5" t="s">
        <v>565</v>
      </c>
      <c r="N40" s="5"/>
      <c r="O40" s="5" t="s">
        <v>519</v>
      </c>
    </row>
    <row r="41" spans="1:19" x14ac:dyDescent="0.2">
      <c r="A41" s="5" t="s">
        <v>567</v>
      </c>
      <c r="B41" s="14"/>
      <c r="C41" s="5">
        <v>5.98</v>
      </c>
      <c r="D41" s="5">
        <v>3578921.7710044701</v>
      </c>
      <c r="E41" s="5" t="s">
        <v>163</v>
      </c>
      <c r="F41" s="5">
        <v>3</v>
      </c>
      <c r="G41" s="5">
        <f t="shared" si="4"/>
        <v>73.99026728069262</v>
      </c>
      <c r="H41" s="5">
        <f t="shared" si="5"/>
        <v>0.10705106146579765</v>
      </c>
      <c r="I41" s="5" t="s">
        <v>301</v>
      </c>
      <c r="J41" s="5"/>
      <c r="K41" s="5" t="str">
        <f t="shared" si="0"/>
        <v>N/A</v>
      </c>
      <c r="L41" s="5" t="s">
        <v>568</v>
      </c>
      <c r="M41" s="5" t="s">
        <v>567</v>
      </c>
      <c r="N41" s="5"/>
      <c r="O41" s="5" t="s">
        <v>519</v>
      </c>
    </row>
    <row r="42" spans="1:19" x14ac:dyDescent="0.2">
      <c r="A42" s="1" t="s">
        <v>569</v>
      </c>
      <c r="B42" s="2" t="s">
        <v>706</v>
      </c>
      <c r="C42" s="1">
        <v>5.98</v>
      </c>
      <c r="D42" s="1">
        <v>35892496.132646799</v>
      </c>
      <c r="E42" s="1" t="s">
        <v>163</v>
      </c>
      <c r="F42" s="1">
        <v>3</v>
      </c>
      <c r="G42" s="1">
        <f t="shared" si="4"/>
        <v>691.57899101018791</v>
      </c>
      <c r="H42" s="1">
        <f t="shared" si="5"/>
        <v>1.0005946429984691</v>
      </c>
      <c r="I42" s="1" t="s">
        <v>301</v>
      </c>
      <c r="K42" s="1" t="str">
        <f t="shared" si="0"/>
        <v>N/A</v>
      </c>
      <c r="L42" s="1" t="s">
        <v>570</v>
      </c>
      <c r="M42" s="1" t="s">
        <v>569</v>
      </c>
      <c r="O42" s="1" t="s">
        <v>519</v>
      </c>
    </row>
    <row r="43" spans="1:19" x14ac:dyDescent="0.2">
      <c r="A43" s="1" t="s">
        <v>571</v>
      </c>
      <c r="B43" s="2" t="s">
        <v>733</v>
      </c>
      <c r="C43" s="1">
        <v>5.98</v>
      </c>
      <c r="D43" s="1">
        <v>35294026.464648999</v>
      </c>
      <c r="E43" s="1" t="s">
        <v>163</v>
      </c>
      <c r="F43" s="1">
        <v>3</v>
      </c>
      <c r="G43" s="1">
        <f t="shared" si="4"/>
        <v>680.14082219874524</v>
      </c>
      <c r="H43" s="1">
        <f t="shared" si="5"/>
        <v>0.98404560002982144</v>
      </c>
      <c r="I43" s="1" t="s">
        <v>301</v>
      </c>
      <c r="K43" s="1" t="str">
        <f t="shared" si="0"/>
        <v>N/A</v>
      </c>
      <c r="L43" s="1" t="s">
        <v>387</v>
      </c>
      <c r="M43" s="1" t="s">
        <v>571</v>
      </c>
      <c r="O43" s="1" t="s">
        <v>519</v>
      </c>
    </row>
    <row r="44" spans="1:19" x14ac:dyDescent="0.2">
      <c r="A44" s="1" t="s">
        <v>572</v>
      </c>
      <c r="B44" s="2" t="s">
        <v>734</v>
      </c>
      <c r="C44" s="1">
        <v>5.99</v>
      </c>
      <c r="D44" s="1">
        <v>33291828.337578699</v>
      </c>
      <c r="E44" s="1" t="s">
        <v>163</v>
      </c>
      <c r="F44" s="1">
        <v>3</v>
      </c>
      <c r="G44" s="1">
        <f t="shared" si="4"/>
        <v>641.87408723120291</v>
      </c>
      <c r="H44" s="1">
        <f t="shared" si="5"/>
        <v>0.92868028310827111</v>
      </c>
      <c r="I44" s="1" t="s">
        <v>301</v>
      </c>
      <c r="K44" s="1" t="str">
        <f t="shared" si="0"/>
        <v>N/A</v>
      </c>
      <c r="L44" s="1" t="s">
        <v>389</v>
      </c>
      <c r="M44" s="1" t="s">
        <v>572</v>
      </c>
      <c r="O44" s="1" t="s">
        <v>519</v>
      </c>
    </row>
    <row r="45" spans="1:19" x14ac:dyDescent="0.2">
      <c r="A45" s="1" t="s">
        <v>573</v>
      </c>
      <c r="B45" s="2" t="s">
        <v>735</v>
      </c>
      <c r="C45" s="1">
        <v>5.99</v>
      </c>
      <c r="D45" s="1">
        <v>33226147.0770123</v>
      </c>
      <c r="E45" s="1" t="s">
        <v>163</v>
      </c>
      <c r="F45" s="1">
        <v>3</v>
      </c>
      <c r="G45" s="1">
        <f t="shared" si="4"/>
        <v>640.61876321683781</v>
      </c>
      <c r="H45" s="1">
        <f t="shared" si="5"/>
        <v>0.92686404736321715</v>
      </c>
      <c r="I45" s="1" t="s">
        <v>301</v>
      </c>
      <c r="K45" s="1" t="str">
        <f t="shared" si="0"/>
        <v>N/A</v>
      </c>
      <c r="L45" s="1" t="s">
        <v>391</v>
      </c>
      <c r="M45" s="1" t="s">
        <v>573</v>
      </c>
      <c r="O45" s="1" t="s">
        <v>519</v>
      </c>
    </row>
    <row r="46" spans="1:19" x14ac:dyDescent="0.2">
      <c r="A46" s="1" t="s">
        <v>574</v>
      </c>
      <c r="B46" s="2" t="s">
        <v>736</v>
      </c>
      <c r="C46" s="1">
        <v>5.98</v>
      </c>
      <c r="D46" s="1">
        <v>33491578.488703098</v>
      </c>
      <c r="E46" s="1" t="s">
        <v>163</v>
      </c>
      <c r="F46" s="1">
        <v>3</v>
      </c>
      <c r="G46" s="1">
        <f t="shared" si="4"/>
        <v>645.69178438587403</v>
      </c>
      <c r="H46" s="1">
        <f t="shared" si="5"/>
        <v>0.93420382759300824</v>
      </c>
      <c r="I46" s="1" t="s">
        <v>301</v>
      </c>
      <c r="K46" s="1" t="str">
        <f t="shared" si="0"/>
        <v>N/A</v>
      </c>
      <c r="L46" s="1" t="s">
        <v>393</v>
      </c>
      <c r="M46" s="1" t="s">
        <v>574</v>
      </c>
      <c r="O46" s="1" t="s">
        <v>519</v>
      </c>
    </row>
    <row r="47" spans="1:19" x14ac:dyDescent="0.2">
      <c r="A47" s="1" t="s">
        <v>575</v>
      </c>
      <c r="B47" s="2" t="s">
        <v>737</v>
      </c>
      <c r="C47" s="1">
        <v>5.99</v>
      </c>
      <c r="D47" s="1">
        <v>33917798.397980601</v>
      </c>
      <c r="E47" s="1" t="s">
        <v>163</v>
      </c>
      <c r="F47" s="1">
        <v>3</v>
      </c>
      <c r="G47" s="1">
        <f t="shared" si="4"/>
        <v>653.83785349147115</v>
      </c>
      <c r="H47" s="1">
        <f t="shared" si="5"/>
        <v>0.94598977426650366</v>
      </c>
      <c r="I47" s="1" t="s">
        <v>301</v>
      </c>
      <c r="K47" s="1" t="str">
        <f t="shared" si="0"/>
        <v>N/A</v>
      </c>
      <c r="L47" s="1" t="s">
        <v>395</v>
      </c>
      <c r="M47" s="1" t="s">
        <v>575</v>
      </c>
      <c r="O47" s="1" t="s">
        <v>519</v>
      </c>
    </row>
    <row r="48" spans="1:19" x14ac:dyDescent="0.2">
      <c r="A48" s="1" t="s">
        <v>576</v>
      </c>
      <c r="B48" s="2" t="s">
        <v>738</v>
      </c>
      <c r="C48" s="1">
        <v>5.98</v>
      </c>
      <c r="D48" s="1">
        <v>33441159.583117999</v>
      </c>
      <c r="E48" s="1" t="s">
        <v>163</v>
      </c>
      <c r="F48" s="1">
        <v>3</v>
      </c>
      <c r="G48" s="1">
        <f t="shared" si="4"/>
        <v>644.72816002158515</v>
      </c>
      <c r="H48" s="1">
        <f t="shared" si="5"/>
        <v>0.93280963056084876</v>
      </c>
      <c r="I48" s="1" t="s">
        <v>301</v>
      </c>
      <c r="K48" s="1" t="str">
        <f t="shared" si="0"/>
        <v>N/A</v>
      </c>
      <c r="L48" s="1" t="s">
        <v>397</v>
      </c>
      <c r="M48" s="1" t="s">
        <v>576</v>
      </c>
      <c r="O48" s="1" t="s">
        <v>519</v>
      </c>
    </row>
    <row r="49" spans="1:15" x14ac:dyDescent="0.2">
      <c r="A49" s="1" t="s">
        <v>577</v>
      </c>
      <c r="B49" s="2" t="s">
        <v>740</v>
      </c>
      <c r="C49" s="1">
        <v>5.98</v>
      </c>
      <c r="D49" s="1">
        <v>33890793.484775499</v>
      </c>
      <c r="E49" s="1" t="s">
        <v>163</v>
      </c>
      <c r="F49" s="1">
        <v>3</v>
      </c>
      <c r="G49" s="1">
        <f t="shared" si="4"/>
        <v>653.32172582035344</v>
      </c>
      <c r="H49" s="1">
        <f t="shared" si="5"/>
        <v>0.94524302719995479</v>
      </c>
      <c r="I49" s="1" t="s">
        <v>301</v>
      </c>
      <c r="K49" s="1" t="str">
        <f t="shared" si="0"/>
        <v>N/A</v>
      </c>
      <c r="L49" s="1" t="s">
        <v>399</v>
      </c>
      <c r="M49" s="1" t="s">
        <v>577</v>
      </c>
      <c r="O49" s="1" t="s">
        <v>519</v>
      </c>
    </row>
    <row r="50" spans="1:15" x14ac:dyDescent="0.2">
      <c r="A50" s="1" t="s">
        <v>578</v>
      </c>
      <c r="B50" s="2" t="s">
        <v>739</v>
      </c>
      <c r="C50" s="1">
        <v>5.98</v>
      </c>
      <c r="D50" s="1">
        <v>33325124.094246801</v>
      </c>
      <c r="E50" s="1" t="s">
        <v>163</v>
      </c>
      <c r="F50" s="1">
        <v>3</v>
      </c>
      <c r="G50" s="1">
        <f t="shared" si="4"/>
        <v>642.51044777851132</v>
      </c>
      <c r="H50" s="1">
        <f t="shared" si="5"/>
        <v>0.9296009862570499</v>
      </c>
      <c r="I50" s="1" t="s">
        <v>301</v>
      </c>
      <c r="K50" s="1" t="str">
        <f t="shared" si="0"/>
        <v>N/A</v>
      </c>
      <c r="L50" s="1" t="s">
        <v>401</v>
      </c>
      <c r="M50" s="1" t="s">
        <v>578</v>
      </c>
      <c r="O50" s="1" t="s">
        <v>519</v>
      </c>
    </row>
    <row r="51" spans="1:15" x14ac:dyDescent="0.2">
      <c r="A51" s="1" t="s">
        <v>579</v>
      </c>
      <c r="B51" s="2" t="s">
        <v>741</v>
      </c>
      <c r="C51" s="1">
        <v>5.99</v>
      </c>
      <c r="D51" s="1">
        <v>34155603.0603728</v>
      </c>
      <c r="E51" s="1" t="s">
        <v>163</v>
      </c>
      <c r="F51" s="1">
        <v>3</v>
      </c>
      <c r="G51" s="1">
        <f t="shared" si="4"/>
        <v>658.38286223300054</v>
      </c>
      <c r="H51" s="1">
        <f t="shared" si="5"/>
        <v>0.95256561225214387</v>
      </c>
      <c r="I51" s="1" t="s">
        <v>301</v>
      </c>
      <c r="K51" s="1" t="str">
        <f t="shared" si="0"/>
        <v>N/A</v>
      </c>
      <c r="L51" s="1" t="s">
        <v>403</v>
      </c>
      <c r="M51" s="1" t="s">
        <v>579</v>
      </c>
      <c r="O51" s="1" t="s">
        <v>519</v>
      </c>
    </row>
    <row r="52" spans="1:15" x14ac:dyDescent="0.2">
      <c r="A52" s="1" t="s">
        <v>580</v>
      </c>
      <c r="B52" s="2" t="s">
        <v>742</v>
      </c>
      <c r="C52" s="1">
        <v>5.99</v>
      </c>
      <c r="D52" s="1">
        <v>34618623.074999399</v>
      </c>
      <c r="E52" s="1" t="s">
        <v>163</v>
      </c>
      <c r="F52" s="1">
        <v>3</v>
      </c>
      <c r="G52" s="1">
        <f t="shared" si="4"/>
        <v>667.2322682657142</v>
      </c>
      <c r="H52" s="1">
        <f t="shared" si="5"/>
        <v>0.9653691652593247</v>
      </c>
      <c r="I52" s="1" t="s">
        <v>301</v>
      </c>
      <c r="K52" s="1" t="str">
        <f t="shared" si="0"/>
        <v>N/A</v>
      </c>
      <c r="L52" s="1" t="s">
        <v>405</v>
      </c>
      <c r="M52" s="1" t="s">
        <v>580</v>
      </c>
      <c r="O52" s="1" t="s">
        <v>519</v>
      </c>
    </row>
    <row r="53" spans="1:15" x14ac:dyDescent="0.2">
      <c r="A53" s="1" t="s">
        <v>581</v>
      </c>
      <c r="B53" s="2" t="s">
        <v>743</v>
      </c>
      <c r="C53" s="1">
        <v>5.98</v>
      </c>
      <c r="D53" s="1">
        <v>34008280.663271703</v>
      </c>
      <c r="E53" s="1" t="s">
        <v>163</v>
      </c>
      <c r="F53" s="1">
        <v>3</v>
      </c>
      <c r="G53" s="1">
        <f t="shared" si="4"/>
        <v>655.56718328073839</v>
      </c>
      <c r="H53" s="1">
        <f t="shared" si="5"/>
        <v>0.94849181401266613</v>
      </c>
      <c r="I53" s="1" t="s">
        <v>301</v>
      </c>
      <c r="K53" s="1" t="str">
        <f t="shared" si="0"/>
        <v>N/A</v>
      </c>
      <c r="L53" s="1" t="s">
        <v>407</v>
      </c>
      <c r="M53" s="1" t="s">
        <v>581</v>
      </c>
      <c r="O53" s="1" t="s">
        <v>519</v>
      </c>
    </row>
    <row r="54" spans="1:15" x14ac:dyDescent="0.2">
      <c r="A54" s="1" t="s">
        <v>582</v>
      </c>
      <c r="B54" s="2" t="s">
        <v>744</v>
      </c>
      <c r="C54" s="1">
        <v>5.98</v>
      </c>
      <c r="D54" s="1">
        <v>34173939.9118663</v>
      </c>
      <c r="E54" s="1" t="s">
        <v>163</v>
      </c>
      <c r="F54" s="1">
        <v>3</v>
      </c>
      <c r="G54" s="1">
        <f t="shared" si="4"/>
        <v>658.73332277272141</v>
      </c>
      <c r="H54" s="1">
        <f t="shared" si="5"/>
        <v>0.9530726677630621</v>
      </c>
      <c r="I54" s="1" t="s">
        <v>301</v>
      </c>
      <c r="K54" s="1" t="str">
        <f t="shared" si="0"/>
        <v>N/A</v>
      </c>
      <c r="L54" s="1" t="s">
        <v>409</v>
      </c>
      <c r="M54" s="1" t="s">
        <v>582</v>
      </c>
      <c r="O54" s="1" t="s">
        <v>519</v>
      </c>
    </row>
    <row r="55" spans="1:15" x14ac:dyDescent="0.2">
      <c r="A55" s="1" t="s">
        <v>583</v>
      </c>
      <c r="B55" s="2" t="s">
        <v>745</v>
      </c>
      <c r="C55" s="1">
        <v>5.99</v>
      </c>
      <c r="D55" s="1">
        <v>33534655.916081902</v>
      </c>
      <c r="E55" s="1" t="s">
        <v>163</v>
      </c>
      <c r="F55" s="1">
        <v>3</v>
      </c>
      <c r="G55" s="1">
        <f t="shared" si="4"/>
        <v>646.51509576265585</v>
      </c>
      <c r="H55" s="1">
        <f t="shared" si="5"/>
        <v>0.93539501611064124</v>
      </c>
      <c r="I55" s="1" t="s">
        <v>301</v>
      </c>
      <c r="K55" s="1" t="str">
        <f t="shared" si="0"/>
        <v>N/A</v>
      </c>
      <c r="L55" s="1" t="s">
        <v>411</v>
      </c>
      <c r="M55" s="1" t="s">
        <v>583</v>
      </c>
      <c r="O55" s="1" t="s">
        <v>519</v>
      </c>
    </row>
    <row r="56" spans="1:15" x14ac:dyDescent="0.2">
      <c r="A56" s="1" t="s">
        <v>584</v>
      </c>
      <c r="B56" s="2" t="s">
        <v>746</v>
      </c>
      <c r="C56" s="1">
        <v>5.99</v>
      </c>
      <c r="D56" s="1">
        <v>33698954.924352802</v>
      </c>
      <c r="E56" s="1" t="s">
        <v>163</v>
      </c>
      <c r="F56" s="1">
        <v>3</v>
      </c>
      <c r="G56" s="1">
        <f t="shared" si="4"/>
        <v>649.65523784945935</v>
      </c>
      <c r="H56" s="1">
        <f t="shared" si="5"/>
        <v>0.93993825613260917</v>
      </c>
      <c r="I56" s="1" t="s">
        <v>301</v>
      </c>
      <c r="K56" s="1" t="str">
        <f t="shared" si="0"/>
        <v>N/A</v>
      </c>
      <c r="L56" s="1" t="s">
        <v>413</v>
      </c>
      <c r="M56" s="1" t="s">
        <v>584</v>
      </c>
      <c r="O56" s="1" t="s">
        <v>519</v>
      </c>
    </row>
    <row r="57" spans="1:15" x14ac:dyDescent="0.2">
      <c r="A57" s="1" t="s">
        <v>585</v>
      </c>
      <c r="B57" s="2" t="s">
        <v>747</v>
      </c>
      <c r="C57" s="1">
        <v>5.98</v>
      </c>
      <c r="D57" s="1">
        <v>34525075.960071102</v>
      </c>
      <c r="E57" s="1" t="s">
        <v>163</v>
      </c>
      <c r="F57" s="1">
        <v>3</v>
      </c>
      <c r="G57" s="1">
        <f t="shared" si="4"/>
        <v>665.44436196136769</v>
      </c>
      <c r="H57" s="1">
        <f t="shared" si="5"/>
        <v>0.96278237547310064</v>
      </c>
      <c r="I57" s="1" t="s">
        <v>301</v>
      </c>
      <c r="K57" s="1" t="str">
        <f t="shared" si="0"/>
        <v>N/A</v>
      </c>
      <c r="L57" s="1" t="s">
        <v>415</v>
      </c>
      <c r="M57" s="1" t="s">
        <v>585</v>
      </c>
      <c r="O57" s="1" t="s">
        <v>519</v>
      </c>
    </row>
    <row r="58" spans="1:15" x14ac:dyDescent="0.2">
      <c r="A58" s="1" t="s">
        <v>586</v>
      </c>
      <c r="B58" s="2" t="s">
        <v>748</v>
      </c>
      <c r="C58" s="1">
        <v>5.99</v>
      </c>
      <c r="D58" s="1">
        <v>34018085.5073357</v>
      </c>
      <c r="E58" s="1" t="s">
        <v>163</v>
      </c>
      <c r="F58" s="1">
        <v>3</v>
      </c>
      <c r="G58" s="1">
        <f t="shared" si="4"/>
        <v>655.75457700772392</v>
      </c>
      <c r="H58" s="1">
        <f t="shared" si="5"/>
        <v>0.94876294017727003</v>
      </c>
      <c r="I58" s="1" t="s">
        <v>301</v>
      </c>
      <c r="K58" s="1" t="str">
        <f t="shared" si="0"/>
        <v>N/A</v>
      </c>
      <c r="L58" s="1" t="s">
        <v>417</v>
      </c>
      <c r="M58" s="1" t="s">
        <v>586</v>
      </c>
      <c r="O58" s="1" t="s">
        <v>519</v>
      </c>
    </row>
    <row r="59" spans="1:15" x14ac:dyDescent="0.2">
      <c r="A59" s="1" t="s">
        <v>587</v>
      </c>
      <c r="B59" s="2" t="s">
        <v>749</v>
      </c>
      <c r="C59" s="1">
        <v>5.99</v>
      </c>
      <c r="D59" s="1">
        <v>33809070.015493803</v>
      </c>
      <c r="E59" s="1" t="s">
        <v>163</v>
      </c>
      <c r="F59" s="1">
        <v>3</v>
      </c>
      <c r="G59" s="1">
        <f t="shared" si="4"/>
        <v>651.75979730920938</v>
      </c>
      <c r="H59" s="1">
        <f t="shared" si="5"/>
        <v>0.94298318801843994</v>
      </c>
      <c r="I59" s="1" t="s">
        <v>301</v>
      </c>
      <c r="K59" s="1" t="str">
        <f t="shared" si="0"/>
        <v>N/A</v>
      </c>
      <c r="L59" s="1" t="s">
        <v>419</v>
      </c>
      <c r="M59" s="1" t="s">
        <v>587</v>
      </c>
      <c r="O59" s="1" t="s">
        <v>519</v>
      </c>
    </row>
    <row r="60" spans="1:15" x14ac:dyDescent="0.2">
      <c r="A60" s="1" t="s">
        <v>588</v>
      </c>
      <c r="B60" s="2" t="s">
        <v>750</v>
      </c>
      <c r="C60" s="1">
        <v>6</v>
      </c>
      <c r="D60" s="1">
        <v>32309590.2553454</v>
      </c>
      <c r="E60" s="1" t="s">
        <v>163</v>
      </c>
      <c r="F60" s="1">
        <v>3</v>
      </c>
      <c r="G60" s="1">
        <f t="shared" si="4"/>
        <v>623.10119764567162</v>
      </c>
      <c r="H60" s="1">
        <f t="shared" si="5"/>
        <v>0.90151917353574551</v>
      </c>
      <c r="I60" s="1" t="s">
        <v>301</v>
      </c>
      <c r="K60" s="1" t="str">
        <f t="shared" si="0"/>
        <v>N/A</v>
      </c>
      <c r="L60" s="1" t="s">
        <v>421</v>
      </c>
      <c r="M60" s="1" t="s">
        <v>588</v>
      </c>
      <c r="O60" s="1" t="s">
        <v>519</v>
      </c>
    </row>
    <row r="61" spans="1:15" x14ac:dyDescent="0.2">
      <c r="A61" s="1" t="s">
        <v>589</v>
      </c>
      <c r="B61" s="2" t="s">
        <v>751</v>
      </c>
      <c r="C61" s="1">
        <v>5.99</v>
      </c>
      <c r="D61" s="1">
        <v>31730473.312916599</v>
      </c>
      <c r="E61" s="1" t="s">
        <v>163</v>
      </c>
      <c r="F61" s="1">
        <v>3</v>
      </c>
      <c r="G61" s="1">
        <f t="shared" si="4"/>
        <v>612.03290512680735</v>
      </c>
      <c r="H61" s="1">
        <f t="shared" si="5"/>
        <v>0.88550527729905015</v>
      </c>
      <c r="I61" s="1" t="s">
        <v>301</v>
      </c>
      <c r="K61" s="1" t="str">
        <f t="shared" si="0"/>
        <v>N/A</v>
      </c>
      <c r="L61" s="1" t="s">
        <v>423</v>
      </c>
      <c r="M61" s="1" t="s">
        <v>589</v>
      </c>
      <c r="O61" s="1" t="s">
        <v>519</v>
      </c>
    </row>
    <row r="62" spans="1:15" x14ac:dyDescent="0.2">
      <c r="A62" s="1" t="s">
        <v>590</v>
      </c>
      <c r="B62" s="2" t="s">
        <v>752</v>
      </c>
      <c r="C62" s="1">
        <v>5.99</v>
      </c>
      <c r="D62" s="1">
        <v>32481043.642797299</v>
      </c>
      <c r="E62" s="1" t="s">
        <v>163</v>
      </c>
      <c r="F62" s="1">
        <v>3</v>
      </c>
      <c r="G62" s="1">
        <f t="shared" si="4"/>
        <v>626.37807681572122</v>
      </c>
      <c r="H62" s="1">
        <f t="shared" si="5"/>
        <v>0.90626024836006247</v>
      </c>
      <c r="I62" s="1" t="s">
        <v>301</v>
      </c>
      <c r="K62" s="1" t="str">
        <f t="shared" si="0"/>
        <v>N/A</v>
      </c>
      <c r="L62" s="1" t="s">
        <v>425</v>
      </c>
      <c r="M62" s="1" t="s">
        <v>590</v>
      </c>
      <c r="O62" s="1" t="s">
        <v>519</v>
      </c>
    </row>
    <row r="63" spans="1:15" x14ac:dyDescent="0.2">
      <c r="A63" s="1" t="s">
        <v>591</v>
      </c>
      <c r="B63" s="2" t="s">
        <v>753</v>
      </c>
      <c r="C63" s="1">
        <v>5.99</v>
      </c>
      <c r="D63" s="1">
        <v>30903449.863791801</v>
      </c>
      <c r="E63" s="1" t="s">
        <v>163</v>
      </c>
      <c r="F63" s="1">
        <v>3</v>
      </c>
      <c r="G63" s="1">
        <f t="shared" si="4"/>
        <v>596.2265337633952</v>
      </c>
      <c r="H63" s="1">
        <f t="shared" si="5"/>
        <v>0.86263620418222142</v>
      </c>
      <c r="I63" s="1" t="s">
        <v>301</v>
      </c>
      <c r="K63" s="1" t="str">
        <f t="shared" si="0"/>
        <v>N/A</v>
      </c>
      <c r="L63" s="1" t="s">
        <v>427</v>
      </c>
      <c r="M63" s="1" t="s">
        <v>591</v>
      </c>
      <c r="O63" s="1" t="s">
        <v>519</v>
      </c>
    </row>
    <row r="64" spans="1:15" x14ac:dyDescent="0.2">
      <c r="A64" s="1" t="s">
        <v>592</v>
      </c>
      <c r="B64" s="2" t="s">
        <v>754</v>
      </c>
      <c r="C64" s="1">
        <v>5.99</v>
      </c>
      <c r="D64" s="1">
        <v>32720778.261920899</v>
      </c>
      <c r="E64" s="1" t="s">
        <v>163</v>
      </c>
      <c r="F64" s="1">
        <v>3</v>
      </c>
      <c r="G64" s="1">
        <f t="shared" si="4"/>
        <v>630.95997158852833</v>
      </c>
      <c r="H64" s="1">
        <f t="shared" si="5"/>
        <v>0.91288945402427257</v>
      </c>
      <c r="I64" s="1" t="s">
        <v>301</v>
      </c>
      <c r="K64" s="1" t="str">
        <f t="shared" si="0"/>
        <v>N/A</v>
      </c>
      <c r="L64" s="1" t="s">
        <v>429</v>
      </c>
      <c r="M64" s="1" t="s">
        <v>592</v>
      </c>
      <c r="O64" s="1" t="s">
        <v>519</v>
      </c>
    </row>
    <row r="65" spans="1:15" x14ac:dyDescent="0.2">
      <c r="A65" s="1" t="s">
        <v>593</v>
      </c>
      <c r="B65" s="2" t="s">
        <v>755</v>
      </c>
      <c r="C65" s="1">
        <v>5.99</v>
      </c>
      <c r="D65" s="1">
        <v>30334392.8399527</v>
      </c>
      <c r="E65" s="1" t="s">
        <v>163</v>
      </c>
      <c r="F65" s="1">
        <v>3</v>
      </c>
      <c r="G65" s="1">
        <f t="shared" si="4"/>
        <v>585.35051004813351</v>
      </c>
      <c r="H65" s="1">
        <f t="shared" si="5"/>
        <v>0.84690048749898461</v>
      </c>
      <c r="I65" s="1" t="s">
        <v>301</v>
      </c>
      <c r="K65" s="1" t="str">
        <f t="shared" si="0"/>
        <v>N/A</v>
      </c>
      <c r="L65" s="1" t="s">
        <v>431</v>
      </c>
      <c r="M65" s="1" t="s">
        <v>593</v>
      </c>
      <c r="O65" s="1" t="s">
        <v>519</v>
      </c>
    </row>
    <row r="66" spans="1:15" x14ac:dyDescent="0.2">
      <c r="A66" s="1" t="s">
        <v>594</v>
      </c>
      <c r="B66" s="2" t="s">
        <v>756</v>
      </c>
      <c r="C66" s="1">
        <v>5.99</v>
      </c>
      <c r="D66" s="1">
        <v>29402469.877313599</v>
      </c>
      <c r="E66" s="1" t="s">
        <v>163</v>
      </c>
      <c r="F66" s="1">
        <v>3</v>
      </c>
      <c r="G66" s="1">
        <f t="shared" si="4"/>
        <v>567.53926123148483</v>
      </c>
      <c r="H66" s="1">
        <f t="shared" si="5"/>
        <v>0.8211307050407014</v>
      </c>
      <c r="I66" s="1" t="s">
        <v>301</v>
      </c>
      <c r="K66" s="1" t="str">
        <f t="shared" si="0"/>
        <v>N/A</v>
      </c>
      <c r="L66" s="1" t="s">
        <v>433</v>
      </c>
      <c r="M66" s="1" t="s">
        <v>594</v>
      </c>
      <c r="O66" s="1" t="s">
        <v>519</v>
      </c>
    </row>
    <row r="67" spans="1:15" x14ac:dyDescent="0.2">
      <c r="A67" s="1" t="s">
        <v>595</v>
      </c>
      <c r="B67" s="2" t="s">
        <v>757</v>
      </c>
      <c r="C67" s="1">
        <v>5.98</v>
      </c>
      <c r="D67" s="1">
        <v>31644968.054823302</v>
      </c>
      <c r="E67" s="1" t="s">
        <v>163</v>
      </c>
      <c r="F67" s="1">
        <v>3</v>
      </c>
      <c r="G67" s="1">
        <f t="shared" si="4"/>
        <v>610.39869769970551</v>
      </c>
      <c r="H67" s="1">
        <f t="shared" si="5"/>
        <v>0.88314086308409856</v>
      </c>
      <c r="I67" s="1" t="s">
        <v>301</v>
      </c>
      <c r="K67" s="1" t="str">
        <f t="shared" si="0"/>
        <v>N/A</v>
      </c>
      <c r="L67" s="1" t="s">
        <v>435</v>
      </c>
      <c r="M67" s="1" t="s">
        <v>595</v>
      </c>
      <c r="O67" s="1" t="s">
        <v>519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3377D-BB10-468C-B463-4E0B00A8DF72}">
  <dimension ref="A1:O87"/>
  <sheetViews>
    <sheetView zoomScaleNormal="100" workbookViewId="0">
      <selection activeCell="K58" sqref="K58"/>
    </sheetView>
  </sheetViews>
  <sheetFormatPr baseColWidth="10" defaultColWidth="10.85546875" defaultRowHeight="11.25" x14ac:dyDescent="0.2"/>
  <cols>
    <col min="1" max="2" width="26.140625" style="1" customWidth="1"/>
    <col min="3" max="3" width="7" style="1" customWidth="1"/>
    <col min="4" max="4" width="28.85546875" style="1" customWidth="1"/>
    <col min="5" max="6" width="14.85546875" style="1" customWidth="1"/>
    <col min="7" max="7" width="24.5703125" style="1" customWidth="1"/>
    <col min="8" max="8" width="13.7109375" style="1" customWidth="1"/>
    <col min="9" max="9" width="9.42578125" style="1" customWidth="1"/>
    <col min="10" max="10" width="6.7109375" style="1" customWidth="1"/>
    <col min="11" max="11" width="20.140625" style="1" customWidth="1"/>
    <col min="12" max="12" width="5.42578125" style="1" customWidth="1"/>
    <col min="13" max="13" width="10.28515625" style="1" customWidth="1"/>
    <col min="14" max="14" width="8" style="1" customWidth="1"/>
    <col min="15" max="15" width="10.85546875" style="1" customWidth="1"/>
    <col min="16" max="16" width="11.140625" style="1" customWidth="1"/>
    <col min="17" max="17" width="5.28515625" style="1" customWidth="1"/>
    <col min="18" max="18" width="8" style="1" customWidth="1"/>
    <col min="19" max="16384" width="10.85546875" style="1"/>
  </cols>
  <sheetData>
    <row r="1" spans="1:15" s="4" customFormat="1" ht="12" thickBot="1" x14ac:dyDescent="0.25">
      <c r="A1" s="4" t="s">
        <v>759</v>
      </c>
      <c r="B1" s="4" t="s">
        <v>102</v>
      </c>
      <c r="C1" s="4" t="s">
        <v>92</v>
      </c>
      <c r="D1" s="4" t="s">
        <v>94</v>
      </c>
      <c r="E1" s="4" t="s">
        <v>95</v>
      </c>
      <c r="F1" s="4" t="s">
        <v>98</v>
      </c>
      <c r="G1" s="4" t="s">
        <v>758</v>
      </c>
    </row>
    <row r="2" spans="1:15" x14ac:dyDescent="0.2">
      <c r="A2" s="1" t="s">
        <v>760</v>
      </c>
      <c r="C2" s="1">
        <v>5.89</v>
      </c>
      <c r="D2" s="3">
        <v>12087.620559999999</v>
      </c>
      <c r="E2" s="3">
        <v>3</v>
      </c>
      <c r="F2" s="3"/>
      <c r="G2" s="3"/>
      <c r="H2" s="1" t="s">
        <v>163</v>
      </c>
      <c r="I2" s="1" t="s">
        <v>301</v>
      </c>
      <c r="J2" s="1" t="s">
        <v>163</v>
      </c>
      <c r="M2" s="11" t="s">
        <v>901</v>
      </c>
    </row>
    <row r="3" spans="1:15" x14ac:dyDescent="0.2">
      <c r="A3" s="1" t="s">
        <v>761</v>
      </c>
      <c r="C3" s="1">
        <v>5.94</v>
      </c>
      <c r="D3" s="3">
        <v>1432329.423</v>
      </c>
      <c r="E3" s="3">
        <v>3</v>
      </c>
      <c r="F3" s="3"/>
      <c r="G3" s="3"/>
      <c r="H3" s="1" t="s">
        <v>163</v>
      </c>
      <c r="I3" s="1" t="s">
        <v>301</v>
      </c>
      <c r="J3" s="1" t="s">
        <v>163</v>
      </c>
      <c r="M3" s="21">
        <f>AVERAGE(F10:F12)</f>
        <v>683.32894221337938</v>
      </c>
    </row>
    <row r="4" spans="1:15" x14ac:dyDescent="0.2">
      <c r="A4" s="1" t="s">
        <v>762</v>
      </c>
      <c r="C4" s="1" t="s">
        <v>93</v>
      </c>
      <c r="D4" s="3">
        <v>0</v>
      </c>
      <c r="E4" s="3">
        <v>3</v>
      </c>
      <c r="F4" s="3"/>
      <c r="G4" s="3"/>
      <c r="H4" s="1" t="s">
        <v>93</v>
      </c>
      <c r="I4" s="1" t="s">
        <v>301</v>
      </c>
      <c r="J4" s="1">
        <v>0</v>
      </c>
    </row>
    <row r="5" spans="1:15" x14ac:dyDescent="0.2">
      <c r="A5" s="1" t="s">
        <v>763</v>
      </c>
      <c r="C5" s="1" t="s">
        <v>93</v>
      </c>
      <c r="D5" s="3">
        <v>0</v>
      </c>
      <c r="E5" s="3">
        <v>3</v>
      </c>
      <c r="F5" s="3"/>
      <c r="G5" s="3"/>
      <c r="H5" s="1" t="s">
        <v>93</v>
      </c>
      <c r="I5" s="1" t="s">
        <v>301</v>
      </c>
      <c r="J5" s="1">
        <v>0</v>
      </c>
      <c r="M5" s="5" t="s">
        <v>100</v>
      </c>
      <c r="N5" s="5"/>
      <c r="O5" s="5"/>
    </row>
    <row r="6" spans="1:15" x14ac:dyDescent="0.2">
      <c r="A6" s="5" t="s">
        <v>764</v>
      </c>
      <c r="B6" s="5"/>
      <c r="C6" s="5">
        <v>6.05</v>
      </c>
      <c r="D6" s="19">
        <v>2729392.892</v>
      </c>
      <c r="E6" s="19">
        <v>3</v>
      </c>
      <c r="F6" s="19"/>
      <c r="G6" s="19"/>
      <c r="H6" s="5" t="s">
        <v>163</v>
      </c>
      <c r="I6" s="5" t="s">
        <v>301</v>
      </c>
      <c r="J6" s="5" t="s">
        <v>163</v>
      </c>
      <c r="M6" s="5"/>
      <c r="N6" s="5" t="s">
        <v>96</v>
      </c>
      <c r="O6" s="5" t="s">
        <v>94</v>
      </c>
    </row>
    <row r="7" spans="1:15" x14ac:dyDescent="0.2">
      <c r="A7" s="5" t="s">
        <v>765</v>
      </c>
      <c r="B7" s="5"/>
      <c r="C7" s="5">
        <v>6.03</v>
      </c>
      <c r="D7" s="19">
        <v>6692568.6579999998</v>
      </c>
      <c r="E7" s="19">
        <v>3</v>
      </c>
      <c r="F7" s="19"/>
      <c r="G7" s="19"/>
      <c r="H7" s="5" t="s">
        <v>163</v>
      </c>
      <c r="I7" s="5" t="s">
        <v>301</v>
      </c>
      <c r="J7" s="5" t="s">
        <v>163</v>
      </c>
      <c r="M7" s="5">
        <v>10</v>
      </c>
      <c r="N7" s="5">
        <f t="shared" ref="N7:N16" si="0">M7/100*700</f>
        <v>70</v>
      </c>
      <c r="O7" s="19">
        <f>D6</f>
        <v>2729392.892</v>
      </c>
    </row>
    <row r="8" spans="1:15" x14ac:dyDescent="0.2">
      <c r="A8" s="5" t="s">
        <v>766</v>
      </c>
      <c r="B8" s="5"/>
      <c r="C8" s="5">
        <v>6.01</v>
      </c>
      <c r="D8" s="19">
        <v>13704620.01</v>
      </c>
      <c r="E8" s="19">
        <v>3</v>
      </c>
      <c r="F8" s="19"/>
      <c r="G8" s="19"/>
      <c r="H8" s="5" t="s">
        <v>163</v>
      </c>
      <c r="I8" s="5" t="s">
        <v>301</v>
      </c>
      <c r="J8" s="5" t="s">
        <v>163</v>
      </c>
      <c r="M8" s="5">
        <v>10</v>
      </c>
      <c r="N8" s="5">
        <f t="shared" si="0"/>
        <v>70</v>
      </c>
      <c r="O8" s="19">
        <f>D38</f>
        <v>2589909.0920000002</v>
      </c>
    </row>
    <row r="9" spans="1:15" x14ac:dyDescent="0.2">
      <c r="A9" s="5" t="s">
        <v>767</v>
      </c>
      <c r="B9" s="5"/>
      <c r="C9" s="5">
        <v>5.99</v>
      </c>
      <c r="D9" s="19">
        <v>19940977.920000002</v>
      </c>
      <c r="E9" s="19">
        <v>3</v>
      </c>
      <c r="F9" s="19"/>
      <c r="G9" s="19"/>
      <c r="H9" s="5" t="s">
        <v>163</v>
      </c>
      <c r="I9" s="5" t="s">
        <v>301</v>
      </c>
      <c r="J9" s="5" t="s">
        <v>163</v>
      </c>
      <c r="M9" s="5">
        <v>25</v>
      </c>
      <c r="N9" s="5">
        <f t="shared" si="0"/>
        <v>175</v>
      </c>
      <c r="O9" s="19">
        <f>D7</f>
        <v>6692568.6579999998</v>
      </c>
    </row>
    <row r="10" spans="1:15" x14ac:dyDescent="0.2">
      <c r="A10" s="5" t="s">
        <v>768</v>
      </c>
      <c r="B10" s="14" t="s">
        <v>846</v>
      </c>
      <c r="C10" s="5">
        <v>5.98</v>
      </c>
      <c r="D10" s="19">
        <v>26819331.91</v>
      </c>
      <c r="E10" s="19">
        <v>3</v>
      </c>
      <c r="F10" s="19">
        <f>(D10-$N$19)/$N$18</f>
        <v>695.87581605730577</v>
      </c>
      <c r="G10" s="20">
        <f>F10/$M$3</f>
        <v>1.0183613967868617</v>
      </c>
      <c r="H10" s="5" t="s">
        <v>163</v>
      </c>
      <c r="I10" s="5" t="s">
        <v>301</v>
      </c>
      <c r="J10" s="5" t="s">
        <v>163</v>
      </c>
      <c r="M10" s="5">
        <v>25</v>
      </c>
      <c r="N10" s="5">
        <f t="shared" si="0"/>
        <v>175</v>
      </c>
      <c r="O10" s="19">
        <f>D39</f>
        <v>6443692.7520000003</v>
      </c>
    </row>
    <row r="11" spans="1:15" x14ac:dyDescent="0.2">
      <c r="A11" s="1" t="s">
        <v>769</v>
      </c>
      <c r="B11" s="2" t="s">
        <v>847</v>
      </c>
      <c r="C11" s="1">
        <v>5.97</v>
      </c>
      <c r="D11" s="3">
        <v>27670611.629999999</v>
      </c>
      <c r="E11" s="3">
        <v>3</v>
      </c>
      <c r="F11" s="3">
        <f t="shared" ref="F11:F36" si="1">(D11-$N$19)/$N$18</f>
        <v>717.89405866819334</v>
      </c>
      <c r="G11" s="15">
        <f t="shared" ref="G11:G49" si="2">F11/$M$3</f>
        <v>1.050583422301496</v>
      </c>
      <c r="H11" s="1" t="s">
        <v>163</v>
      </c>
      <c r="I11" s="1" t="s">
        <v>301</v>
      </c>
      <c r="J11" s="1" t="s">
        <v>163</v>
      </c>
      <c r="M11" s="5">
        <v>50</v>
      </c>
      <c r="N11" s="5">
        <f t="shared" si="0"/>
        <v>350</v>
      </c>
      <c r="O11" s="19">
        <f>D8</f>
        <v>13704620.01</v>
      </c>
    </row>
    <row r="12" spans="1:15" x14ac:dyDescent="0.2">
      <c r="A12" s="1" t="s">
        <v>770</v>
      </c>
      <c r="B12" s="2" t="s">
        <v>848</v>
      </c>
      <c r="C12" s="1">
        <v>5.97</v>
      </c>
      <c r="D12" s="3">
        <v>24512772.66</v>
      </c>
      <c r="E12" s="3">
        <v>3</v>
      </c>
      <c r="F12" s="3">
        <f t="shared" si="1"/>
        <v>636.21695191463937</v>
      </c>
      <c r="G12" s="15">
        <f t="shared" si="2"/>
        <v>0.93105518091164263</v>
      </c>
      <c r="H12" s="1" t="s">
        <v>163</v>
      </c>
      <c r="I12" s="1" t="s">
        <v>301</v>
      </c>
      <c r="J12" s="1" t="s">
        <v>163</v>
      </c>
      <c r="M12" s="5">
        <v>50</v>
      </c>
      <c r="N12" s="5">
        <f t="shared" si="0"/>
        <v>350</v>
      </c>
      <c r="O12" s="19">
        <f>D40</f>
        <v>13323105.75</v>
      </c>
    </row>
    <row r="13" spans="1:15" x14ac:dyDescent="0.2">
      <c r="A13" s="1" t="s">
        <v>771</v>
      </c>
      <c r="B13" s="2" t="s">
        <v>849</v>
      </c>
      <c r="C13" s="1">
        <v>5.96</v>
      </c>
      <c r="D13" s="3">
        <v>24601737.719999999</v>
      </c>
      <c r="E13" s="3">
        <v>3</v>
      </c>
      <c r="F13" s="3">
        <f t="shared" si="1"/>
        <v>638.51802197298878</v>
      </c>
      <c r="G13" s="15">
        <f t="shared" si="2"/>
        <v>0.93442262214850291</v>
      </c>
      <c r="H13" s="1" t="s">
        <v>163</v>
      </c>
      <c r="I13" s="1" t="s">
        <v>301</v>
      </c>
      <c r="J13" s="1" t="s">
        <v>163</v>
      </c>
      <c r="M13" s="5">
        <v>75</v>
      </c>
      <c r="N13" s="5">
        <f t="shared" si="0"/>
        <v>525</v>
      </c>
      <c r="O13" s="19">
        <f>D9</f>
        <v>19940977.920000002</v>
      </c>
    </row>
    <row r="14" spans="1:15" x14ac:dyDescent="0.2">
      <c r="A14" s="1" t="s">
        <v>772</v>
      </c>
      <c r="B14" s="2" t="s">
        <v>850</v>
      </c>
      <c r="C14" s="1">
        <v>5.95</v>
      </c>
      <c r="D14" s="3">
        <v>24939354.260000002</v>
      </c>
      <c r="E14" s="3">
        <v>3</v>
      </c>
      <c r="F14" s="3">
        <f t="shared" si="1"/>
        <v>647.2504312064292</v>
      </c>
      <c r="G14" s="15">
        <f t="shared" si="2"/>
        <v>0.94720183973169958</v>
      </c>
      <c r="H14" s="1" t="s">
        <v>163</v>
      </c>
      <c r="I14" s="1" t="s">
        <v>301</v>
      </c>
      <c r="J14" s="1" t="s">
        <v>163</v>
      </c>
      <c r="M14" s="5">
        <v>75</v>
      </c>
      <c r="N14" s="5">
        <f t="shared" si="0"/>
        <v>525</v>
      </c>
      <c r="O14" s="19">
        <f>D41</f>
        <v>20618834.66</v>
      </c>
    </row>
    <row r="15" spans="1:15" x14ac:dyDescent="0.2">
      <c r="A15" s="1" t="s">
        <v>773</v>
      </c>
      <c r="B15" s="2" t="s">
        <v>851</v>
      </c>
      <c r="C15" s="1">
        <v>5.94</v>
      </c>
      <c r="D15" s="3">
        <v>23382277.329999998</v>
      </c>
      <c r="E15" s="3">
        <v>3</v>
      </c>
      <c r="F15" s="3">
        <f t="shared" si="1"/>
        <v>606.97683276036707</v>
      </c>
      <c r="G15" s="15">
        <f t="shared" si="2"/>
        <v>0.88826448766285349</v>
      </c>
      <c r="H15" s="1" t="s">
        <v>163</v>
      </c>
      <c r="I15" s="1" t="s">
        <v>301</v>
      </c>
      <c r="J15" s="1" t="s">
        <v>163</v>
      </c>
      <c r="M15" s="5">
        <v>100</v>
      </c>
      <c r="N15" s="5">
        <f t="shared" si="0"/>
        <v>700</v>
      </c>
      <c r="O15" s="19">
        <f>D10</f>
        <v>26819331.91</v>
      </c>
    </row>
    <row r="16" spans="1:15" x14ac:dyDescent="0.2">
      <c r="A16" s="1" t="s">
        <v>774</v>
      </c>
      <c r="B16" s="2" t="s">
        <v>852</v>
      </c>
      <c r="C16" s="1">
        <v>5.93</v>
      </c>
      <c r="D16" s="3">
        <v>25201727.440000001</v>
      </c>
      <c r="E16" s="3">
        <v>3</v>
      </c>
      <c r="F16" s="3">
        <f t="shared" si="1"/>
        <v>654.03668042170489</v>
      </c>
      <c r="G16" s="15">
        <f t="shared" si="2"/>
        <v>0.95713299996222378</v>
      </c>
      <c r="H16" s="1" t="s">
        <v>163</v>
      </c>
      <c r="I16" s="1" t="s">
        <v>301</v>
      </c>
      <c r="J16" s="1" t="s">
        <v>163</v>
      </c>
      <c r="M16" s="5">
        <v>100</v>
      </c>
      <c r="N16" s="5">
        <f t="shared" si="0"/>
        <v>700</v>
      </c>
      <c r="O16" s="19">
        <f>D42</f>
        <v>27019486.239999998</v>
      </c>
    </row>
    <row r="17" spans="1:15" x14ac:dyDescent="0.2">
      <c r="A17" s="1" t="s">
        <v>775</v>
      </c>
      <c r="B17" s="2" t="s">
        <v>853</v>
      </c>
      <c r="C17" s="1">
        <v>5.94</v>
      </c>
      <c r="D17" s="3">
        <v>24408784.489999998</v>
      </c>
      <c r="E17" s="3">
        <v>3</v>
      </c>
      <c r="F17" s="3">
        <f t="shared" si="1"/>
        <v>633.52731101056349</v>
      </c>
      <c r="G17" s="15">
        <f t="shared" si="2"/>
        <v>0.92711909575862128</v>
      </c>
      <c r="H17" s="1" t="s">
        <v>163</v>
      </c>
      <c r="I17" s="1" t="s">
        <v>301</v>
      </c>
      <c r="J17" s="1" t="s">
        <v>163</v>
      </c>
      <c r="M17" s="5"/>
      <c r="N17" s="5"/>
      <c r="O17" s="5"/>
    </row>
    <row r="18" spans="1:15" x14ac:dyDescent="0.2">
      <c r="A18" s="1" t="s">
        <v>776</v>
      </c>
      <c r="B18" s="2" t="s">
        <v>854</v>
      </c>
      <c r="C18" s="1">
        <v>5.94</v>
      </c>
      <c r="D18" s="3">
        <v>25717124.079999998</v>
      </c>
      <c r="E18" s="3">
        <v>3</v>
      </c>
      <c r="F18" s="3">
        <f t="shared" si="1"/>
        <v>667.36734952346171</v>
      </c>
      <c r="G18" s="15">
        <f t="shared" si="2"/>
        <v>0.97664142157038414</v>
      </c>
      <c r="H18" s="1" t="s">
        <v>163</v>
      </c>
      <c r="I18" s="1" t="s">
        <v>301</v>
      </c>
      <c r="J18" s="1" t="s">
        <v>163</v>
      </c>
      <c r="M18" s="5" t="s">
        <v>97</v>
      </c>
      <c r="N18" s="5">
        <f>SLOPE(O7:O16,N7:N16)</f>
        <v>38662.473433690691</v>
      </c>
      <c r="O18" s="5"/>
    </row>
    <row r="19" spans="1:15" x14ac:dyDescent="0.2">
      <c r="A19" s="1" t="s">
        <v>777</v>
      </c>
      <c r="B19" s="2" t="s">
        <v>855</v>
      </c>
      <c r="C19" s="1">
        <v>5.93</v>
      </c>
      <c r="D19" s="3">
        <v>24430636.030000001</v>
      </c>
      <c r="E19" s="3">
        <v>3</v>
      </c>
      <c r="F19" s="3">
        <f t="shared" si="1"/>
        <v>634.09249833717047</v>
      </c>
      <c r="G19" s="15">
        <f t="shared" si="2"/>
        <v>0.92794620447843679</v>
      </c>
      <c r="H19" s="1" t="s">
        <v>163</v>
      </c>
      <c r="I19" s="1" t="s">
        <v>301</v>
      </c>
      <c r="J19" s="1" t="s">
        <v>163</v>
      </c>
      <c r="M19" s="5" t="s">
        <v>99</v>
      </c>
      <c r="N19" s="5">
        <f>INTERCEPT(O7:O16,N7:N16)</f>
        <v>-84948.341463411227</v>
      </c>
      <c r="O19" s="5"/>
    </row>
    <row r="20" spans="1:15" x14ac:dyDescent="0.2">
      <c r="A20" s="1" t="s">
        <v>778</v>
      </c>
      <c r="B20" s="2" t="s">
        <v>856</v>
      </c>
      <c r="C20" s="1">
        <v>5.93</v>
      </c>
      <c r="D20" s="3">
        <v>24250102.48</v>
      </c>
      <c r="E20" s="3">
        <v>3</v>
      </c>
      <c r="F20" s="3">
        <f t="shared" si="1"/>
        <v>629.42302083181562</v>
      </c>
      <c r="G20" s="15">
        <f t="shared" si="2"/>
        <v>0.92111277885149079</v>
      </c>
      <c r="H20" s="1" t="s">
        <v>163</v>
      </c>
      <c r="I20" s="1" t="s">
        <v>301</v>
      </c>
      <c r="J20" s="1" t="s">
        <v>163</v>
      </c>
    </row>
    <row r="21" spans="1:15" x14ac:dyDescent="0.2">
      <c r="A21" s="1" t="s">
        <v>779</v>
      </c>
      <c r="B21" s="2" t="s">
        <v>857</v>
      </c>
      <c r="C21" s="1">
        <v>5.92</v>
      </c>
      <c r="D21" s="3">
        <v>24151651.809999999</v>
      </c>
      <c r="E21" s="3">
        <v>3</v>
      </c>
      <c r="F21" s="3">
        <f t="shared" si="1"/>
        <v>626.87660666695751</v>
      </c>
      <c r="G21" s="15">
        <f t="shared" si="2"/>
        <v>0.91738629515154679</v>
      </c>
      <c r="H21" s="1" t="s">
        <v>163</v>
      </c>
      <c r="I21" s="1" t="s">
        <v>301</v>
      </c>
      <c r="J21" s="1" t="s">
        <v>163</v>
      </c>
    </row>
    <row r="22" spans="1:15" x14ac:dyDescent="0.2">
      <c r="A22" s="1" t="s">
        <v>780</v>
      </c>
      <c r="B22" s="2" t="s">
        <v>858</v>
      </c>
      <c r="C22" s="1">
        <v>5.93</v>
      </c>
      <c r="D22" s="3">
        <v>23024607.579999998</v>
      </c>
      <c r="E22" s="3">
        <v>3</v>
      </c>
      <c r="F22" s="3">
        <f t="shared" si="1"/>
        <v>597.72574977899922</v>
      </c>
      <c r="G22" s="15">
        <f t="shared" si="2"/>
        <v>0.87472623044898146</v>
      </c>
      <c r="H22" s="1" t="s">
        <v>163</v>
      </c>
      <c r="I22" s="1" t="s">
        <v>301</v>
      </c>
      <c r="J22" s="1" t="s">
        <v>163</v>
      </c>
    </row>
    <row r="23" spans="1:15" s="10" customFormat="1" x14ac:dyDescent="0.2">
      <c r="A23" s="10" t="s">
        <v>781</v>
      </c>
      <c r="B23" s="16" t="s">
        <v>859</v>
      </c>
      <c r="C23" s="10">
        <v>5.93</v>
      </c>
      <c r="D23" s="17">
        <v>18350012.719999999</v>
      </c>
      <c r="E23" s="17">
        <v>3</v>
      </c>
      <c r="F23" s="17">
        <f t="shared" si="1"/>
        <v>476.81794319447454</v>
      </c>
      <c r="G23" s="18">
        <f t="shared" si="2"/>
        <v>0.6977868398929622</v>
      </c>
      <c r="H23" s="10" t="s">
        <v>163</v>
      </c>
      <c r="I23" s="10" t="s">
        <v>301</v>
      </c>
      <c r="J23" s="10" t="s">
        <v>163</v>
      </c>
      <c r="K23" s="10" t="s">
        <v>900</v>
      </c>
      <c r="M23" s="11" t="s">
        <v>902</v>
      </c>
    </row>
    <row r="24" spans="1:15" x14ac:dyDescent="0.2">
      <c r="A24" s="1" t="s">
        <v>782</v>
      </c>
      <c r="B24" s="2" t="s">
        <v>860</v>
      </c>
      <c r="C24" s="1">
        <v>5.92</v>
      </c>
      <c r="D24" s="3">
        <v>21783140</v>
      </c>
      <c r="E24" s="3">
        <v>3</v>
      </c>
      <c r="F24" s="3">
        <f t="shared" si="1"/>
        <v>565.61534737214811</v>
      </c>
      <c r="G24" s="15">
        <f t="shared" si="2"/>
        <v>0.82773509569206349</v>
      </c>
      <c r="H24" s="1" t="s">
        <v>163</v>
      </c>
      <c r="I24" s="1" t="s">
        <v>301</v>
      </c>
      <c r="J24" s="1" t="s">
        <v>163</v>
      </c>
      <c r="M24" s="21">
        <f>AVERAGE(F50,F52,F53)</f>
        <v>716.54677214667993</v>
      </c>
    </row>
    <row r="25" spans="1:15" x14ac:dyDescent="0.2">
      <c r="A25" s="1" t="s">
        <v>783</v>
      </c>
      <c r="B25" s="2" t="s">
        <v>861</v>
      </c>
      <c r="C25" s="1">
        <v>5.93</v>
      </c>
      <c r="D25" s="3">
        <v>21674191.600000001</v>
      </c>
      <c r="E25" s="3">
        <v>3</v>
      </c>
      <c r="F25" s="3">
        <f t="shared" si="1"/>
        <v>562.79741074461049</v>
      </c>
      <c r="G25" s="15">
        <f t="shared" si="2"/>
        <v>0.82361125949333613</v>
      </c>
      <c r="H25" s="1" t="s">
        <v>163</v>
      </c>
      <c r="I25" s="1" t="s">
        <v>301</v>
      </c>
      <c r="J25" s="1" t="s">
        <v>163</v>
      </c>
    </row>
    <row r="26" spans="1:15" x14ac:dyDescent="0.2">
      <c r="A26" s="1" t="s">
        <v>784</v>
      </c>
      <c r="B26" s="2" t="s">
        <v>862</v>
      </c>
      <c r="C26" s="1">
        <v>5.93</v>
      </c>
      <c r="D26" s="3">
        <v>21096246.460000001</v>
      </c>
      <c r="E26" s="3">
        <v>3</v>
      </c>
      <c r="F26" s="3">
        <f t="shared" si="1"/>
        <v>547.848932577759</v>
      </c>
      <c r="G26" s="15">
        <f t="shared" si="2"/>
        <v>0.80173529721017611</v>
      </c>
      <c r="H26" s="1" t="s">
        <v>163</v>
      </c>
      <c r="I26" s="1" t="s">
        <v>301</v>
      </c>
      <c r="J26" s="1" t="s">
        <v>163</v>
      </c>
      <c r="M26" s="5" t="s">
        <v>101</v>
      </c>
      <c r="N26" s="5"/>
      <c r="O26" s="5"/>
    </row>
    <row r="27" spans="1:15" x14ac:dyDescent="0.2">
      <c r="A27" s="1" t="s">
        <v>785</v>
      </c>
      <c r="B27" s="2" t="s">
        <v>863</v>
      </c>
      <c r="C27" s="1">
        <v>5.92</v>
      </c>
      <c r="D27" s="3">
        <v>21643096.140000001</v>
      </c>
      <c r="E27" s="3">
        <v>3</v>
      </c>
      <c r="F27" s="3">
        <f t="shared" si="1"/>
        <v>561.99313059286771</v>
      </c>
      <c r="G27" s="15">
        <f t="shared" si="2"/>
        <v>0.82243425658586722</v>
      </c>
      <c r="H27" s="1" t="s">
        <v>163</v>
      </c>
      <c r="I27" s="1" t="s">
        <v>301</v>
      </c>
      <c r="J27" s="1" t="s">
        <v>163</v>
      </c>
      <c r="M27" s="5"/>
      <c r="N27" s="5" t="s">
        <v>96</v>
      </c>
      <c r="O27" s="5" t="s">
        <v>94</v>
      </c>
    </row>
    <row r="28" spans="1:15" x14ac:dyDescent="0.2">
      <c r="A28" s="1" t="s">
        <v>786</v>
      </c>
      <c r="B28" s="2" t="s">
        <v>864</v>
      </c>
      <c r="C28" s="1">
        <v>5.93</v>
      </c>
      <c r="D28" s="3">
        <v>19182851.489999998</v>
      </c>
      <c r="E28" s="3">
        <v>3</v>
      </c>
      <c r="F28" s="3">
        <f t="shared" si="1"/>
        <v>498.35921295902773</v>
      </c>
      <c r="G28" s="15">
        <f t="shared" si="2"/>
        <v>0.72931085187872491</v>
      </c>
      <c r="H28" s="1" t="s">
        <v>163</v>
      </c>
      <c r="I28" s="1" t="s">
        <v>301</v>
      </c>
      <c r="J28" s="1" t="s">
        <v>163</v>
      </c>
      <c r="M28" s="5">
        <v>10</v>
      </c>
      <c r="N28" s="5">
        <f t="shared" ref="N28:N37" si="3">M28/100*700</f>
        <v>70</v>
      </c>
      <c r="O28" s="19">
        <f>D46</f>
        <v>20737.953099999999</v>
      </c>
    </row>
    <row r="29" spans="1:15" x14ac:dyDescent="0.2">
      <c r="A29" s="1" t="s">
        <v>787</v>
      </c>
      <c r="B29" s="2" t="s">
        <v>865</v>
      </c>
      <c r="C29" s="1">
        <v>5.94</v>
      </c>
      <c r="D29" s="3">
        <v>20416074.510000002</v>
      </c>
      <c r="E29" s="3">
        <v>3</v>
      </c>
      <c r="F29" s="3">
        <f t="shared" si="1"/>
        <v>530.25637086112317</v>
      </c>
      <c r="G29" s="15">
        <f t="shared" si="2"/>
        <v>0.77598991950137963</v>
      </c>
      <c r="H29" s="1" t="s">
        <v>163</v>
      </c>
      <c r="I29" s="1" t="s">
        <v>301</v>
      </c>
      <c r="J29" s="1" t="s">
        <v>163</v>
      </c>
      <c r="M29" s="5">
        <v>10</v>
      </c>
      <c r="N29" s="5">
        <f t="shared" si="3"/>
        <v>70</v>
      </c>
      <c r="O29" s="19">
        <f>D79</f>
        <v>2605366.9169999999</v>
      </c>
    </row>
    <row r="30" spans="1:15" x14ac:dyDescent="0.2">
      <c r="A30" s="1" t="s">
        <v>788</v>
      </c>
      <c r="B30" s="2" t="s">
        <v>866</v>
      </c>
      <c r="C30" s="1">
        <v>5.93</v>
      </c>
      <c r="D30" s="3">
        <v>20220138.579999998</v>
      </c>
      <c r="E30" s="3">
        <v>3</v>
      </c>
      <c r="F30" s="3">
        <f t="shared" si="1"/>
        <v>525.18851273931796</v>
      </c>
      <c r="G30" s="15">
        <f t="shared" si="2"/>
        <v>0.76857349410398634</v>
      </c>
      <c r="H30" s="1" t="s">
        <v>163</v>
      </c>
      <c r="I30" s="1" t="s">
        <v>301</v>
      </c>
      <c r="J30" s="1" t="s">
        <v>163</v>
      </c>
      <c r="M30" s="5">
        <v>25</v>
      </c>
      <c r="N30" s="5">
        <f t="shared" si="3"/>
        <v>175</v>
      </c>
      <c r="O30" s="19">
        <f>D47</f>
        <v>6511292.7010000004</v>
      </c>
    </row>
    <row r="31" spans="1:15" x14ac:dyDescent="0.2">
      <c r="A31" s="1" t="s">
        <v>789</v>
      </c>
      <c r="B31" s="2" t="s">
        <v>867</v>
      </c>
      <c r="C31" s="1">
        <v>5.93</v>
      </c>
      <c r="D31" s="3">
        <v>19365592.440000001</v>
      </c>
      <c r="E31" s="3">
        <v>3</v>
      </c>
      <c r="F31" s="3">
        <f t="shared" si="1"/>
        <v>503.08578458702817</v>
      </c>
      <c r="G31" s="15">
        <f t="shared" si="2"/>
        <v>0.73622783041718776</v>
      </c>
      <c r="H31" s="1" t="s">
        <v>163</v>
      </c>
      <c r="I31" s="1" t="s">
        <v>301</v>
      </c>
      <c r="J31" s="1" t="s">
        <v>163</v>
      </c>
      <c r="M31" s="5">
        <v>25</v>
      </c>
      <c r="N31" s="5">
        <f t="shared" si="3"/>
        <v>175</v>
      </c>
      <c r="O31" s="19">
        <f>D80</f>
        <v>6676696.7139999997</v>
      </c>
    </row>
    <row r="32" spans="1:15" x14ac:dyDescent="0.2">
      <c r="A32" s="1" t="s">
        <v>790</v>
      </c>
      <c r="B32" s="2" t="s">
        <v>868</v>
      </c>
      <c r="C32" s="1">
        <v>5.94</v>
      </c>
      <c r="D32" s="3">
        <v>18018950.77</v>
      </c>
      <c r="E32" s="3">
        <v>3</v>
      </c>
      <c r="F32" s="3">
        <f t="shared" si="1"/>
        <v>468.25506760484637</v>
      </c>
      <c r="G32" s="15">
        <f t="shared" si="2"/>
        <v>0.68525572191939577</v>
      </c>
      <c r="H32" s="1" t="s">
        <v>163</v>
      </c>
      <c r="I32" s="1" t="s">
        <v>301</v>
      </c>
      <c r="J32" s="1" t="s">
        <v>163</v>
      </c>
      <c r="M32" s="5">
        <v>50</v>
      </c>
      <c r="N32" s="5">
        <f t="shared" si="3"/>
        <v>350</v>
      </c>
      <c r="O32" s="19">
        <f>D48</f>
        <v>13983560.970000001</v>
      </c>
    </row>
    <row r="33" spans="1:15" x14ac:dyDescent="0.2">
      <c r="A33" s="1" t="s">
        <v>791</v>
      </c>
      <c r="B33" s="2" t="s">
        <v>869</v>
      </c>
      <c r="C33" s="1">
        <v>5.94</v>
      </c>
      <c r="D33" s="3">
        <v>23170180.550000001</v>
      </c>
      <c r="E33" s="3">
        <v>3</v>
      </c>
      <c r="F33" s="3">
        <f t="shared" si="1"/>
        <v>601.49097629120558</v>
      </c>
      <c r="G33" s="15">
        <f t="shared" si="2"/>
        <v>0.88023635343603124</v>
      </c>
      <c r="H33" s="1" t="s">
        <v>163</v>
      </c>
      <c r="I33" s="1" t="s">
        <v>301</v>
      </c>
      <c r="J33" s="1" t="s">
        <v>163</v>
      </c>
      <c r="M33" s="5">
        <v>50</v>
      </c>
      <c r="N33" s="5">
        <f t="shared" si="3"/>
        <v>350</v>
      </c>
      <c r="O33" s="19">
        <f>D81</f>
        <v>11576778.140000001</v>
      </c>
    </row>
    <row r="34" spans="1:15" x14ac:dyDescent="0.2">
      <c r="A34" s="1" t="s">
        <v>792</v>
      </c>
      <c r="B34" s="2" t="s">
        <v>870</v>
      </c>
      <c r="C34" s="1">
        <v>5.92</v>
      </c>
      <c r="D34" s="3">
        <v>14233373.43</v>
      </c>
      <c r="E34" s="3">
        <v>3</v>
      </c>
      <c r="F34" s="3">
        <f t="shared" si="1"/>
        <v>370.34158706944879</v>
      </c>
      <c r="G34" s="15">
        <f t="shared" si="2"/>
        <v>0.54196678084477246</v>
      </c>
      <c r="H34" s="1" t="s">
        <v>163</v>
      </c>
      <c r="I34" s="1" t="s">
        <v>301</v>
      </c>
      <c r="J34" s="1" t="s">
        <v>163</v>
      </c>
      <c r="M34" s="5">
        <v>75</v>
      </c>
      <c r="N34" s="5">
        <f t="shared" si="3"/>
        <v>525</v>
      </c>
      <c r="O34" s="19">
        <f>D49</f>
        <v>19820945.440000001</v>
      </c>
    </row>
    <row r="35" spans="1:15" x14ac:dyDescent="0.2">
      <c r="A35" s="1" t="s">
        <v>793</v>
      </c>
      <c r="B35" s="2" t="s">
        <v>871</v>
      </c>
      <c r="C35" s="1">
        <v>5.93</v>
      </c>
      <c r="D35" s="3">
        <v>16869018.91</v>
      </c>
      <c r="E35" s="3">
        <v>3</v>
      </c>
      <c r="F35" s="3">
        <f t="shared" si="1"/>
        <v>438.51222505308294</v>
      </c>
      <c r="G35" s="15">
        <f t="shared" si="2"/>
        <v>0.6417293311661767</v>
      </c>
      <c r="H35" s="1" t="s">
        <v>163</v>
      </c>
      <c r="I35" s="1" t="s">
        <v>301</v>
      </c>
      <c r="J35" s="1" t="s">
        <v>163</v>
      </c>
      <c r="M35" s="5">
        <v>75</v>
      </c>
      <c r="N35" s="5">
        <f t="shared" si="3"/>
        <v>525</v>
      </c>
      <c r="O35" s="19">
        <f>D82</f>
        <v>19911327.309999999</v>
      </c>
    </row>
    <row r="36" spans="1:15" x14ac:dyDescent="0.2">
      <c r="A36" s="1" t="s">
        <v>794</v>
      </c>
      <c r="B36" s="2" t="s">
        <v>872</v>
      </c>
      <c r="C36" s="1">
        <v>5.94</v>
      </c>
      <c r="D36" s="3">
        <v>16750220.970000001</v>
      </c>
      <c r="E36" s="3">
        <v>3</v>
      </c>
      <c r="F36" s="3">
        <f t="shared" si="1"/>
        <v>435.43953131547846</v>
      </c>
      <c r="G36" s="15">
        <f t="shared" si="2"/>
        <v>0.63723267728868738</v>
      </c>
      <c r="H36" s="1" t="s">
        <v>163</v>
      </c>
      <c r="I36" s="1" t="s">
        <v>301</v>
      </c>
      <c r="J36" s="1" t="s">
        <v>163</v>
      </c>
      <c r="M36" s="5">
        <v>100</v>
      </c>
      <c r="N36" s="5">
        <f t="shared" si="3"/>
        <v>700</v>
      </c>
      <c r="O36" s="19">
        <f>D50</f>
        <v>27361297.739999998</v>
      </c>
    </row>
    <row r="37" spans="1:15" x14ac:dyDescent="0.2">
      <c r="A37" s="1" t="s">
        <v>795</v>
      </c>
      <c r="C37" s="1" t="s">
        <v>93</v>
      </c>
      <c r="D37" s="3">
        <v>0</v>
      </c>
      <c r="E37" s="3">
        <v>3</v>
      </c>
      <c r="F37" s="3"/>
      <c r="G37" s="15">
        <f t="shared" si="2"/>
        <v>0</v>
      </c>
      <c r="H37" s="1" t="s">
        <v>93</v>
      </c>
      <c r="I37" s="1" t="s">
        <v>301</v>
      </c>
      <c r="J37" s="1">
        <v>0</v>
      </c>
      <c r="M37" s="5">
        <v>100</v>
      </c>
      <c r="N37" s="5">
        <f t="shared" si="3"/>
        <v>700</v>
      </c>
      <c r="O37" s="19">
        <f>D83</f>
        <v>26837488.09</v>
      </c>
    </row>
    <row r="38" spans="1:15" x14ac:dyDescent="0.2">
      <c r="A38" s="5" t="s">
        <v>796</v>
      </c>
      <c r="B38" s="5"/>
      <c r="C38" s="5">
        <v>5.93</v>
      </c>
      <c r="D38" s="19">
        <v>2589909.0920000002</v>
      </c>
      <c r="E38" s="19">
        <v>3</v>
      </c>
      <c r="F38" s="19"/>
      <c r="G38" s="20">
        <f t="shared" si="2"/>
        <v>0</v>
      </c>
      <c r="H38" s="5" t="s">
        <v>163</v>
      </c>
      <c r="I38" s="5" t="s">
        <v>301</v>
      </c>
      <c r="J38" s="5" t="s">
        <v>163</v>
      </c>
      <c r="M38" s="5"/>
      <c r="N38" s="5"/>
      <c r="O38" s="5"/>
    </row>
    <row r="39" spans="1:15" x14ac:dyDescent="0.2">
      <c r="A39" s="5" t="s">
        <v>797</v>
      </c>
      <c r="B39" s="5"/>
      <c r="C39" s="5">
        <v>5.93</v>
      </c>
      <c r="D39" s="19">
        <v>6443692.7520000003</v>
      </c>
      <c r="E39" s="19">
        <v>3</v>
      </c>
      <c r="F39" s="19"/>
      <c r="G39" s="20">
        <f t="shared" si="2"/>
        <v>0</v>
      </c>
      <c r="H39" s="5" t="s">
        <v>163</v>
      </c>
      <c r="I39" s="5" t="s">
        <v>301</v>
      </c>
      <c r="J39" s="5" t="s">
        <v>163</v>
      </c>
      <c r="M39" s="5" t="s">
        <v>97</v>
      </c>
      <c r="N39" s="5">
        <f>SLOPE(O28:O37,N28:N37)</f>
        <v>40175.438168330198</v>
      </c>
      <c r="O39" s="5"/>
    </row>
    <row r="40" spans="1:15" x14ac:dyDescent="0.2">
      <c r="A40" s="5" t="s">
        <v>798</v>
      </c>
      <c r="B40" s="5"/>
      <c r="C40" s="5">
        <v>5.94</v>
      </c>
      <c r="D40" s="19">
        <v>13323105.75</v>
      </c>
      <c r="E40" s="19">
        <v>3</v>
      </c>
      <c r="F40" s="19"/>
      <c r="G40" s="20">
        <f t="shared" si="2"/>
        <v>0</v>
      </c>
      <c r="H40" s="5" t="s">
        <v>163</v>
      </c>
      <c r="I40" s="5" t="s">
        <v>301</v>
      </c>
      <c r="J40" s="5" t="s">
        <v>163</v>
      </c>
      <c r="M40" s="5" t="s">
        <v>99</v>
      </c>
      <c r="N40" s="5">
        <f>INTERCEPT(O28:O37,N28:N37)</f>
        <v>-1093310.2957621943</v>
      </c>
      <c r="O40" s="5"/>
    </row>
    <row r="41" spans="1:15" x14ac:dyDescent="0.2">
      <c r="A41" s="5" t="s">
        <v>799</v>
      </c>
      <c r="B41" s="5"/>
      <c r="C41" s="5">
        <v>5.93</v>
      </c>
      <c r="D41" s="19">
        <v>20618834.66</v>
      </c>
      <c r="E41" s="19">
        <v>3</v>
      </c>
      <c r="F41" s="19"/>
      <c r="G41" s="20">
        <f t="shared" si="2"/>
        <v>0</v>
      </c>
      <c r="H41" s="5" t="s">
        <v>163</v>
      </c>
      <c r="I41" s="5" t="s">
        <v>301</v>
      </c>
      <c r="J41" s="5" t="s">
        <v>163</v>
      </c>
    </row>
    <row r="42" spans="1:15" x14ac:dyDescent="0.2">
      <c r="A42" s="5" t="s">
        <v>800</v>
      </c>
      <c r="B42" s="5"/>
      <c r="C42" s="5">
        <v>5.93</v>
      </c>
      <c r="D42" s="19">
        <v>27019486.239999998</v>
      </c>
      <c r="E42" s="19">
        <v>3</v>
      </c>
      <c r="F42" s="19"/>
      <c r="G42" s="20">
        <f t="shared" si="2"/>
        <v>0</v>
      </c>
      <c r="H42" s="5" t="s">
        <v>163</v>
      </c>
      <c r="I42" s="5" t="s">
        <v>301</v>
      </c>
      <c r="J42" s="5" t="s">
        <v>163</v>
      </c>
    </row>
    <row r="43" spans="1:15" x14ac:dyDescent="0.2">
      <c r="A43" s="1" t="s">
        <v>801</v>
      </c>
      <c r="C43" s="1" t="s">
        <v>93</v>
      </c>
      <c r="D43" s="3">
        <v>0</v>
      </c>
      <c r="E43" s="3">
        <v>3</v>
      </c>
      <c r="F43" s="3"/>
      <c r="G43" s="15">
        <f t="shared" si="2"/>
        <v>0</v>
      </c>
      <c r="H43" s="1" t="s">
        <v>93</v>
      </c>
      <c r="I43" s="1" t="s">
        <v>301</v>
      </c>
      <c r="J43" s="1">
        <v>0</v>
      </c>
    </row>
    <row r="44" spans="1:15" x14ac:dyDescent="0.2">
      <c r="A44" s="1" t="s">
        <v>802</v>
      </c>
      <c r="C44" s="1">
        <v>5.94</v>
      </c>
      <c r="D44" s="3">
        <v>1490227.206</v>
      </c>
      <c r="E44" s="3">
        <v>3</v>
      </c>
      <c r="F44" s="3"/>
      <c r="G44" s="15">
        <f t="shared" si="2"/>
        <v>0</v>
      </c>
      <c r="H44" s="1" t="s">
        <v>163</v>
      </c>
      <c r="I44" s="1" t="s">
        <v>301</v>
      </c>
      <c r="J44" s="1" t="s">
        <v>163</v>
      </c>
    </row>
    <row r="45" spans="1:15" x14ac:dyDescent="0.2">
      <c r="A45" s="1" t="s">
        <v>803</v>
      </c>
      <c r="C45" s="1" t="s">
        <v>93</v>
      </c>
      <c r="D45" s="3">
        <v>0</v>
      </c>
      <c r="E45" s="3">
        <v>3</v>
      </c>
      <c r="F45" s="3"/>
      <c r="G45" s="15">
        <f t="shared" si="2"/>
        <v>0</v>
      </c>
      <c r="H45" s="1" t="s">
        <v>93</v>
      </c>
      <c r="I45" s="1" t="s">
        <v>301</v>
      </c>
      <c r="J45" s="1">
        <v>0</v>
      </c>
    </row>
    <row r="46" spans="1:15" x14ac:dyDescent="0.2">
      <c r="A46" s="5" t="s">
        <v>804</v>
      </c>
      <c r="B46" s="5"/>
      <c r="C46" s="5">
        <v>5.94</v>
      </c>
      <c r="D46" s="19">
        <v>20737.953099999999</v>
      </c>
      <c r="E46" s="19">
        <v>3</v>
      </c>
      <c r="F46" s="19"/>
      <c r="G46" s="20">
        <f t="shared" si="2"/>
        <v>0</v>
      </c>
      <c r="H46" s="5" t="s">
        <v>163</v>
      </c>
      <c r="I46" s="5" t="s">
        <v>301</v>
      </c>
      <c r="J46" s="5" t="s">
        <v>163</v>
      </c>
    </row>
    <row r="47" spans="1:15" x14ac:dyDescent="0.2">
      <c r="A47" s="5" t="s">
        <v>805</v>
      </c>
      <c r="B47" s="5"/>
      <c r="C47" s="5">
        <v>5.93</v>
      </c>
      <c r="D47" s="19">
        <v>6511292.7010000004</v>
      </c>
      <c r="E47" s="19">
        <v>3</v>
      </c>
      <c r="F47" s="19"/>
      <c r="G47" s="20">
        <f t="shared" si="2"/>
        <v>0</v>
      </c>
      <c r="H47" s="5" t="s">
        <v>163</v>
      </c>
      <c r="I47" s="5" t="s">
        <v>301</v>
      </c>
      <c r="J47" s="5" t="s">
        <v>163</v>
      </c>
    </row>
    <row r="48" spans="1:15" x14ac:dyDescent="0.2">
      <c r="A48" s="5" t="s">
        <v>806</v>
      </c>
      <c r="B48" s="5"/>
      <c r="C48" s="5">
        <v>5.92</v>
      </c>
      <c r="D48" s="19">
        <v>13983560.970000001</v>
      </c>
      <c r="E48" s="19">
        <v>3</v>
      </c>
      <c r="F48" s="19"/>
      <c r="G48" s="20">
        <f t="shared" si="2"/>
        <v>0</v>
      </c>
      <c r="H48" s="5" t="s">
        <v>163</v>
      </c>
      <c r="I48" s="5" t="s">
        <v>301</v>
      </c>
      <c r="J48" s="5" t="s">
        <v>163</v>
      </c>
    </row>
    <row r="49" spans="1:11" x14ac:dyDescent="0.2">
      <c r="A49" s="5" t="s">
        <v>807</v>
      </c>
      <c r="B49" s="5"/>
      <c r="C49" s="5">
        <v>5.92</v>
      </c>
      <c r="D49" s="19">
        <v>19820945.440000001</v>
      </c>
      <c r="E49" s="19">
        <v>3</v>
      </c>
      <c r="F49" s="19"/>
      <c r="G49" s="20">
        <f t="shared" si="2"/>
        <v>0</v>
      </c>
      <c r="H49" s="5" t="s">
        <v>163</v>
      </c>
      <c r="I49" s="5" t="s">
        <v>301</v>
      </c>
      <c r="J49" s="5" t="s">
        <v>163</v>
      </c>
    </row>
    <row r="50" spans="1:11" x14ac:dyDescent="0.2">
      <c r="A50" s="5" t="s">
        <v>808</v>
      </c>
      <c r="B50" s="14" t="s">
        <v>873</v>
      </c>
      <c r="C50" s="5">
        <v>5.92</v>
      </c>
      <c r="D50" s="19">
        <v>27361297.739999998</v>
      </c>
      <c r="E50" s="19">
        <v>3</v>
      </c>
      <c r="F50" s="19">
        <f t="shared" ref="F50" si="4">(D50-$N$40)/$N$39</f>
        <v>708.25881018499024</v>
      </c>
      <c r="G50" s="20">
        <f>F50/$M$24</f>
        <v>0.98843346689447775</v>
      </c>
      <c r="H50" s="5" t="s">
        <v>163</v>
      </c>
      <c r="I50" s="5" t="s">
        <v>301</v>
      </c>
      <c r="J50" s="5" t="s">
        <v>163</v>
      </c>
    </row>
    <row r="51" spans="1:11" x14ac:dyDescent="0.2">
      <c r="A51" s="1" t="s">
        <v>809</v>
      </c>
      <c r="C51" s="1" t="s">
        <v>93</v>
      </c>
      <c r="D51" s="3">
        <v>0</v>
      </c>
      <c r="E51" s="3">
        <v>3</v>
      </c>
      <c r="F51" s="3"/>
      <c r="G51" s="15"/>
      <c r="H51" s="1" t="s">
        <v>93</v>
      </c>
      <c r="I51" s="1" t="s">
        <v>301</v>
      </c>
      <c r="J51" s="1">
        <v>0</v>
      </c>
    </row>
    <row r="52" spans="1:11" x14ac:dyDescent="0.2">
      <c r="A52" s="1" t="s">
        <v>810</v>
      </c>
      <c r="B52" s="2" t="s">
        <v>874</v>
      </c>
      <c r="C52" s="1">
        <v>5.93</v>
      </c>
      <c r="D52" s="3">
        <v>27949939.460000001</v>
      </c>
      <c r="E52" s="3">
        <v>3</v>
      </c>
      <c r="F52" s="3">
        <f>(D52-$N$40)/$N$39</f>
        <v>722.91059114463201</v>
      </c>
      <c r="G52" s="15">
        <f t="shared" ref="G52:G77" si="5">F52/$M$24</f>
        <v>1.0088812332220645</v>
      </c>
      <c r="H52" s="1" t="s">
        <v>163</v>
      </c>
      <c r="I52" s="1" t="s">
        <v>301</v>
      </c>
      <c r="J52" s="1" t="s">
        <v>163</v>
      </c>
    </row>
    <row r="53" spans="1:11" x14ac:dyDescent="0.2">
      <c r="A53" s="1" t="s">
        <v>811</v>
      </c>
      <c r="B53" s="2" t="s">
        <v>875</v>
      </c>
      <c r="C53" s="1">
        <v>5.93</v>
      </c>
      <c r="D53" s="3">
        <v>27771573.530000001</v>
      </c>
      <c r="E53" s="3">
        <v>3</v>
      </c>
      <c r="F53" s="3">
        <f t="shared" ref="F53:F77" si="6">(D53-$N$40)/$N$39</f>
        <v>718.47091511041765</v>
      </c>
      <c r="G53" s="15">
        <f t="shared" si="5"/>
        <v>1.0026852998834581</v>
      </c>
      <c r="H53" s="1" t="s">
        <v>163</v>
      </c>
      <c r="I53" s="1" t="s">
        <v>301</v>
      </c>
      <c r="J53" s="1" t="s">
        <v>163</v>
      </c>
    </row>
    <row r="54" spans="1:11" x14ac:dyDescent="0.2">
      <c r="A54" s="1" t="s">
        <v>812</v>
      </c>
      <c r="B54" s="2" t="s">
        <v>876</v>
      </c>
      <c r="C54" s="1">
        <v>5.93</v>
      </c>
      <c r="D54" s="3">
        <v>25633660.539999999</v>
      </c>
      <c r="E54" s="3">
        <v>3</v>
      </c>
      <c r="F54" s="3">
        <f t="shared" si="6"/>
        <v>665.25648640792519</v>
      </c>
      <c r="G54" s="15">
        <f t="shared" si="5"/>
        <v>0.92842018451203712</v>
      </c>
      <c r="H54" s="1" t="s">
        <v>163</v>
      </c>
      <c r="I54" s="1" t="s">
        <v>301</v>
      </c>
      <c r="J54" s="1" t="s">
        <v>163</v>
      </c>
    </row>
    <row r="55" spans="1:11" x14ac:dyDescent="0.2">
      <c r="A55" s="1" t="s">
        <v>813</v>
      </c>
      <c r="B55" s="2" t="s">
        <v>877</v>
      </c>
      <c r="C55" s="1">
        <v>5.93</v>
      </c>
      <c r="D55" s="3">
        <v>25690978.620000001</v>
      </c>
      <c r="E55" s="3">
        <v>3</v>
      </c>
      <c r="F55" s="3">
        <f t="shared" si="6"/>
        <v>666.68318099081534</v>
      </c>
      <c r="G55" s="15">
        <f t="shared" si="5"/>
        <v>0.93041125423469595</v>
      </c>
      <c r="H55" s="1" t="s">
        <v>163</v>
      </c>
      <c r="I55" s="1" t="s">
        <v>301</v>
      </c>
      <c r="J55" s="1" t="s">
        <v>163</v>
      </c>
    </row>
    <row r="56" spans="1:11" x14ac:dyDescent="0.2">
      <c r="A56" s="1" t="s">
        <v>814</v>
      </c>
      <c r="B56" s="2" t="s">
        <v>878</v>
      </c>
      <c r="C56" s="1">
        <v>5.93</v>
      </c>
      <c r="D56" s="3">
        <v>25852228.68</v>
      </c>
      <c r="E56" s="3">
        <v>3</v>
      </c>
      <c r="F56" s="3">
        <f t="shared" si="6"/>
        <v>670.69682881524943</v>
      </c>
      <c r="G56" s="15">
        <f t="shared" si="5"/>
        <v>0.93601263013987202</v>
      </c>
      <c r="H56" s="1" t="s">
        <v>163</v>
      </c>
      <c r="I56" s="1" t="s">
        <v>301</v>
      </c>
      <c r="J56" s="1" t="s">
        <v>163</v>
      </c>
    </row>
    <row r="57" spans="1:11" x14ac:dyDescent="0.2">
      <c r="A57" s="1" t="s">
        <v>815</v>
      </c>
      <c r="B57" s="2" t="s">
        <v>879</v>
      </c>
      <c r="C57" s="1">
        <v>5.93</v>
      </c>
      <c r="D57" s="3">
        <v>24710721.510000002</v>
      </c>
      <c r="E57" s="3">
        <v>3</v>
      </c>
      <c r="F57" s="3">
        <f t="shared" si="6"/>
        <v>642.28376794912458</v>
      </c>
      <c r="G57" s="15">
        <f t="shared" si="5"/>
        <v>0.89635986500215037</v>
      </c>
      <c r="H57" s="1" t="s">
        <v>163</v>
      </c>
      <c r="I57" s="1" t="s">
        <v>301</v>
      </c>
      <c r="J57" s="1" t="s">
        <v>163</v>
      </c>
    </row>
    <row r="58" spans="1:11" x14ac:dyDescent="0.2">
      <c r="A58" s="1" t="s">
        <v>816</v>
      </c>
      <c r="B58" s="2" t="s">
        <v>880</v>
      </c>
      <c r="C58" s="1">
        <v>5.92</v>
      </c>
      <c r="D58" s="3">
        <v>25831381.870000001</v>
      </c>
      <c r="E58" s="3">
        <v>3</v>
      </c>
      <c r="F58" s="3">
        <f t="shared" si="6"/>
        <v>670.17793441233948</v>
      </c>
      <c r="G58" s="15">
        <f t="shared" si="5"/>
        <v>0.93528847029004747</v>
      </c>
      <c r="H58" s="1" t="s">
        <v>163</v>
      </c>
      <c r="I58" s="1" t="s">
        <v>301</v>
      </c>
      <c r="J58" s="1" t="s">
        <v>163</v>
      </c>
    </row>
    <row r="59" spans="1:11" x14ac:dyDescent="0.2">
      <c r="A59" s="1" t="s">
        <v>817</v>
      </c>
      <c r="B59" s="2" t="s">
        <v>881</v>
      </c>
      <c r="C59" s="1">
        <v>5.93</v>
      </c>
      <c r="D59" s="3">
        <v>25667785.359999999</v>
      </c>
      <c r="E59" s="3">
        <v>3</v>
      </c>
      <c r="F59" s="3">
        <f t="shared" si="6"/>
        <v>666.1058814999468</v>
      </c>
      <c r="G59" s="15">
        <f t="shared" si="5"/>
        <v>0.92960558527726134</v>
      </c>
      <c r="H59" s="1" t="s">
        <v>163</v>
      </c>
      <c r="I59" s="1" t="s">
        <v>301</v>
      </c>
      <c r="J59" s="1" t="s">
        <v>163</v>
      </c>
    </row>
    <row r="60" spans="1:11" x14ac:dyDescent="0.2">
      <c r="A60" s="1" t="s">
        <v>818</v>
      </c>
      <c r="B60" s="2" t="s">
        <v>882</v>
      </c>
      <c r="C60" s="1">
        <v>5.92</v>
      </c>
      <c r="D60" s="3">
        <v>24837424.550000001</v>
      </c>
      <c r="E60" s="3">
        <v>3</v>
      </c>
      <c r="F60" s="3">
        <f t="shared" si="6"/>
        <v>645.43751177312788</v>
      </c>
      <c r="G60" s="15">
        <f t="shared" si="5"/>
        <v>0.90076117409542145</v>
      </c>
      <c r="H60" s="1" t="s">
        <v>163</v>
      </c>
      <c r="I60" s="1" t="s">
        <v>301</v>
      </c>
      <c r="J60" s="1" t="s">
        <v>163</v>
      </c>
    </row>
    <row r="61" spans="1:11" s="10" customFormat="1" x14ac:dyDescent="0.2">
      <c r="A61" s="10" t="s">
        <v>819</v>
      </c>
      <c r="B61" s="16" t="s">
        <v>883</v>
      </c>
      <c r="C61" s="10">
        <v>5.93</v>
      </c>
      <c r="D61" s="17">
        <v>10030053.98</v>
      </c>
      <c r="E61" s="17">
        <v>3</v>
      </c>
      <c r="F61" s="17">
        <f t="shared" si="6"/>
        <v>276.86976876659446</v>
      </c>
      <c r="G61" s="18">
        <f t="shared" si="5"/>
        <v>0.38639455165938302</v>
      </c>
      <c r="H61" s="10" t="s">
        <v>163</v>
      </c>
      <c r="I61" s="10" t="s">
        <v>301</v>
      </c>
      <c r="J61" s="10" t="s">
        <v>163</v>
      </c>
      <c r="K61" s="10" t="s">
        <v>900</v>
      </c>
    </row>
    <row r="62" spans="1:11" x14ac:dyDescent="0.2">
      <c r="A62" s="1" t="s">
        <v>820</v>
      </c>
      <c r="B62" s="2" t="s">
        <v>884</v>
      </c>
      <c r="C62" s="1">
        <v>5.93</v>
      </c>
      <c r="D62" s="3">
        <v>24639393.149999999</v>
      </c>
      <c r="E62" s="3">
        <v>3</v>
      </c>
      <c r="F62" s="3">
        <f t="shared" si="6"/>
        <v>640.50834586906797</v>
      </c>
      <c r="G62" s="15">
        <f t="shared" si="5"/>
        <v>0.8938821173531899</v>
      </c>
      <c r="H62" s="1" t="s">
        <v>163</v>
      </c>
      <c r="I62" s="1" t="s">
        <v>301</v>
      </c>
      <c r="J62" s="1" t="s">
        <v>163</v>
      </c>
    </row>
    <row r="63" spans="1:11" x14ac:dyDescent="0.2">
      <c r="A63" s="1" t="s">
        <v>821</v>
      </c>
      <c r="B63" s="2" t="s">
        <v>885</v>
      </c>
      <c r="C63" s="1">
        <v>5.92</v>
      </c>
      <c r="D63" s="3">
        <v>25092509.48</v>
      </c>
      <c r="E63" s="3">
        <v>3</v>
      </c>
      <c r="F63" s="3">
        <f t="shared" si="6"/>
        <v>651.78678739101224</v>
      </c>
      <c r="G63" s="15">
        <f t="shared" si="5"/>
        <v>0.90962211083352551</v>
      </c>
      <c r="H63" s="1" t="s">
        <v>163</v>
      </c>
      <c r="I63" s="1" t="s">
        <v>301</v>
      </c>
      <c r="J63" s="1" t="s">
        <v>163</v>
      </c>
    </row>
    <row r="64" spans="1:11" x14ac:dyDescent="0.2">
      <c r="A64" s="1" t="s">
        <v>822</v>
      </c>
      <c r="B64" s="2" t="s">
        <v>886</v>
      </c>
      <c r="C64" s="1">
        <v>5.94</v>
      </c>
      <c r="D64" s="3">
        <v>24504524.32</v>
      </c>
      <c r="E64" s="3">
        <v>3</v>
      </c>
      <c r="F64" s="3">
        <f t="shared" si="6"/>
        <v>637.15134875468891</v>
      </c>
      <c r="G64" s="15">
        <f t="shared" si="5"/>
        <v>0.88919715156327794</v>
      </c>
      <c r="H64" s="1" t="s">
        <v>163</v>
      </c>
      <c r="I64" s="1" t="s">
        <v>301</v>
      </c>
      <c r="J64" s="1" t="s">
        <v>163</v>
      </c>
    </row>
    <row r="65" spans="1:11" s="10" customFormat="1" x14ac:dyDescent="0.2">
      <c r="A65" s="10" t="s">
        <v>823</v>
      </c>
      <c r="B65" s="16" t="s">
        <v>887</v>
      </c>
      <c r="C65" s="10">
        <v>5.93</v>
      </c>
      <c r="D65" s="17">
        <v>21729879.07</v>
      </c>
      <c r="E65" s="17">
        <v>3</v>
      </c>
      <c r="F65" s="17">
        <f t="shared" si="6"/>
        <v>568.08812563874994</v>
      </c>
      <c r="G65" s="18">
        <f t="shared" si="5"/>
        <v>0.79281373906246566</v>
      </c>
      <c r="H65" s="10" t="s">
        <v>163</v>
      </c>
      <c r="I65" s="10" t="s">
        <v>301</v>
      </c>
      <c r="J65" s="10" t="s">
        <v>163</v>
      </c>
      <c r="K65" s="10" t="s">
        <v>900</v>
      </c>
    </row>
    <row r="66" spans="1:11" x14ac:dyDescent="0.2">
      <c r="A66" s="1" t="s">
        <v>824</v>
      </c>
      <c r="B66" s="2" t="s">
        <v>888</v>
      </c>
      <c r="C66" s="1">
        <v>5.92</v>
      </c>
      <c r="D66" s="3">
        <v>24480279.27</v>
      </c>
      <c r="E66" s="3">
        <v>3</v>
      </c>
      <c r="F66" s="3">
        <f t="shared" si="6"/>
        <v>636.547869337777</v>
      </c>
      <c r="G66" s="15">
        <f t="shared" si="5"/>
        <v>0.88835494636416168</v>
      </c>
      <c r="H66" s="1" t="s">
        <v>163</v>
      </c>
      <c r="I66" s="1" t="s">
        <v>301</v>
      </c>
      <c r="J66" s="1" t="s">
        <v>163</v>
      </c>
    </row>
    <row r="67" spans="1:11" x14ac:dyDescent="0.2">
      <c r="A67" s="1" t="s">
        <v>825</v>
      </c>
      <c r="B67" s="2" t="s">
        <v>889</v>
      </c>
      <c r="C67" s="1">
        <v>5.93</v>
      </c>
      <c r="D67" s="3">
        <v>23626469.43</v>
      </c>
      <c r="E67" s="3">
        <v>3</v>
      </c>
      <c r="F67" s="3">
        <f t="shared" si="6"/>
        <v>615.29583379251085</v>
      </c>
      <c r="G67" s="15">
        <f t="shared" si="5"/>
        <v>0.85869598149073423</v>
      </c>
      <c r="H67" s="1" t="s">
        <v>163</v>
      </c>
      <c r="I67" s="1" t="s">
        <v>301</v>
      </c>
      <c r="J67" s="1" t="s">
        <v>163</v>
      </c>
    </row>
    <row r="68" spans="1:11" x14ac:dyDescent="0.2">
      <c r="A68" s="1" t="s">
        <v>826</v>
      </c>
      <c r="B68" s="2" t="s">
        <v>890</v>
      </c>
      <c r="C68" s="1">
        <v>5.93</v>
      </c>
      <c r="D68" s="3">
        <v>24520164.170000002</v>
      </c>
      <c r="E68" s="3">
        <v>3</v>
      </c>
      <c r="F68" s="3">
        <f t="shared" si="6"/>
        <v>637.54063760163251</v>
      </c>
      <c r="G68" s="15">
        <f t="shared" si="5"/>
        <v>0.88974043619182674</v>
      </c>
      <c r="H68" s="1" t="s">
        <v>163</v>
      </c>
      <c r="I68" s="1" t="s">
        <v>301</v>
      </c>
      <c r="J68" s="1" t="s">
        <v>163</v>
      </c>
    </row>
    <row r="69" spans="1:11" x14ac:dyDescent="0.2">
      <c r="A69" s="1" t="s">
        <v>827</v>
      </c>
      <c r="B69" s="2" t="s">
        <v>891</v>
      </c>
      <c r="C69" s="1">
        <v>5.93</v>
      </c>
      <c r="D69" s="3">
        <v>23770412.210000001</v>
      </c>
      <c r="E69" s="3">
        <v>3</v>
      </c>
      <c r="F69" s="3">
        <f t="shared" si="6"/>
        <v>618.8786890534019</v>
      </c>
      <c r="G69" s="15">
        <f t="shared" si="5"/>
        <v>0.8636961509146468</v>
      </c>
      <c r="H69" s="1" t="s">
        <v>163</v>
      </c>
      <c r="I69" s="1" t="s">
        <v>301</v>
      </c>
      <c r="J69" s="1" t="s">
        <v>163</v>
      </c>
    </row>
    <row r="70" spans="1:11" x14ac:dyDescent="0.2">
      <c r="A70" s="1" t="s">
        <v>828</v>
      </c>
      <c r="B70" s="2" t="s">
        <v>892</v>
      </c>
      <c r="C70" s="1">
        <v>5.92</v>
      </c>
      <c r="D70" s="3">
        <v>23880592.98</v>
      </c>
      <c r="E70" s="3">
        <v>3</v>
      </c>
      <c r="F70" s="3">
        <f t="shared" si="6"/>
        <v>621.62117986428859</v>
      </c>
      <c r="G70" s="15">
        <f t="shared" si="5"/>
        <v>0.86752352257758869</v>
      </c>
      <c r="H70" s="1" t="s">
        <v>163</v>
      </c>
      <c r="I70" s="1" t="s">
        <v>301</v>
      </c>
      <c r="J70" s="1" t="s">
        <v>163</v>
      </c>
    </row>
    <row r="71" spans="1:11" x14ac:dyDescent="0.2">
      <c r="A71" s="1" t="s">
        <v>829</v>
      </c>
      <c r="B71" s="2" t="s">
        <v>893</v>
      </c>
      <c r="C71" s="1">
        <v>5.93</v>
      </c>
      <c r="D71" s="3">
        <v>24747729.690000001</v>
      </c>
      <c r="E71" s="3">
        <v>3</v>
      </c>
      <c r="F71" s="3">
        <f t="shared" si="6"/>
        <v>643.20493226461849</v>
      </c>
      <c r="G71" s="15">
        <f t="shared" si="5"/>
        <v>0.89764542562610539</v>
      </c>
      <c r="H71" s="1" t="s">
        <v>163</v>
      </c>
      <c r="I71" s="1" t="s">
        <v>301</v>
      </c>
      <c r="J71" s="1" t="s">
        <v>163</v>
      </c>
    </row>
    <row r="72" spans="1:11" x14ac:dyDescent="0.2">
      <c r="A72" s="1" t="s">
        <v>830</v>
      </c>
      <c r="B72" s="2" t="s">
        <v>894</v>
      </c>
      <c r="C72" s="1">
        <v>5.93</v>
      </c>
      <c r="D72" s="3">
        <v>21542112.109999999</v>
      </c>
      <c r="E72" s="3">
        <v>3</v>
      </c>
      <c r="F72" s="3">
        <f t="shared" si="6"/>
        <v>563.41445016536045</v>
      </c>
      <c r="G72" s="15">
        <f t="shared" si="5"/>
        <v>0.78629124024583186</v>
      </c>
      <c r="H72" s="1" t="s">
        <v>163</v>
      </c>
      <c r="I72" s="1" t="s">
        <v>301</v>
      </c>
      <c r="J72" s="1" t="s">
        <v>163</v>
      </c>
    </row>
    <row r="73" spans="1:11" x14ac:dyDescent="0.2">
      <c r="A73" s="1" t="s">
        <v>831</v>
      </c>
      <c r="B73" s="2" t="s">
        <v>895</v>
      </c>
      <c r="C73" s="1">
        <v>5.92</v>
      </c>
      <c r="D73" s="3">
        <v>22159783.870000001</v>
      </c>
      <c r="E73" s="3">
        <v>3</v>
      </c>
      <c r="F73" s="3">
        <f t="shared" si="6"/>
        <v>578.78881291436221</v>
      </c>
      <c r="G73" s="15">
        <f t="shared" si="5"/>
        <v>0.80774742893668616</v>
      </c>
      <c r="H73" s="1" t="s">
        <v>163</v>
      </c>
      <c r="I73" s="1" t="s">
        <v>301</v>
      </c>
      <c r="J73" s="1" t="s">
        <v>163</v>
      </c>
    </row>
    <row r="74" spans="1:11" x14ac:dyDescent="0.2">
      <c r="A74" s="1" t="s">
        <v>832</v>
      </c>
      <c r="B74" s="2" t="s">
        <v>896</v>
      </c>
      <c r="C74" s="1">
        <v>5.92</v>
      </c>
      <c r="D74" s="3">
        <v>23851901.34</v>
      </c>
      <c r="E74" s="3">
        <v>3</v>
      </c>
      <c r="F74" s="3">
        <f t="shared" si="6"/>
        <v>620.90702113178679</v>
      </c>
      <c r="G74" s="15">
        <f t="shared" si="5"/>
        <v>0.8665268552834744</v>
      </c>
      <c r="H74" s="1" t="s">
        <v>163</v>
      </c>
      <c r="I74" s="1" t="s">
        <v>301</v>
      </c>
      <c r="J74" s="1" t="s">
        <v>163</v>
      </c>
    </row>
    <row r="75" spans="1:11" x14ac:dyDescent="0.2">
      <c r="A75" s="1" t="s">
        <v>833</v>
      </c>
      <c r="B75" s="2" t="s">
        <v>897</v>
      </c>
      <c r="C75" s="1">
        <v>5.92</v>
      </c>
      <c r="D75" s="3">
        <v>20075373.32</v>
      </c>
      <c r="E75" s="3">
        <v>3</v>
      </c>
      <c r="F75" s="3">
        <f t="shared" si="6"/>
        <v>526.90610434833309</v>
      </c>
      <c r="G75" s="15">
        <f t="shared" si="5"/>
        <v>0.73534083863052191</v>
      </c>
      <c r="H75" s="1" t="s">
        <v>163</v>
      </c>
      <c r="I75" s="1" t="s">
        <v>301</v>
      </c>
      <c r="J75" s="1" t="s">
        <v>163</v>
      </c>
    </row>
    <row r="76" spans="1:11" x14ac:dyDescent="0.2">
      <c r="A76" s="1" t="s">
        <v>834</v>
      </c>
      <c r="B76" s="2" t="s">
        <v>898</v>
      </c>
      <c r="C76" s="1">
        <v>5.92</v>
      </c>
      <c r="D76" s="3">
        <v>22334703.030000001</v>
      </c>
      <c r="E76" s="3">
        <v>3</v>
      </c>
      <c r="F76" s="3">
        <f t="shared" si="6"/>
        <v>583.14269598259693</v>
      </c>
      <c r="G76" s="15">
        <f t="shared" si="5"/>
        <v>0.81382363112958844</v>
      </c>
      <c r="H76" s="1" t="s">
        <v>163</v>
      </c>
      <c r="I76" s="1" t="s">
        <v>301</v>
      </c>
      <c r="J76" s="1" t="s">
        <v>163</v>
      </c>
    </row>
    <row r="77" spans="1:11" x14ac:dyDescent="0.2">
      <c r="A77" s="1" t="s">
        <v>835</v>
      </c>
      <c r="B77" s="2" t="s">
        <v>899</v>
      </c>
      <c r="C77" s="1">
        <v>5.92</v>
      </c>
      <c r="D77" s="3">
        <v>20585859.640000001</v>
      </c>
      <c r="E77" s="3">
        <v>3</v>
      </c>
      <c r="F77" s="3">
        <f t="shared" si="6"/>
        <v>539.61253253615087</v>
      </c>
      <c r="G77" s="15">
        <f t="shared" si="5"/>
        <v>0.75307370504167181</v>
      </c>
      <c r="H77" s="1" t="s">
        <v>163</v>
      </c>
      <c r="I77" s="1" t="s">
        <v>301</v>
      </c>
      <c r="J77" s="1" t="s">
        <v>163</v>
      </c>
    </row>
    <row r="78" spans="1:11" x14ac:dyDescent="0.2">
      <c r="A78" s="1" t="s">
        <v>836</v>
      </c>
      <c r="C78" s="1" t="s">
        <v>93</v>
      </c>
      <c r="D78" s="3">
        <v>0</v>
      </c>
      <c r="E78" s="3">
        <v>3</v>
      </c>
      <c r="F78" s="3"/>
      <c r="G78" s="15"/>
      <c r="H78" s="1" t="s">
        <v>93</v>
      </c>
      <c r="I78" s="1" t="s">
        <v>301</v>
      </c>
      <c r="J78" s="1">
        <v>0</v>
      </c>
    </row>
    <row r="79" spans="1:11" x14ac:dyDescent="0.2">
      <c r="A79" s="5" t="s">
        <v>837</v>
      </c>
      <c r="B79" s="5"/>
      <c r="C79" s="5">
        <v>5.93</v>
      </c>
      <c r="D79" s="19">
        <v>2605366.9169999999</v>
      </c>
      <c r="E79" s="19">
        <v>3</v>
      </c>
      <c r="F79" s="19"/>
      <c r="G79" s="20"/>
      <c r="H79" s="5" t="s">
        <v>163</v>
      </c>
      <c r="I79" s="5" t="s">
        <v>301</v>
      </c>
      <c r="J79" s="5" t="s">
        <v>163</v>
      </c>
    </row>
    <row r="80" spans="1:11" x14ac:dyDescent="0.2">
      <c r="A80" s="5" t="s">
        <v>838</v>
      </c>
      <c r="B80" s="5"/>
      <c r="C80" s="5">
        <v>5.92</v>
      </c>
      <c r="D80" s="19">
        <v>6676696.7139999997</v>
      </c>
      <c r="E80" s="19">
        <v>3</v>
      </c>
      <c r="F80" s="19"/>
      <c r="G80" s="20"/>
      <c r="H80" s="5" t="s">
        <v>163</v>
      </c>
      <c r="I80" s="5" t="s">
        <v>301</v>
      </c>
      <c r="J80" s="5" t="s">
        <v>163</v>
      </c>
    </row>
    <row r="81" spans="1:10" x14ac:dyDescent="0.2">
      <c r="A81" s="5" t="s">
        <v>839</v>
      </c>
      <c r="B81" s="5"/>
      <c r="C81" s="5">
        <v>5.92</v>
      </c>
      <c r="D81" s="19">
        <v>11576778.140000001</v>
      </c>
      <c r="E81" s="19">
        <v>3</v>
      </c>
      <c r="F81" s="19"/>
      <c r="G81" s="20"/>
      <c r="H81" s="5" t="s">
        <v>163</v>
      </c>
      <c r="I81" s="5" t="s">
        <v>301</v>
      </c>
      <c r="J81" s="5" t="s">
        <v>163</v>
      </c>
    </row>
    <row r="82" spans="1:10" x14ac:dyDescent="0.2">
      <c r="A82" s="5" t="s">
        <v>840</v>
      </c>
      <c r="B82" s="5"/>
      <c r="C82" s="5">
        <v>5.92</v>
      </c>
      <c r="D82" s="19">
        <v>19911327.309999999</v>
      </c>
      <c r="E82" s="19">
        <v>3</v>
      </c>
      <c r="F82" s="19"/>
      <c r="G82" s="20"/>
      <c r="H82" s="5" t="s">
        <v>163</v>
      </c>
      <c r="I82" s="5" t="s">
        <v>301</v>
      </c>
      <c r="J82" s="5" t="s">
        <v>163</v>
      </c>
    </row>
    <row r="83" spans="1:10" x14ac:dyDescent="0.2">
      <c r="A83" s="5" t="s">
        <v>841</v>
      </c>
      <c r="B83" s="5"/>
      <c r="C83" s="5">
        <v>5.93</v>
      </c>
      <c r="D83" s="19">
        <v>26837488.09</v>
      </c>
      <c r="E83" s="19">
        <v>3</v>
      </c>
      <c r="F83" s="19"/>
      <c r="G83" s="20"/>
      <c r="H83" s="5" t="s">
        <v>163</v>
      </c>
      <c r="I83" s="5" t="s">
        <v>301</v>
      </c>
      <c r="J83" s="5" t="s">
        <v>163</v>
      </c>
    </row>
    <row r="84" spans="1:10" x14ac:dyDescent="0.2">
      <c r="A84" s="1" t="s">
        <v>842</v>
      </c>
      <c r="C84" s="1" t="s">
        <v>93</v>
      </c>
      <c r="D84" s="3">
        <v>0</v>
      </c>
      <c r="E84" s="3">
        <v>3</v>
      </c>
      <c r="F84" s="3"/>
      <c r="G84" s="15"/>
      <c r="H84" s="1" t="s">
        <v>93</v>
      </c>
      <c r="I84" s="1" t="s">
        <v>301</v>
      </c>
      <c r="J84" s="1">
        <v>0</v>
      </c>
    </row>
    <row r="85" spans="1:10" x14ac:dyDescent="0.2">
      <c r="A85" s="1" t="s">
        <v>843</v>
      </c>
      <c r="C85" s="1">
        <v>5.93</v>
      </c>
      <c r="D85" s="3">
        <v>1396046.2</v>
      </c>
      <c r="E85" s="3">
        <v>3</v>
      </c>
      <c r="F85" s="3"/>
      <c r="G85" s="15"/>
      <c r="H85" s="1" t="s">
        <v>163</v>
      </c>
      <c r="I85" s="1" t="s">
        <v>301</v>
      </c>
      <c r="J85" s="1" t="s">
        <v>163</v>
      </c>
    </row>
    <row r="86" spans="1:10" x14ac:dyDescent="0.2">
      <c r="A86" s="1" t="s">
        <v>844</v>
      </c>
      <c r="C86" s="1">
        <v>5.94</v>
      </c>
      <c r="D86" s="3">
        <v>1434500.047</v>
      </c>
      <c r="E86" s="3">
        <v>3</v>
      </c>
      <c r="F86" s="3"/>
      <c r="G86" s="15"/>
      <c r="H86" s="1" t="s">
        <v>163</v>
      </c>
      <c r="I86" s="1" t="s">
        <v>301</v>
      </c>
      <c r="J86" s="1" t="s">
        <v>163</v>
      </c>
    </row>
    <row r="87" spans="1:10" x14ac:dyDescent="0.2">
      <c r="A87" s="1" t="s">
        <v>845</v>
      </c>
      <c r="C87" s="1" t="s">
        <v>93</v>
      </c>
      <c r="D87" s="3">
        <v>0</v>
      </c>
      <c r="E87" s="3">
        <v>3</v>
      </c>
      <c r="F87" s="3"/>
      <c r="G87" s="15"/>
      <c r="H87" s="1" t="s">
        <v>93</v>
      </c>
      <c r="I87" s="1" t="s">
        <v>301</v>
      </c>
      <c r="J87" s="1">
        <v>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52CCA-62FC-45F6-8520-8DAC92068AB8}">
  <dimension ref="A1:C108"/>
  <sheetViews>
    <sheetView workbookViewId="0">
      <selection activeCell="C22" sqref="C22"/>
    </sheetView>
  </sheetViews>
  <sheetFormatPr baseColWidth="10" defaultColWidth="10.85546875" defaultRowHeight="11.25" x14ac:dyDescent="0.2"/>
  <cols>
    <col min="1" max="1" width="37.85546875" style="1" customWidth="1"/>
    <col min="2" max="2" width="15.140625" style="1" customWidth="1"/>
    <col min="3" max="3" width="21.42578125" style="1" customWidth="1"/>
    <col min="4" max="16384" width="10.85546875" style="1"/>
  </cols>
  <sheetData>
    <row r="1" spans="1:3" s="6" customFormat="1" ht="12" thickBot="1" x14ac:dyDescent="0.25">
      <c r="A1" s="4" t="s">
        <v>102</v>
      </c>
      <c r="B1" s="4" t="s">
        <v>158</v>
      </c>
      <c r="C1" s="4" t="s">
        <v>157</v>
      </c>
    </row>
    <row r="2" spans="1:3" x14ac:dyDescent="0.2">
      <c r="A2" s="1" t="s">
        <v>148</v>
      </c>
      <c r="B2" s="1">
        <v>694.11524139416031</v>
      </c>
      <c r="C2" s="1">
        <v>0.99591850310255181</v>
      </c>
    </row>
    <row r="3" spans="1:3" x14ac:dyDescent="0.2">
      <c r="A3" s="1" t="s">
        <v>149</v>
      </c>
      <c r="B3" s="1">
        <v>664.3971097830422</v>
      </c>
      <c r="C3" s="1">
        <v>0.95327884417545083</v>
      </c>
    </row>
    <row r="4" spans="1:3" x14ac:dyDescent="0.2">
      <c r="A4" s="1" t="s">
        <v>150</v>
      </c>
      <c r="B4" s="1">
        <v>732.36729178094959</v>
      </c>
      <c r="C4" s="1">
        <v>1.0508026527219971</v>
      </c>
    </row>
    <row r="5" spans="1:3" x14ac:dyDescent="0.2">
      <c r="A5" s="1" t="s">
        <v>145</v>
      </c>
      <c r="B5" s="1">
        <v>705.24551052509253</v>
      </c>
      <c r="C5" s="1">
        <v>1.0118882445964026</v>
      </c>
    </row>
    <row r="6" spans="1:3" x14ac:dyDescent="0.2">
      <c r="A6" s="1" t="s">
        <v>146</v>
      </c>
      <c r="B6" s="1">
        <v>675.34005918575076</v>
      </c>
      <c r="C6" s="1">
        <v>0.96897981879572104</v>
      </c>
    </row>
    <row r="7" spans="1:3" x14ac:dyDescent="0.2">
      <c r="A7" s="1" t="s">
        <v>147</v>
      </c>
      <c r="B7" s="1">
        <v>685.13828233721722</v>
      </c>
      <c r="C7" s="1">
        <v>0.9830383369669593</v>
      </c>
    </row>
    <row r="8" spans="1:3" x14ac:dyDescent="0.2">
      <c r="A8" s="1" t="s">
        <v>103</v>
      </c>
      <c r="B8" s="1">
        <v>709.54604054516244</v>
      </c>
      <c r="C8" s="1">
        <v>1.0180586571802455</v>
      </c>
    </row>
    <row r="9" spans="1:3" x14ac:dyDescent="0.2">
      <c r="A9" s="1" t="s">
        <v>104</v>
      </c>
      <c r="B9" s="1">
        <v>700.98628368956338</v>
      </c>
      <c r="C9" s="1">
        <v>1.0057770939380559</v>
      </c>
    </row>
    <row r="10" spans="1:3" x14ac:dyDescent="0.2">
      <c r="A10" s="1" t="s">
        <v>105</v>
      </c>
      <c r="B10" s="1">
        <v>724.45410429642186</v>
      </c>
      <c r="C10" s="1">
        <v>1.0394487890342736</v>
      </c>
    </row>
    <row r="11" spans="1:3" x14ac:dyDescent="0.2">
      <c r="A11" s="1" t="s">
        <v>106</v>
      </c>
      <c r="B11" s="1">
        <v>704.37148143004163</v>
      </c>
      <c r="C11" s="1">
        <v>1.0106341851894043</v>
      </c>
    </row>
    <row r="12" spans="1:3" x14ac:dyDescent="0.2">
      <c r="A12" s="1" t="s">
        <v>107</v>
      </c>
      <c r="B12" s="1">
        <v>721.44719354114579</v>
      </c>
      <c r="C12" s="1">
        <v>1.0351344650146157</v>
      </c>
    </row>
    <row r="13" spans="1:3" x14ac:dyDescent="0.2">
      <c r="A13" s="1" t="s">
        <v>108</v>
      </c>
      <c r="B13" s="1">
        <v>752.45135604878101</v>
      </c>
      <c r="C13" s="1">
        <v>1.0796193246937278</v>
      </c>
    </row>
    <row r="14" spans="1:3" x14ac:dyDescent="0.2">
      <c r="A14" s="1" t="s">
        <v>109</v>
      </c>
      <c r="B14" s="1">
        <v>662.56656964512638</v>
      </c>
      <c r="C14" s="1">
        <v>0.95065238003044727</v>
      </c>
    </row>
    <row r="15" spans="1:3" x14ac:dyDescent="0.2">
      <c r="A15" s="1" t="s">
        <v>110</v>
      </c>
      <c r="B15" s="1">
        <v>677.26745422140175</v>
      </c>
      <c r="C15" s="1">
        <v>0.97174525062075545</v>
      </c>
    </row>
    <row r="16" spans="1:3" x14ac:dyDescent="0.2">
      <c r="A16" s="1" t="s">
        <v>111</v>
      </c>
      <c r="B16" s="1">
        <v>675.4161421763273</v>
      </c>
      <c r="C16" s="1">
        <v>0.96908898288486334</v>
      </c>
    </row>
    <row r="17" spans="1:3" x14ac:dyDescent="0.2">
      <c r="A17" s="1" t="s">
        <v>112</v>
      </c>
      <c r="B17" s="1">
        <v>629.01773711047554</v>
      </c>
      <c r="C17" s="1">
        <v>0.9025164206303361</v>
      </c>
    </row>
    <row r="18" spans="1:3" x14ac:dyDescent="0.2">
      <c r="A18" s="1" t="s">
        <v>113</v>
      </c>
      <c r="B18" s="1">
        <v>623.97265461750692</v>
      </c>
      <c r="C18" s="1">
        <v>0.89527772206158795</v>
      </c>
    </row>
    <row r="19" spans="1:3" x14ac:dyDescent="0.2">
      <c r="A19" s="1" t="s">
        <v>114</v>
      </c>
      <c r="B19" s="1">
        <v>648.89470886655806</v>
      </c>
      <c r="C19" s="1">
        <v>0.93103595568300057</v>
      </c>
    </row>
    <row r="20" spans="1:3" x14ac:dyDescent="0.2">
      <c r="A20" s="1" t="s">
        <v>115</v>
      </c>
      <c r="B20" s="1">
        <v>602.86106562751775</v>
      </c>
      <c r="C20" s="1">
        <v>0.86498675472481557</v>
      </c>
    </row>
    <row r="21" spans="1:3" x14ac:dyDescent="0.2">
      <c r="A21" s="1" t="s">
        <v>116</v>
      </c>
      <c r="B21" s="1">
        <v>618.56945009984315</v>
      </c>
      <c r="C21" s="1">
        <v>0.88752518900327271</v>
      </c>
    </row>
    <row r="22" spans="1:3" x14ac:dyDescent="0.2">
      <c r="A22" s="1" t="s">
        <v>117</v>
      </c>
      <c r="B22" s="1">
        <v>567.80236412328463</v>
      </c>
      <c r="C22" s="1">
        <v>0.81468443107509214</v>
      </c>
    </row>
    <row r="23" spans="1:3" x14ac:dyDescent="0.2">
      <c r="A23" s="1" t="s">
        <v>118</v>
      </c>
      <c r="B23" s="1">
        <v>519.82277167363713</v>
      </c>
      <c r="C23" s="1">
        <v>0.74584317670939382</v>
      </c>
    </row>
    <row r="24" spans="1:3" x14ac:dyDescent="0.2">
      <c r="A24" s="1" t="s">
        <v>119</v>
      </c>
      <c r="B24" s="1">
        <v>502.36272709942227</v>
      </c>
      <c r="C24" s="1">
        <v>0.72079145558376378</v>
      </c>
    </row>
    <row r="25" spans="1:3" x14ac:dyDescent="0.2">
      <c r="A25" s="1" t="s">
        <v>120</v>
      </c>
      <c r="B25" s="1">
        <v>503.43646026472516</v>
      </c>
      <c r="C25" s="1">
        <v>0.72233205095316122</v>
      </c>
    </row>
    <row r="26" spans="1:3" x14ac:dyDescent="0.2">
      <c r="A26" s="1" t="s">
        <v>121</v>
      </c>
      <c r="B26" s="1">
        <v>573.71365975453034</v>
      </c>
      <c r="C26" s="1">
        <v>0.82316597469404829</v>
      </c>
    </row>
    <row r="27" spans="1:3" x14ac:dyDescent="0.2">
      <c r="A27" s="1" t="s">
        <v>122</v>
      </c>
      <c r="B27" s="1">
        <v>521.13440871970238</v>
      </c>
      <c r="C27" s="1">
        <v>0.74772511723688817</v>
      </c>
    </row>
    <row r="28" spans="1:3" x14ac:dyDescent="0.2">
      <c r="A28" s="1" t="s">
        <v>123</v>
      </c>
      <c r="B28" s="1">
        <v>623.64645912395986</v>
      </c>
      <c r="C28" s="1">
        <v>0.89480969584882286</v>
      </c>
    </row>
    <row r="29" spans="1:3" x14ac:dyDescent="0.2">
      <c r="A29" s="1" t="s">
        <v>597</v>
      </c>
      <c r="B29" s="1">
        <v>703.28374510056312</v>
      </c>
      <c r="C29" s="1">
        <v>1.0500173832497062</v>
      </c>
    </row>
    <row r="30" spans="1:3" x14ac:dyDescent="0.2">
      <c r="A30" s="1" t="s">
        <v>596</v>
      </c>
      <c r="B30" s="1">
        <v>643.75042014867472</v>
      </c>
      <c r="C30" s="1">
        <v>0.96113288034796796</v>
      </c>
    </row>
    <row r="31" spans="1:3" x14ac:dyDescent="0.2">
      <c r="A31" s="1" t="s">
        <v>598</v>
      </c>
      <c r="B31" s="1">
        <v>662.31469788281424</v>
      </c>
      <c r="C31" s="1">
        <v>0.98884973640232576</v>
      </c>
    </row>
    <row r="32" spans="1:3" x14ac:dyDescent="0.2">
      <c r="A32" s="1" t="s">
        <v>599</v>
      </c>
      <c r="B32" s="1">
        <v>667.71458929078426</v>
      </c>
      <c r="C32" s="1">
        <v>0.99691188754051041</v>
      </c>
    </row>
    <row r="33" spans="1:3" x14ac:dyDescent="0.2">
      <c r="A33" s="1" t="s">
        <v>600</v>
      </c>
      <c r="B33" s="1">
        <v>648.05637072197624</v>
      </c>
      <c r="C33" s="1">
        <v>0.96756175487390217</v>
      </c>
    </row>
    <row r="34" spans="1:3" x14ac:dyDescent="0.2">
      <c r="A34" s="1" t="s">
        <v>601</v>
      </c>
      <c r="B34" s="1">
        <v>603.91604966458431</v>
      </c>
      <c r="C34" s="1">
        <v>0.90165932966449081</v>
      </c>
    </row>
    <row r="35" spans="1:3" x14ac:dyDescent="0.2">
      <c r="A35" s="1" t="s">
        <v>602</v>
      </c>
      <c r="B35" s="1">
        <v>638.18936707958119</v>
      </c>
      <c r="C35" s="1">
        <v>0.95283011146925967</v>
      </c>
    </row>
    <row r="36" spans="1:3" x14ac:dyDescent="0.2">
      <c r="A36" s="1" t="s">
        <v>603</v>
      </c>
      <c r="B36" s="1">
        <v>641.15397441544326</v>
      </c>
      <c r="C36" s="1">
        <v>0.95725633240618702</v>
      </c>
    </row>
    <row r="37" spans="1:3" x14ac:dyDescent="0.2">
      <c r="A37" s="1" t="s">
        <v>604</v>
      </c>
      <c r="B37" s="1">
        <v>631.99872024890374</v>
      </c>
      <c r="C37" s="1">
        <v>0.94358734589838544</v>
      </c>
    </row>
    <row r="38" spans="1:3" x14ac:dyDescent="0.2">
      <c r="A38" s="1" t="s">
        <v>605</v>
      </c>
      <c r="B38" s="1">
        <v>655.49423247761763</v>
      </c>
      <c r="C38" s="1">
        <v>0.97866663848885749</v>
      </c>
    </row>
    <row r="39" spans="1:3" x14ac:dyDescent="0.2">
      <c r="A39" s="1" t="s">
        <v>606</v>
      </c>
      <c r="B39" s="1">
        <v>630.95338333366487</v>
      </c>
      <c r="C39" s="1">
        <v>0.94202663595734093</v>
      </c>
    </row>
    <row r="40" spans="1:3" x14ac:dyDescent="0.2">
      <c r="A40" s="1" t="s">
        <v>607</v>
      </c>
      <c r="B40" s="1">
        <v>599.26713294411161</v>
      </c>
      <c r="C40" s="1">
        <v>0.89471839948690146</v>
      </c>
    </row>
    <row r="41" spans="1:3" x14ac:dyDescent="0.2">
      <c r="A41" s="1" t="s">
        <v>608</v>
      </c>
      <c r="B41" s="1">
        <v>606.97755183924369</v>
      </c>
      <c r="C41" s="1">
        <v>0.90623021662817216</v>
      </c>
    </row>
    <row r="42" spans="1:3" x14ac:dyDescent="0.2">
      <c r="A42" s="1" t="s">
        <v>609</v>
      </c>
      <c r="B42" s="1">
        <v>583.82722547844469</v>
      </c>
      <c r="C42" s="1">
        <v>0.87166629377898552</v>
      </c>
    </row>
    <row r="43" spans="1:3" x14ac:dyDescent="0.2">
      <c r="A43" s="1" t="s">
        <v>610</v>
      </c>
      <c r="B43" s="1">
        <v>558.26711682474149</v>
      </c>
      <c r="C43" s="1">
        <v>0.83350451541980863</v>
      </c>
    </row>
    <row r="44" spans="1:3" x14ac:dyDescent="0.2">
      <c r="A44" s="1" t="s">
        <v>611</v>
      </c>
      <c r="B44" s="1">
        <v>573.68500742440949</v>
      </c>
      <c r="C44" s="1">
        <v>0.85652374948497068</v>
      </c>
    </row>
    <row r="45" spans="1:3" x14ac:dyDescent="0.2">
      <c r="A45" s="1" t="s">
        <v>612</v>
      </c>
      <c r="B45" s="1">
        <v>555.21920054068153</v>
      </c>
      <c r="C45" s="1">
        <v>0.82895391247576478</v>
      </c>
    </row>
    <row r="46" spans="1:3" x14ac:dyDescent="0.2">
      <c r="A46" s="1" t="s">
        <v>613</v>
      </c>
      <c r="B46" s="1">
        <v>539.23145234173717</v>
      </c>
      <c r="C46" s="1">
        <v>0.80508386906176499</v>
      </c>
    </row>
    <row r="47" spans="1:3" x14ac:dyDescent="0.2">
      <c r="A47" s="1" t="s">
        <v>614</v>
      </c>
      <c r="B47" s="1">
        <v>518.04719130774345</v>
      </c>
      <c r="C47" s="1">
        <v>0.77345532298494346</v>
      </c>
    </row>
    <row r="48" spans="1:3" x14ac:dyDescent="0.2">
      <c r="A48" s="1" t="s">
        <v>615</v>
      </c>
      <c r="B48" s="1">
        <v>509.61047954515641</v>
      </c>
      <c r="C48" s="1">
        <v>0.76085913535811733</v>
      </c>
    </row>
    <row r="49" spans="1:3" x14ac:dyDescent="0.2">
      <c r="A49" s="1" t="s">
        <v>616</v>
      </c>
      <c r="B49" s="1">
        <v>507.34294860324621</v>
      </c>
      <c r="C49" s="1">
        <v>0.75747366409897166</v>
      </c>
    </row>
    <row r="50" spans="1:3" x14ac:dyDescent="0.2">
      <c r="A50" s="1" t="s">
        <v>617</v>
      </c>
      <c r="B50" s="1">
        <v>454.78151380936896</v>
      </c>
      <c r="C50" s="1">
        <v>0.67899833944288235</v>
      </c>
    </row>
    <row r="51" spans="1:3" x14ac:dyDescent="0.2">
      <c r="A51" s="1" t="s">
        <v>618</v>
      </c>
      <c r="B51" s="1">
        <v>435.85398349945473</v>
      </c>
      <c r="C51" s="1">
        <v>0.65073913967344388</v>
      </c>
    </row>
    <row r="52" spans="1:3" x14ac:dyDescent="0.2">
      <c r="A52" s="1" t="s">
        <v>619</v>
      </c>
      <c r="B52" s="1">
        <v>410.11691946197254</v>
      </c>
      <c r="C52" s="1">
        <v>0.61231316321453555</v>
      </c>
    </row>
    <row r="53" spans="1:3" x14ac:dyDescent="0.2">
      <c r="A53" s="1" t="s">
        <v>620</v>
      </c>
      <c r="B53" s="1">
        <v>417.84377884871765</v>
      </c>
      <c r="C53" s="1">
        <v>0.62384952635463398</v>
      </c>
    </row>
    <row r="54" spans="1:3" x14ac:dyDescent="0.2">
      <c r="A54" s="1" t="s">
        <v>621</v>
      </c>
      <c r="B54" s="1">
        <v>357.75904540914092</v>
      </c>
      <c r="C54" s="1">
        <v>0.53414175901464067</v>
      </c>
    </row>
    <row r="55" spans="1:3" x14ac:dyDescent="0.2">
      <c r="A55" s="1" t="s">
        <v>622</v>
      </c>
      <c r="B55" s="1">
        <v>347.46558093116448</v>
      </c>
      <c r="C55" s="1">
        <v>0.51877340063719357</v>
      </c>
    </row>
    <row r="56" spans="1:3" x14ac:dyDescent="0.2">
      <c r="A56" s="1" t="s">
        <v>154</v>
      </c>
      <c r="B56" s="1">
        <v>697.58725274246797</v>
      </c>
      <c r="C56" s="1">
        <v>1.0075942749090465</v>
      </c>
    </row>
    <row r="57" spans="1:3" x14ac:dyDescent="0.2">
      <c r="A57" s="1" t="s">
        <v>155</v>
      </c>
      <c r="B57" s="1">
        <v>697.3267087019733</v>
      </c>
      <c r="C57" s="1">
        <v>1.0072179453781784</v>
      </c>
    </row>
    <row r="58" spans="1:3" x14ac:dyDescent="0.2">
      <c r="A58" s="1" t="s">
        <v>156</v>
      </c>
      <c r="B58" s="1">
        <v>682.07457485536406</v>
      </c>
      <c r="C58" s="1">
        <v>0.98518777971277538</v>
      </c>
    </row>
    <row r="59" spans="1:3" x14ac:dyDescent="0.2">
      <c r="A59" s="1" t="s">
        <v>151</v>
      </c>
      <c r="B59" s="1">
        <v>635.56784085922584</v>
      </c>
      <c r="C59" s="1">
        <v>0.91801350332655485</v>
      </c>
    </row>
    <row r="60" spans="1:3" x14ac:dyDescent="0.2">
      <c r="A60" s="1" t="s">
        <v>152</v>
      </c>
      <c r="B60" s="1">
        <v>674.62802314063038</v>
      </c>
      <c r="C60" s="1">
        <v>0.97443198845357104</v>
      </c>
    </row>
    <row r="61" spans="1:3" x14ac:dyDescent="0.2">
      <c r="A61" s="1" t="s">
        <v>153</v>
      </c>
      <c r="B61" s="1">
        <v>650.17037106789064</v>
      </c>
      <c r="C61" s="1">
        <v>0.93910538219847128</v>
      </c>
    </row>
    <row r="62" spans="1:3" x14ac:dyDescent="0.2">
      <c r="A62" s="1" t="s">
        <v>124</v>
      </c>
      <c r="B62" s="1">
        <v>673.33502322885101</v>
      </c>
      <c r="C62" s="1">
        <v>0.97256438077661744</v>
      </c>
    </row>
    <row r="63" spans="1:3" x14ac:dyDescent="0.2">
      <c r="A63" s="1" t="s">
        <v>125</v>
      </c>
      <c r="B63" s="1">
        <v>660.21470991089666</v>
      </c>
      <c r="C63" s="1">
        <v>0.95361341438178826</v>
      </c>
    </row>
    <row r="64" spans="1:3" x14ac:dyDescent="0.2">
      <c r="A64" s="1" t="s">
        <v>126</v>
      </c>
      <c r="B64" s="1">
        <v>645.4547755953173</v>
      </c>
      <c r="C64" s="1">
        <v>0.9322941811877411</v>
      </c>
    </row>
    <row r="65" spans="1:3" x14ac:dyDescent="0.2">
      <c r="A65" s="1" t="s">
        <v>127</v>
      </c>
      <c r="B65" s="1">
        <v>675.93361370667901</v>
      </c>
      <c r="C65" s="1">
        <v>0.97631778205796116</v>
      </c>
    </row>
    <row r="66" spans="1:3" x14ac:dyDescent="0.2">
      <c r="A66" s="1" t="s">
        <v>128</v>
      </c>
      <c r="B66" s="1">
        <v>680.65643845722047</v>
      </c>
      <c r="C66" s="1">
        <v>0.98313942502998541</v>
      </c>
    </row>
    <row r="67" spans="1:3" x14ac:dyDescent="0.2">
      <c r="A67" s="1" t="s">
        <v>129</v>
      </c>
      <c r="B67" s="1">
        <v>656.74503632774531</v>
      </c>
      <c r="C67" s="1">
        <v>0.94860182160333317</v>
      </c>
    </row>
    <row r="68" spans="1:3" x14ac:dyDescent="0.2">
      <c r="A68" s="1" t="s">
        <v>130</v>
      </c>
      <c r="B68" s="1">
        <v>671.96196833290708</v>
      </c>
      <c r="C68" s="1">
        <v>0.97058114176694521</v>
      </c>
    </row>
    <row r="69" spans="1:3" x14ac:dyDescent="0.2">
      <c r="A69" s="1" t="s">
        <v>131</v>
      </c>
      <c r="B69" s="1">
        <v>663.29278892176205</v>
      </c>
      <c r="C69" s="1">
        <v>0.95805938838270743</v>
      </c>
    </row>
    <row r="70" spans="1:3" x14ac:dyDescent="0.2">
      <c r="A70" s="1" t="s">
        <v>132</v>
      </c>
      <c r="B70" s="1">
        <v>658.80288187064093</v>
      </c>
      <c r="C70" s="1">
        <v>0.95157417148432244</v>
      </c>
    </row>
    <row r="71" spans="1:3" x14ac:dyDescent="0.2">
      <c r="A71" s="1" t="s">
        <v>133</v>
      </c>
      <c r="B71" s="1">
        <v>691.18969586665798</v>
      </c>
      <c r="C71" s="1">
        <v>0.9983536506629338</v>
      </c>
    </row>
    <row r="72" spans="1:3" x14ac:dyDescent="0.2">
      <c r="A72" s="1" t="s">
        <v>134</v>
      </c>
      <c r="B72" s="1">
        <v>677.45934995460664</v>
      </c>
      <c r="C72" s="1">
        <v>0.9785215538476395</v>
      </c>
    </row>
    <row r="73" spans="1:3" x14ac:dyDescent="0.2">
      <c r="A73" s="1" t="s">
        <v>135</v>
      </c>
      <c r="B73" s="1">
        <v>673.15668233254507</v>
      </c>
      <c r="C73" s="1">
        <v>0.97230678537848825</v>
      </c>
    </row>
    <row r="74" spans="1:3" x14ac:dyDescent="0.2">
      <c r="A74" s="1" t="s">
        <v>136</v>
      </c>
      <c r="B74" s="1">
        <v>653.2114124105093</v>
      </c>
      <c r="C74" s="1">
        <v>0.94349785903135208</v>
      </c>
    </row>
    <row r="75" spans="1:3" x14ac:dyDescent="0.2">
      <c r="A75" s="1" t="s">
        <v>137</v>
      </c>
      <c r="B75" s="1">
        <v>646.85393512308417</v>
      </c>
      <c r="C75" s="1">
        <v>0.93431512569944197</v>
      </c>
    </row>
    <row r="76" spans="1:3" x14ac:dyDescent="0.2">
      <c r="A76" s="1" t="s">
        <v>138</v>
      </c>
      <c r="B76" s="1">
        <v>648.86066701189327</v>
      </c>
      <c r="C76" s="1">
        <v>0.93721364707363908</v>
      </c>
    </row>
    <row r="77" spans="1:3" x14ac:dyDescent="0.2">
      <c r="A77" s="1" t="s">
        <v>139</v>
      </c>
      <c r="B77" s="1">
        <v>653.00685506532818</v>
      </c>
      <c r="C77" s="1">
        <v>0.94320239662276473</v>
      </c>
    </row>
    <row r="78" spans="1:3" x14ac:dyDescent="0.2">
      <c r="A78" s="1" t="s">
        <v>140</v>
      </c>
      <c r="B78" s="1">
        <v>620.81636960555363</v>
      </c>
      <c r="C78" s="1">
        <v>0.89670649416999171</v>
      </c>
    </row>
    <row r="79" spans="1:3" x14ac:dyDescent="0.2">
      <c r="A79" s="1" t="s">
        <v>141</v>
      </c>
      <c r="B79" s="1">
        <v>629.36714183580659</v>
      </c>
      <c r="C79" s="1">
        <v>0.90905722034995362</v>
      </c>
    </row>
    <row r="80" spans="1:3" x14ac:dyDescent="0.2">
      <c r="A80" s="1" t="s">
        <v>142</v>
      </c>
      <c r="B80" s="1">
        <v>570.11684601520903</v>
      </c>
      <c r="C80" s="1">
        <v>0.82347615701945531</v>
      </c>
    </row>
    <row r="81" spans="1:3" x14ac:dyDescent="0.2">
      <c r="A81" s="1" t="s">
        <v>143</v>
      </c>
      <c r="B81" s="1">
        <v>601.98607236575958</v>
      </c>
      <c r="C81" s="1">
        <v>0.86950803316162151</v>
      </c>
    </row>
    <row r="82" spans="1:3" x14ac:dyDescent="0.2">
      <c r="A82" s="1" t="s">
        <v>144</v>
      </c>
      <c r="B82" s="1">
        <v>591.6884818202725</v>
      </c>
      <c r="C82" s="1">
        <v>0.8546342044925922</v>
      </c>
    </row>
    <row r="83" spans="1:3" x14ac:dyDescent="0.2">
      <c r="A83" s="1" t="s">
        <v>649</v>
      </c>
      <c r="B83" s="1">
        <v>701.88693672361296</v>
      </c>
      <c r="C83" s="1">
        <v>1.0096601290702087</v>
      </c>
    </row>
    <row r="84" spans="1:3" x14ac:dyDescent="0.2">
      <c r="A84" s="1" t="s">
        <v>623</v>
      </c>
      <c r="B84" s="1">
        <v>681.40916774508219</v>
      </c>
      <c r="C84" s="1">
        <v>0.98020298178884413</v>
      </c>
    </row>
    <row r="85" spans="1:3" x14ac:dyDescent="0.2">
      <c r="A85" s="1" t="s">
        <v>624</v>
      </c>
      <c r="B85" s="1">
        <v>702.21836673255154</v>
      </c>
      <c r="C85" s="1">
        <v>1.010136889140947</v>
      </c>
    </row>
    <row r="86" spans="1:3" x14ac:dyDescent="0.2">
      <c r="A86" s="1" t="s">
        <v>626</v>
      </c>
      <c r="B86" s="1">
        <v>690.27751729566705</v>
      </c>
      <c r="C86" s="1">
        <v>0.99296004917875791</v>
      </c>
    </row>
    <row r="87" spans="1:3" x14ac:dyDescent="0.2">
      <c r="A87" s="1" t="s">
        <v>627</v>
      </c>
      <c r="B87" s="1">
        <v>666.30715130670376</v>
      </c>
      <c r="C87" s="1">
        <v>0.95847882214345981</v>
      </c>
    </row>
    <row r="88" spans="1:3" x14ac:dyDescent="0.2">
      <c r="A88" s="1" t="s">
        <v>628</v>
      </c>
      <c r="B88" s="1">
        <v>682.54758380659371</v>
      </c>
      <c r="C88" s="1">
        <v>0.98184058643349925</v>
      </c>
    </row>
    <row r="89" spans="1:3" x14ac:dyDescent="0.2">
      <c r="A89" s="1" t="s">
        <v>629</v>
      </c>
      <c r="B89" s="1">
        <v>668.76264764919563</v>
      </c>
      <c r="C89" s="1">
        <v>0.96201103883588701</v>
      </c>
    </row>
    <row r="90" spans="1:3" x14ac:dyDescent="0.2">
      <c r="A90" s="1" t="s">
        <v>630</v>
      </c>
      <c r="B90" s="1">
        <v>676.09259042989356</v>
      </c>
      <c r="C90" s="1">
        <v>0.97255511735739819</v>
      </c>
    </row>
    <row r="91" spans="1:3" x14ac:dyDescent="0.2">
      <c r="A91" s="1" t="s">
        <v>631</v>
      </c>
      <c r="B91" s="1">
        <v>698.5206302181449</v>
      </c>
      <c r="C91" s="1">
        <v>1.0048177174466695</v>
      </c>
    </row>
    <row r="92" spans="1:3" x14ac:dyDescent="0.2">
      <c r="A92" s="1" t="s">
        <v>632</v>
      </c>
      <c r="B92" s="1">
        <v>664.21500917935236</v>
      </c>
      <c r="C92" s="1">
        <v>0.95546928830002453</v>
      </c>
    </row>
    <row r="93" spans="1:3" x14ac:dyDescent="0.2">
      <c r="A93" s="1" t="s">
        <v>633</v>
      </c>
      <c r="B93" s="1">
        <v>651.74693956842748</v>
      </c>
      <c r="C93" s="1">
        <v>0.93753404529438378</v>
      </c>
    </row>
    <row r="94" spans="1:3" x14ac:dyDescent="0.2">
      <c r="A94" s="1" t="s">
        <v>634</v>
      </c>
      <c r="B94" s="1">
        <v>692.23032612595978</v>
      </c>
      <c r="C94" s="1">
        <v>0.99576915291396417</v>
      </c>
    </row>
    <row r="95" spans="1:3" x14ac:dyDescent="0.2">
      <c r="A95" s="1" t="s">
        <v>635</v>
      </c>
      <c r="B95" s="1">
        <v>678.21750537461685</v>
      </c>
      <c r="C95" s="1">
        <v>0.97561179470114157</v>
      </c>
    </row>
    <row r="96" spans="1:3" x14ac:dyDescent="0.2">
      <c r="A96" s="1" t="s">
        <v>636</v>
      </c>
      <c r="B96" s="1">
        <v>655.20111137625418</v>
      </c>
      <c r="C96" s="1">
        <v>0.9425028506259101</v>
      </c>
    </row>
    <row r="97" spans="1:3" x14ac:dyDescent="0.2">
      <c r="A97" s="1" t="s">
        <v>637</v>
      </c>
      <c r="B97" s="1">
        <v>663.15762950225337</v>
      </c>
      <c r="C97" s="1">
        <v>0.95394825400604055</v>
      </c>
    </row>
    <row r="98" spans="1:3" x14ac:dyDescent="0.2">
      <c r="A98" s="1" t="s">
        <v>638</v>
      </c>
      <c r="B98" s="1">
        <v>680.31554495632702</v>
      </c>
      <c r="C98" s="1">
        <v>0.97862981199713528</v>
      </c>
    </row>
    <row r="99" spans="1:3" x14ac:dyDescent="0.2">
      <c r="A99" s="1" t="s">
        <v>639</v>
      </c>
      <c r="B99" s="1">
        <v>687.53738397530981</v>
      </c>
      <c r="C99" s="1">
        <v>0.98901838390882724</v>
      </c>
    </row>
    <row r="100" spans="1:3" x14ac:dyDescent="0.2">
      <c r="A100" s="1" t="s">
        <v>640</v>
      </c>
      <c r="B100" s="1">
        <v>675.94054716780602</v>
      </c>
      <c r="C100" s="1">
        <v>0.97233640404106247</v>
      </c>
    </row>
    <row r="101" spans="1:3" x14ac:dyDescent="0.2">
      <c r="A101" s="1" t="s">
        <v>641</v>
      </c>
      <c r="B101" s="1">
        <v>665.55801873725432</v>
      </c>
      <c r="C101" s="1">
        <v>0.95740119945640456</v>
      </c>
    </row>
    <row r="102" spans="1:3" x14ac:dyDescent="0.2">
      <c r="A102" s="1" t="s">
        <v>642</v>
      </c>
      <c r="B102" s="1">
        <v>652.48919229500893</v>
      </c>
      <c r="C102" s="1">
        <v>0.93860177136892964</v>
      </c>
    </row>
    <row r="103" spans="1:3" x14ac:dyDescent="0.2">
      <c r="A103" s="1" t="s">
        <v>643</v>
      </c>
      <c r="B103" s="1">
        <v>651.29059321049306</v>
      </c>
      <c r="C103" s="1">
        <v>0.93687759380833169</v>
      </c>
    </row>
    <row r="104" spans="1:3" x14ac:dyDescent="0.2">
      <c r="A104" s="1" t="s">
        <v>644</v>
      </c>
      <c r="B104" s="1">
        <v>655.02278165509551</v>
      </c>
      <c r="C104" s="1">
        <v>0.94224632439659661</v>
      </c>
    </row>
    <row r="105" spans="1:3" x14ac:dyDescent="0.2">
      <c r="A105" s="1" t="s">
        <v>645</v>
      </c>
      <c r="B105" s="1">
        <v>647.02367532931908</v>
      </c>
      <c r="C105" s="1">
        <v>0.9307396581477132</v>
      </c>
    </row>
    <row r="106" spans="1:3" x14ac:dyDescent="0.2">
      <c r="A106" s="1" t="s">
        <v>646</v>
      </c>
      <c r="B106" s="1">
        <v>626.74636246248247</v>
      </c>
      <c r="C106" s="1">
        <v>0.90157086577511902</v>
      </c>
    </row>
    <row r="107" spans="1:3" x14ac:dyDescent="0.2">
      <c r="A107" s="1" t="s">
        <v>647</v>
      </c>
      <c r="B107" s="1">
        <v>636.86339243161365</v>
      </c>
      <c r="C107" s="1">
        <v>0.91612415242285505</v>
      </c>
    </row>
    <row r="108" spans="1:3" x14ac:dyDescent="0.2">
      <c r="A108" s="1" t="s">
        <v>648</v>
      </c>
      <c r="B108" s="1">
        <v>588.46399594991465</v>
      </c>
      <c r="C108" s="1">
        <v>0.84650191222738735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52AC2-469D-4BC1-822A-F76AD589E043}">
  <dimension ref="A1:C160"/>
  <sheetViews>
    <sheetView tabSelected="1" workbookViewId="0">
      <selection activeCell="E50" sqref="E50"/>
    </sheetView>
  </sheetViews>
  <sheetFormatPr baseColWidth="10" defaultColWidth="10.85546875" defaultRowHeight="11.25" x14ac:dyDescent="0.2"/>
  <cols>
    <col min="1" max="1" width="39.7109375" style="1" customWidth="1"/>
    <col min="2" max="2" width="10.85546875" style="1"/>
    <col min="3" max="3" width="17" style="1" customWidth="1"/>
    <col min="4" max="16384" width="10.85546875" style="1"/>
  </cols>
  <sheetData>
    <row r="1" spans="1:3" s="6" customFormat="1" ht="12" thickBot="1" x14ac:dyDescent="0.25">
      <c r="A1" s="4" t="s">
        <v>102</v>
      </c>
      <c r="B1" s="4" t="s">
        <v>98</v>
      </c>
      <c r="C1" s="4" t="s">
        <v>758</v>
      </c>
    </row>
    <row r="2" spans="1:3" x14ac:dyDescent="0.2">
      <c r="A2" s="1" t="s">
        <v>650</v>
      </c>
      <c r="B2" s="1">
        <v>30785420.314149659</v>
      </c>
      <c r="C2" s="1">
        <v>0.93934229714589002</v>
      </c>
    </row>
    <row r="3" spans="1:3" x14ac:dyDescent="0.2">
      <c r="A3" s="1" t="s">
        <v>656</v>
      </c>
      <c r="B3" s="1">
        <v>35222221.898537755</v>
      </c>
      <c r="C3" s="1">
        <v>1.0747205167618841</v>
      </c>
    </row>
    <row r="4" spans="1:3" x14ac:dyDescent="0.2">
      <c r="A4" s="1" t="s">
        <v>655</v>
      </c>
      <c r="B4" s="1">
        <v>32312492.229321059</v>
      </c>
      <c r="C4" s="1">
        <v>0.9859371860922258</v>
      </c>
    </row>
    <row r="5" spans="1:3" x14ac:dyDescent="0.2">
      <c r="A5" s="1" t="s">
        <v>654</v>
      </c>
      <c r="B5" s="1">
        <v>30102259.93788356</v>
      </c>
      <c r="C5" s="1">
        <v>0.91849731823663994</v>
      </c>
    </row>
    <row r="6" spans="1:3" x14ac:dyDescent="0.2">
      <c r="A6" s="1" t="s">
        <v>653</v>
      </c>
      <c r="B6" s="1">
        <v>30314297.085058957</v>
      </c>
      <c r="C6" s="1">
        <v>0.9249671165657033</v>
      </c>
    </row>
    <row r="7" spans="1:3" x14ac:dyDescent="0.2">
      <c r="A7" s="1" t="s">
        <v>652</v>
      </c>
      <c r="B7" s="1">
        <v>31456054.93667946</v>
      </c>
      <c r="C7" s="1">
        <v>0.95980508311549284</v>
      </c>
    </row>
    <row r="8" spans="1:3" x14ac:dyDescent="0.2">
      <c r="A8" s="1" t="s">
        <v>657</v>
      </c>
      <c r="B8" s="1">
        <v>29798229.998473059</v>
      </c>
      <c r="C8" s="1">
        <v>0.90922058338057166</v>
      </c>
    </row>
    <row r="9" spans="1:3" x14ac:dyDescent="0.2">
      <c r="A9" s="1" t="s">
        <v>658</v>
      </c>
      <c r="B9" s="1">
        <v>31217142.045956858</v>
      </c>
      <c r="C9" s="1">
        <v>0.95251523677592587</v>
      </c>
    </row>
    <row r="10" spans="1:3" x14ac:dyDescent="0.2">
      <c r="A10" s="1" t="s">
        <v>659</v>
      </c>
      <c r="B10" s="1">
        <v>31304137.077819858</v>
      </c>
      <c r="C10" s="1">
        <v>0.95516967878894954</v>
      </c>
    </row>
    <row r="11" spans="1:3" x14ac:dyDescent="0.2">
      <c r="A11" s="1" t="s">
        <v>660</v>
      </c>
      <c r="B11" s="1">
        <v>29328561.331357259</v>
      </c>
      <c r="C11" s="1">
        <v>0.89488978522469165</v>
      </c>
    </row>
    <row r="12" spans="1:3" x14ac:dyDescent="0.2">
      <c r="A12" s="1" t="s">
        <v>661</v>
      </c>
      <c r="B12" s="1">
        <v>30316560.399858657</v>
      </c>
      <c r="C12" s="1">
        <v>0.92503617611731637</v>
      </c>
    </row>
    <row r="13" spans="1:3" x14ac:dyDescent="0.2">
      <c r="A13" s="1" t="s">
        <v>662</v>
      </c>
      <c r="B13" s="1">
        <v>30025969.93054786</v>
      </c>
      <c r="C13" s="1">
        <v>0.91616951403553704</v>
      </c>
    </row>
    <row r="14" spans="1:3" x14ac:dyDescent="0.2">
      <c r="A14" s="1" t="s">
        <v>663</v>
      </c>
      <c r="B14" s="1">
        <v>27354207.262323357</v>
      </c>
      <c r="C14" s="1">
        <v>0.83464716817868601</v>
      </c>
    </row>
    <row r="15" spans="1:3" x14ac:dyDescent="0.2">
      <c r="A15" s="1" t="s">
        <v>664</v>
      </c>
      <c r="B15" s="1">
        <v>27716788.167029258</v>
      </c>
      <c r="C15" s="1">
        <v>0.84571044347108593</v>
      </c>
    </row>
    <row r="16" spans="1:3" x14ac:dyDescent="0.2">
      <c r="A16" s="1" t="s">
        <v>665</v>
      </c>
      <c r="B16" s="1">
        <v>27524619.421362557</v>
      </c>
      <c r="C16" s="1">
        <v>0.83984688113696249</v>
      </c>
    </row>
    <row r="17" spans="1:3" x14ac:dyDescent="0.2">
      <c r="A17" s="1" t="s">
        <v>666</v>
      </c>
      <c r="B17" s="1">
        <v>25032913.699990757</v>
      </c>
      <c r="C17" s="1">
        <v>0.76381853550319612</v>
      </c>
    </row>
    <row r="18" spans="1:3" x14ac:dyDescent="0.2">
      <c r="A18" s="1" t="s">
        <v>667</v>
      </c>
      <c r="B18" s="1">
        <v>25463511.897692159</v>
      </c>
      <c r="C18" s="1">
        <v>0.77695719322000534</v>
      </c>
    </row>
    <row r="19" spans="1:3" x14ac:dyDescent="0.2">
      <c r="A19" s="1" t="s">
        <v>668</v>
      </c>
      <c r="B19" s="1">
        <v>25310281.396875657</v>
      </c>
      <c r="C19" s="1">
        <v>0.77228173681366119</v>
      </c>
    </row>
    <row r="20" spans="1:3" x14ac:dyDescent="0.2">
      <c r="A20" s="1" t="s">
        <v>669</v>
      </c>
      <c r="B20" s="1">
        <v>23116151.758845057</v>
      </c>
      <c r="C20" s="1">
        <v>0.70533320229986585</v>
      </c>
    </row>
    <row r="21" spans="1:3" x14ac:dyDescent="0.2">
      <c r="A21" s="1" t="s">
        <v>670</v>
      </c>
      <c r="B21" s="1">
        <v>23165534.90286446</v>
      </c>
      <c r="C21" s="1">
        <v>0.70684000894632737</v>
      </c>
    </row>
    <row r="22" spans="1:3" x14ac:dyDescent="0.2">
      <c r="A22" s="1" t="s">
        <v>671</v>
      </c>
      <c r="B22" s="1">
        <v>23477175.001936059</v>
      </c>
      <c r="C22" s="1">
        <v>0.71634894933296034</v>
      </c>
    </row>
    <row r="23" spans="1:3" x14ac:dyDescent="0.2">
      <c r="A23" s="1" t="s">
        <v>672</v>
      </c>
      <c r="B23" s="1">
        <v>18097289.898442358</v>
      </c>
      <c r="C23" s="1">
        <v>0.55219482767641748</v>
      </c>
    </row>
    <row r="24" spans="1:3" x14ac:dyDescent="0.2">
      <c r="A24" s="1" t="s">
        <v>673</v>
      </c>
      <c r="B24" s="1">
        <v>21814152.792677257</v>
      </c>
      <c r="C24" s="1">
        <v>0.66560586750042805</v>
      </c>
    </row>
    <row r="25" spans="1:3" x14ac:dyDescent="0.2">
      <c r="A25" s="1" t="s">
        <v>674</v>
      </c>
      <c r="B25" s="1">
        <v>20467566.319996659</v>
      </c>
      <c r="C25" s="1">
        <v>0.62451805328039633</v>
      </c>
    </row>
    <row r="26" spans="1:3" x14ac:dyDescent="0.2">
      <c r="A26" s="1" t="s">
        <v>675</v>
      </c>
      <c r="B26" s="1">
        <v>16698172.965197761</v>
      </c>
      <c r="C26" s="1">
        <v>0.50950417409305115</v>
      </c>
    </row>
    <row r="27" spans="1:3" x14ac:dyDescent="0.2">
      <c r="A27" s="1" t="s">
        <v>676</v>
      </c>
      <c r="B27" s="1">
        <v>18758834.172234457</v>
      </c>
      <c r="C27" s="1">
        <v>0.57238024374241037</v>
      </c>
    </row>
    <row r="28" spans="1:3" x14ac:dyDescent="0.2">
      <c r="A28" s="1" t="s">
        <v>677</v>
      </c>
      <c r="B28" s="1">
        <v>19712076.093648758</v>
      </c>
      <c r="C28" s="1">
        <v>0.60146610474608542</v>
      </c>
    </row>
    <row r="29" spans="1:3" x14ac:dyDescent="0.2">
      <c r="A29" s="1" t="s">
        <v>678</v>
      </c>
      <c r="B29" s="1">
        <v>32413514.400886346</v>
      </c>
      <c r="C29" s="1">
        <v>0.99227695201184885</v>
      </c>
    </row>
    <row r="30" spans="1:3" x14ac:dyDescent="0.2">
      <c r="A30" s="1" t="s">
        <v>679</v>
      </c>
      <c r="B30" s="1">
        <v>32466159.918240048</v>
      </c>
      <c r="C30" s="1">
        <v>0.99388859254088047</v>
      </c>
    </row>
    <row r="31" spans="1:3" x14ac:dyDescent="0.2">
      <c r="A31" s="1" t="s">
        <v>680</v>
      </c>
      <c r="B31" s="1">
        <v>33117707.364992246</v>
      </c>
      <c r="C31" s="1">
        <v>1.0138344554472705</v>
      </c>
    </row>
    <row r="32" spans="1:3" x14ac:dyDescent="0.2">
      <c r="A32" s="1" t="s">
        <v>681</v>
      </c>
      <c r="B32" s="1">
        <v>32446935.486774046</v>
      </c>
      <c r="C32" s="1">
        <v>0.99330007381306484</v>
      </c>
    </row>
    <row r="33" spans="1:3" x14ac:dyDescent="0.2">
      <c r="A33" s="1" t="s">
        <v>682</v>
      </c>
      <c r="B33" s="1">
        <v>31450535.788386848</v>
      </c>
      <c r="C33" s="1">
        <v>0.9627972272697064</v>
      </c>
    </row>
    <row r="34" spans="1:3" x14ac:dyDescent="0.2">
      <c r="A34" s="1" t="s">
        <v>683</v>
      </c>
      <c r="B34" s="1">
        <v>30754342.047017746</v>
      </c>
      <c r="C34" s="1">
        <v>0.94148460454229954</v>
      </c>
    </row>
    <row r="35" spans="1:3" x14ac:dyDescent="0.2">
      <c r="A35" s="1" t="s">
        <v>684</v>
      </c>
      <c r="B35" s="1">
        <v>31597906.004075348</v>
      </c>
      <c r="C35" s="1">
        <v>0.96730868093783173</v>
      </c>
    </row>
    <row r="36" spans="1:3" x14ac:dyDescent="0.2">
      <c r="A36" s="1" t="s">
        <v>685</v>
      </c>
      <c r="B36" s="1">
        <v>32336160.000746146</v>
      </c>
      <c r="C36" s="1">
        <v>0.98990889690228867</v>
      </c>
    </row>
    <row r="37" spans="1:3" x14ac:dyDescent="0.2">
      <c r="A37" s="1" t="s">
        <v>686</v>
      </c>
      <c r="B37" s="1">
        <v>33035967.862559348</v>
      </c>
      <c r="C37" s="1">
        <v>1.0113321589258273</v>
      </c>
    </row>
    <row r="38" spans="1:3" x14ac:dyDescent="0.2">
      <c r="A38" s="1" t="s">
        <v>687</v>
      </c>
      <c r="B38" s="1">
        <v>32775343.347442947</v>
      </c>
      <c r="C38" s="1">
        <v>1.0033536442766353</v>
      </c>
    </row>
    <row r="39" spans="1:3" x14ac:dyDescent="0.2">
      <c r="A39" s="1" t="s">
        <v>688</v>
      </c>
      <c r="B39" s="1">
        <v>32010790.953862548</v>
      </c>
      <c r="C39" s="1">
        <v>0.97994835383597345</v>
      </c>
    </row>
    <row r="40" spans="1:3" x14ac:dyDescent="0.2">
      <c r="A40" s="1" t="s">
        <v>689</v>
      </c>
      <c r="B40" s="1">
        <v>30168367.454937648</v>
      </c>
      <c r="C40" s="1">
        <v>0.92354612755414167</v>
      </c>
    </row>
    <row r="41" spans="1:3" x14ac:dyDescent="0.2">
      <c r="A41" s="1" t="s">
        <v>690</v>
      </c>
      <c r="B41" s="1">
        <v>32193187.286556646</v>
      </c>
      <c r="C41" s="1">
        <v>0.9855320642237273</v>
      </c>
    </row>
    <row r="42" spans="1:3" x14ac:dyDescent="0.2">
      <c r="A42" s="1" t="s">
        <v>691</v>
      </c>
      <c r="B42" s="1">
        <v>32250777.150034748</v>
      </c>
      <c r="C42" s="1">
        <v>0.98729506633118369</v>
      </c>
    </row>
    <row r="43" spans="1:3" x14ac:dyDescent="0.2">
      <c r="A43" s="1" t="s">
        <v>692</v>
      </c>
      <c r="B43" s="1">
        <v>31973480.051340647</v>
      </c>
      <c r="C43" s="1">
        <v>0.97880615283384365</v>
      </c>
    </row>
    <row r="44" spans="1:3" x14ac:dyDescent="0.2">
      <c r="A44" s="1" t="s">
        <v>693</v>
      </c>
      <c r="B44" s="1">
        <v>31626986.259686645</v>
      </c>
      <c r="C44" s="1">
        <v>0.96819891662918012</v>
      </c>
    </row>
    <row r="45" spans="1:3" x14ac:dyDescent="0.2">
      <c r="A45" s="1" t="s">
        <v>694</v>
      </c>
      <c r="B45" s="1">
        <v>31883229.035083748</v>
      </c>
      <c r="C45" s="1">
        <v>0.97604329280516</v>
      </c>
    </row>
    <row r="46" spans="1:3" x14ac:dyDescent="0.2">
      <c r="A46" s="1" t="s">
        <v>695</v>
      </c>
      <c r="B46" s="1">
        <v>32902992.242187645</v>
      </c>
      <c r="C46" s="1">
        <v>1.0072613679081552</v>
      </c>
    </row>
    <row r="47" spans="1:3" x14ac:dyDescent="0.2">
      <c r="A47" s="1" t="s">
        <v>696</v>
      </c>
      <c r="B47" s="1">
        <v>29592848.244456347</v>
      </c>
      <c r="C47" s="1">
        <v>0.90592772181949432</v>
      </c>
    </row>
    <row r="48" spans="1:3" x14ac:dyDescent="0.2">
      <c r="A48" s="1" t="s">
        <v>697</v>
      </c>
      <c r="B48" s="1">
        <v>29811866.648423046</v>
      </c>
      <c r="C48" s="1">
        <v>0.9126325459750827</v>
      </c>
    </row>
    <row r="49" spans="1:3" x14ac:dyDescent="0.2">
      <c r="A49" s="1" t="s">
        <v>698</v>
      </c>
      <c r="B49" s="1">
        <v>30543776.145443745</v>
      </c>
      <c r="C49" s="1">
        <v>0.93503853737329912</v>
      </c>
    </row>
    <row r="50" spans="1:3" x14ac:dyDescent="0.2">
      <c r="A50" s="1" t="s">
        <v>699</v>
      </c>
      <c r="B50" s="1">
        <v>29750529.514112946</v>
      </c>
      <c r="C50" s="1">
        <v>0.91075482843030753</v>
      </c>
    </row>
    <row r="51" spans="1:3" x14ac:dyDescent="0.2">
      <c r="A51" s="1" t="s">
        <v>700</v>
      </c>
      <c r="B51" s="1">
        <v>34799395.894832149</v>
      </c>
      <c r="C51" s="1">
        <v>1.0653160920259068</v>
      </c>
    </row>
    <row r="52" spans="1:3" x14ac:dyDescent="0.2">
      <c r="A52" s="1" t="s">
        <v>701</v>
      </c>
      <c r="B52" s="1">
        <v>29424997.673867848</v>
      </c>
      <c r="C52" s="1">
        <v>0.9007893017605928</v>
      </c>
    </row>
    <row r="53" spans="1:3" x14ac:dyDescent="0.2">
      <c r="A53" s="1" t="s">
        <v>702</v>
      </c>
      <c r="B53" s="1">
        <v>28272862.848485246</v>
      </c>
      <c r="C53" s="1">
        <v>0.86551892599393143</v>
      </c>
    </row>
    <row r="54" spans="1:3" x14ac:dyDescent="0.2">
      <c r="A54" s="1" t="s">
        <v>703</v>
      </c>
      <c r="B54" s="1">
        <v>26687406.534752447</v>
      </c>
      <c r="C54" s="1">
        <v>0.81698325229062874</v>
      </c>
    </row>
    <row r="55" spans="1:3" x14ac:dyDescent="0.2">
      <c r="A55" s="1" t="s">
        <v>704</v>
      </c>
      <c r="B55" s="1">
        <v>27614994.678149447</v>
      </c>
      <c r="C55" s="1">
        <v>0.84537956637951794</v>
      </c>
    </row>
    <row r="56" spans="1:3" x14ac:dyDescent="0.2">
      <c r="A56" s="2" t="s">
        <v>707</v>
      </c>
      <c r="B56" s="1">
        <v>704.93529935857498</v>
      </c>
      <c r="C56" s="1">
        <v>0.98807326121947237</v>
      </c>
    </row>
    <row r="57" spans="1:3" x14ac:dyDescent="0.2">
      <c r="A57" s="2" t="s">
        <v>651</v>
      </c>
      <c r="B57" s="1">
        <v>724.07978908145424</v>
      </c>
      <c r="C57" s="1">
        <v>1.0149071542194115</v>
      </c>
    </row>
    <row r="58" spans="1:3" x14ac:dyDescent="0.2">
      <c r="A58" s="2" t="s">
        <v>708</v>
      </c>
      <c r="B58" s="1">
        <v>711.31800332449041</v>
      </c>
      <c r="C58" s="1">
        <v>0.9970195845611165</v>
      </c>
    </row>
    <row r="59" spans="1:3" x14ac:dyDescent="0.2">
      <c r="A59" s="2" t="s">
        <v>709</v>
      </c>
      <c r="B59" s="1">
        <v>662.3299253712056</v>
      </c>
      <c r="C59" s="1">
        <v>0.9283553965310678</v>
      </c>
    </row>
    <row r="60" spans="1:3" x14ac:dyDescent="0.2">
      <c r="A60" s="2" t="s">
        <v>710</v>
      </c>
      <c r="B60" s="1">
        <v>653.33353556246709</v>
      </c>
      <c r="C60" s="1">
        <v>0.91574559783662013</v>
      </c>
    </row>
    <row r="61" spans="1:3" x14ac:dyDescent="0.2">
      <c r="A61" s="2" t="s">
        <v>711</v>
      </c>
      <c r="B61" s="1">
        <v>662.09969219099219</v>
      </c>
      <c r="C61" s="1">
        <v>0.92803268996576826</v>
      </c>
    </row>
    <row r="62" spans="1:3" x14ac:dyDescent="0.2">
      <c r="A62" s="2" t="s">
        <v>712</v>
      </c>
      <c r="B62" s="1">
        <v>652.26614920983877</v>
      </c>
      <c r="C62" s="1">
        <v>0.91424949469725081</v>
      </c>
    </row>
    <row r="63" spans="1:3" x14ac:dyDescent="0.2">
      <c r="A63" s="2" t="s">
        <v>713</v>
      </c>
      <c r="B63" s="1">
        <v>655.03737938179688</v>
      </c>
      <c r="C63" s="1">
        <v>0.9181337922151761</v>
      </c>
    </row>
    <row r="64" spans="1:3" x14ac:dyDescent="0.2">
      <c r="A64" s="2" t="s">
        <v>714</v>
      </c>
      <c r="B64" s="1">
        <v>661.58973797343867</v>
      </c>
      <c r="C64" s="1">
        <v>0.92731791213116532</v>
      </c>
    </row>
    <row r="65" spans="1:3" x14ac:dyDescent="0.2">
      <c r="A65" s="2" t="s">
        <v>715</v>
      </c>
      <c r="B65" s="1">
        <v>639.32876318554906</v>
      </c>
      <c r="C65" s="1">
        <v>0.89611579475016834</v>
      </c>
    </row>
    <row r="66" spans="1:3" x14ac:dyDescent="0.2">
      <c r="A66" s="2" t="s">
        <v>716</v>
      </c>
      <c r="B66" s="1">
        <v>651.65738870917266</v>
      </c>
      <c r="C66" s="1">
        <v>0.91339622493796635</v>
      </c>
    </row>
    <row r="67" spans="1:3" x14ac:dyDescent="0.2">
      <c r="A67" s="2" t="s">
        <v>717</v>
      </c>
      <c r="B67" s="1">
        <v>619.5604653480774</v>
      </c>
      <c r="C67" s="1">
        <v>0.86840754048796687</v>
      </c>
    </row>
    <row r="68" spans="1:3" x14ac:dyDescent="0.2">
      <c r="A68" s="2" t="s">
        <v>718</v>
      </c>
      <c r="B68" s="1">
        <v>640.40341808877815</v>
      </c>
      <c r="C68" s="1">
        <v>0.89762208586069325</v>
      </c>
    </row>
    <row r="69" spans="1:3" x14ac:dyDescent="0.2">
      <c r="A69" s="2" t="s">
        <v>719</v>
      </c>
      <c r="B69" s="1">
        <v>596.08098130957762</v>
      </c>
      <c r="C69" s="1">
        <v>0.83549749840782084</v>
      </c>
    </row>
    <row r="70" spans="1:3" x14ac:dyDescent="0.2">
      <c r="A70" s="2" t="s">
        <v>720</v>
      </c>
      <c r="B70" s="1">
        <v>600.96719324550975</v>
      </c>
      <c r="C70" s="1">
        <v>0.84234626221201525</v>
      </c>
    </row>
    <row r="71" spans="1:3" x14ac:dyDescent="0.2">
      <c r="A71" s="2" t="s">
        <v>721</v>
      </c>
      <c r="B71" s="1">
        <v>566.64540738523078</v>
      </c>
      <c r="C71" s="1">
        <v>0.79423909703430418</v>
      </c>
    </row>
    <row r="72" spans="1:3" x14ac:dyDescent="0.2">
      <c r="A72" s="2" t="s">
        <v>722</v>
      </c>
      <c r="B72" s="1">
        <v>531.39542636672206</v>
      </c>
      <c r="C72" s="1">
        <v>0.74483092619284674</v>
      </c>
    </row>
    <row r="73" spans="1:3" x14ac:dyDescent="0.2">
      <c r="A73" s="2" t="s">
        <v>723</v>
      </c>
      <c r="B73" s="1">
        <v>544.68735242136711</v>
      </c>
      <c r="C73" s="1">
        <v>0.76346156752496808</v>
      </c>
    </row>
    <row r="74" spans="1:3" x14ac:dyDescent="0.2">
      <c r="A74" s="2" t="s">
        <v>724</v>
      </c>
      <c r="B74" s="1">
        <v>531.40845225323199</v>
      </c>
      <c r="C74" s="1">
        <v>0.74484918393958721</v>
      </c>
    </row>
    <row r="75" spans="1:3" x14ac:dyDescent="0.2">
      <c r="A75" s="2" t="s">
        <v>725</v>
      </c>
      <c r="B75" s="1">
        <v>500.11041809158934</v>
      </c>
      <c r="C75" s="1">
        <v>0.70098026332801999</v>
      </c>
    </row>
    <row r="76" spans="1:3" x14ac:dyDescent="0.2">
      <c r="A76" s="2" t="s">
        <v>726</v>
      </c>
      <c r="B76" s="1">
        <v>505.48265352097252</v>
      </c>
      <c r="C76" s="1">
        <v>0.70851026244365423</v>
      </c>
    </row>
    <row r="77" spans="1:3" x14ac:dyDescent="0.2">
      <c r="A77" s="2" t="s">
        <v>727</v>
      </c>
      <c r="B77" s="1">
        <v>470.91125667509442</v>
      </c>
      <c r="C77" s="1">
        <v>0.66005322978051351</v>
      </c>
    </row>
    <row r="78" spans="1:3" x14ac:dyDescent="0.2">
      <c r="A78" s="2" t="s">
        <v>728</v>
      </c>
      <c r="B78" s="1">
        <v>413.29630002115169</v>
      </c>
      <c r="C78" s="1">
        <v>0.57929716866699188</v>
      </c>
    </row>
    <row r="79" spans="1:3" x14ac:dyDescent="0.2">
      <c r="A79" s="2" t="s">
        <v>729</v>
      </c>
      <c r="B79" s="1">
        <v>396.33683866614223</v>
      </c>
      <c r="C79" s="1">
        <v>0.55552592284511682</v>
      </c>
    </row>
    <row r="80" spans="1:3" x14ac:dyDescent="0.2">
      <c r="A80" s="2" t="s">
        <v>730</v>
      </c>
      <c r="B80" s="1">
        <v>405.15330063842219</v>
      </c>
      <c r="C80" s="1">
        <v>0.56788352550921184</v>
      </c>
    </row>
    <row r="81" spans="1:3" x14ac:dyDescent="0.2">
      <c r="A81" s="2" t="s">
        <v>731</v>
      </c>
      <c r="B81" s="1">
        <v>354.28809282877762</v>
      </c>
      <c r="C81" s="1">
        <v>0.4965882565550081</v>
      </c>
    </row>
    <row r="82" spans="1:3" x14ac:dyDescent="0.2">
      <c r="A82" s="2" t="s">
        <v>732</v>
      </c>
      <c r="B82" s="1">
        <v>326.02664861902508</v>
      </c>
      <c r="C82" s="1">
        <v>0.45697557525998583</v>
      </c>
    </row>
    <row r="83" spans="1:3" x14ac:dyDescent="0.2">
      <c r="A83" s="2" t="s">
        <v>705</v>
      </c>
      <c r="B83" s="1">
        <v>701.78416519857228</v>
      </c>
      <c r="C83" s="1">
        <v>1.015359756971709</v>
      </c>
    </row>
    <row r="84" spans="1:3" x14ac:dyDescent="0.2">
      <c r="A84" s="2" t="s">
        <v>706</v>
      </c>
      <c r="B84" s="1">
        <v>691.57899101018791</v>
      </c>
      <c r="C84" s="1">
        <v>1.0005946429984691</v>
      </c>
    </row>
    <row r="85" spans="1:3" x14ac:dyDescent="0.2">
      <c r="A85" s="2" t="s">
        <v>733</v>
      </c>
      <c r="B85" s="1">
        <v>680.14082219874524</v>
      </c>
      <c r="C85" s="1">
        <v>0.98404560002982144</v>
      </c>
    </row>
    <row r="86" spans="1:3" x14ac:dyDescent="0.2">
      <c r="A86" s="2" t="s">
        <v>734</v>
      </c>
      <c r="B86" s="1">
        <v>641.87408723120291</v>
      </c>
      <c r="C86" s="1">
        <v>0.92868028310827111</v>
      </c>
    </row>
    <row r="87" spans="1:3" x14ac:dyDescent="0.2">
      <c r="A87" s="2" t="s">
        <v>735</v>
      </c>
      <c r="B87" s="1">
        <v>640.61876321683781</v>
      </c>
      <c r="C87" s="1">
        <v>0.92686404736321715</v>
      </c>
    </row>
    <row r="88" spans="1:3" x14ac:dyDescent="0.2">
      <c r="A88" s="2" t="s">
        <v>736</v>
      </c>
      <c r="B88" s="1">
        <v>645.69178438587403</v>
      </c>
      <c r="C88" s="1">
        <v>0.93420382759300824</v>
      </c>
    </row>
    <row r="89" spans="1:3" x14ac:dyDescent="0.2">
      <c r="A89" s="2" t="s">
        <v>737</v>
      </c>
      <c r="B89" s="1">
        <v>653.83785349147115</v>
      </c>
      <c r="C89" s="1">
        <v>0.94598977426650366</v>
      </c>
    </row>
    <row r="90" spans="1:3" x14ac:dyDescent="0.2">
      <c r="A90" s="2" t="s">
        <v>738</v>
      </c>
      <c r="B90" s="1">
        <v>644.72816002158515</v>
      </c>
      <c r="C90" s="1">
        <v>0.93280963056084876</v>
      </c>
    </row>
    <row r="91" spans="1:3" x14ac:dyDescent="0.2">
      <c r="A91" s="2" t="s">
        <v>740</v>
      </c>
      <c r="B91" s="1">
        <v>653.32172582035344</v>
      </c>
      <c r="C91" s="1">
        <v>0.94524302719995479</v>
      </c>
    </row>
    <row r="92" spans="1:3" x14ac:dyDescent="0.2">
      <c r="A92" s="2" t="s">
        <v>739</v>
      </c>
      <c r="B92" s="1">
        <v>642.51044777851132</v>
      </c>
      <c r="C92" s="1">
        <v>0.9296009862570499</v>
      </c>
    </row>
    <row r="93" spans="1:3" x14ac:dyDescent="0.2">
      <c r="A93" s="2" t="s">
        <v>741</v>
      </c>
      <c r="B93" s="1">
        <v>658.38286223300054</v>
      </c>
      <c r="C93" s="1">
        <v>0.95256561225214387</v>
      </c>
    </row>
    <row r="94" spans="1:3" x14ac:dyDescent="0.2">
      <c r="A94" s="2" t="s">
        <v>742</v>
      </c>
      <c r="B94" s="1">
        <v>667.2322682657142</v>
      </c>
      <c r="C94" s="1">
        <v>0.9653691652593247</v>
      </c>
    </row>
    <row r="95" spans="1:3" x14ac:dyDescent="0.2">
      <c r="A95" s="2" t="s">
        <v>743</v>
      </c>
      <c r="B95" s="1">
        <v>655.56718328073839</v>
      </c>
      <c r="C95" s="1">
        <v>0.94849181401266613</v>
      </c>
    </row>
    <row r="96" spans="1:3" x14ac:dyDescent="0.2">
      <c r="A96" s="2" t="s">
        <v>744</v>
      </c>
      <c r="B96" s="1">
        <v>658.73332277272141</v>
      </c>
      <c r="C96" s="1">
        <v>0.9530726677630621</v>
      </c>
    </row>
    <row r="97" spans="1:3" x14ac:dyDescent="0.2">
      <c r="A97" s="2" t="s">
        <v>745</v>
      </c>
      <c r="B97" s="1">
        <v>646.51509576265585</v>
      </c>
      <c r="C97" s="1">
        <v>0.93539501611064124</v>
      </c>
    </row>
    <row r="98" spans="1:3" x14ac:dyDescent="0.2">
      <c r="A98" s="2" t="s">
        <v>746</v>
      </c>
      <c r="B98" s="1">
        <v>649.65523784945935</v>
      </c>
      <c r="C98" s="1">
        <v>0.93993825613260917</v>
      </c>
    </row>
    <row r="99" spans="1:3" x14ac:dyDescent="0.2">
      <c r="A99" s="2" t="s">
        <v>747</v>
      </c>
      <c r="B99" s="1">
        <v>665.44436196136769</v>
      </c>
      <c r="C99" s="1">
        <v>0.96278237547310064</v>
      </c>
    </row>
    <row r="100" spans="1:3" x14ac:dyDescent="0.2">
      <c r="A100" s="2" t="s">
        <v>748</v>
      </c>
      <c r="B100" s="1">
        <v>655.75457700772392</v>
      </c>
      <c r="C100" s="1">
        <v>0.94876294017727003</v>
      </c>
    </row>
    <row r="101" spans="1:3" x14ac:dyDescent="0.2">
      <c r="A101" s="2" t="s">
        <v>749</v>
      </c>
      <c r="B101" s="1">
        <v>651.75979730920938</v>
      </c>
      <c r="C101" s="1">
        <v>0.94298318801843994</v>
      </c>
    </row>
    <row r="102" spans="1:3" x14ac:dyDescent="0.2">
      <c r="A102" s="2" t="s">
        <v>750</v>
      </c>
      <c r="B102" s="1">
        <v>623.10119764567162</v>
      </c>
      <c r="C102" s="1">
        <v>0.90151917353574551</v>
      </c>
    </row>
    <row r="103" spans="1:3" x14ac:dyDescent="0.2">
      <c r="A103" s="2" t="s">
        <v>751</v>
      </c>
      <c r="B103" s="1">
        <v>612.03290512680735</v>
      </c>
      <c r="C103" s="1">
        <v>0.88550527729905015</v>
      </c>
    </row>
    <row r="104" spans="1:3" x14ac:dyDescent="0.2">
      <c r="A104" s="2" t="s">
        <v>752</v>
      </c>
      <c r="B104" s="1">
        <v>626.37807681572122</v>
      </c>
      <c r="C104" s="1">
        <v>0.90626024836006247</v>
      </c>
    </row>
    <row r="105" spans="1:3" x14ac:dyDescent="0.2">
      <c r="A105" s="2" t="s">
        <v>753</v>
      </c>
      <c r="B105" s="1">
        <v>596.2265337633952</v>
      </c>
      <c r="C105" s="1">
        <v>0.86263620418222142</v>
      </c>
    </row>
    <row r="106" spans="1:3" x14ac:dyDescent="0.2">
      <c r="A106" s="2" t="s">
        <v>754</v>
      </c>
      <c r="B106" s="1">
        <v>630.95997158852833</v>
      </c>
      <c r="C106" s="1">
        <v>0.91288945402427257</v>
      </c>
    </row>
    <row r="107" spans="1:3" x14ac:dyDescent="0.2">
      <c r="A107" s="2" t="s">
        <v>755</v>
      </c>
      <c r="B107" s="1">
        <v>585.35051004813351</v>
      </c>
      <c r="C107" s="1">
        <v>0.84690048749898461</v>
      </c>
    </row>
    <row r="108" spans="1:3" x14ac:dyDescent="0.2">
      <c r="A108" s="2" t="s">
        <v>756</v>
      </c>
      <c r="B108" s="1">
        <v>567.53926123148483</v>
      </c>
      <c r="C108" s="1">
        <v>0.8211307050407014</v>
      </c>
    </row>
    <row r="109" spans="1:3" x14ac:dyDescent="0.2">
      <c r="A109" s="2" t="s">
        <v>757</v>
      </c>
      <c r="B109" s="1">
        <v>610.39869769970551</v>
      </c>
      <c r="C109" s="1">
        <v>0.88314086308409856</v>
      </c>
    </row>
    <row r="110" spans="1:3" x14ac:dyDescent="0.2">
      <c r="A110" s="1" t="s">
        <v>846</v>
      </c>
      <c r="B110" s="1">
        <v>695.87581605730577</v>
      </c>
      <c r="C110" s="1">
        <v>1.0183613967868617</v>
      </c>
    </row>
    <row r="111" spans="1:3" x14ac:dyDescent="0.2">
      <c r="A111" s="1" t="s">
        <v>847</v>
      </c>
      <c r="B111" s="1">
        <v>717.89405866819334</v>
      </c>
      <c r="C111" s="1">
        <v>1.050583422301496</v>
      </c>
    </row>
    <row r="112" spans="1:3" x14ac:dyDescent="0.2">
      <c r="A112" s="1" t="s">
        <v>848</v>
      </c>
      <c r="B112" s="1">
        <v>636.21695191463937</v>
      </c>
      <c r="C112" s="1">
        <v>0.93105518091164263</v>
      </c>
    </row>
    <row r="113" spans="1:3" x14ac:dyDescent="0.2">
      <c r="A113" s="1" t="s">
        <v>849</v>
      </c>
      <c r="B113" s="1">
        <v>638.51802197298878</v>
      </c>
      <c r="C113" s="1">
        <v>0.93442262214850291</v>
      </c>
    </row>
    <row r="114" spans="1:3" x14ac:dyDescent="0.2">
      <c r="A114" s="1" t="s">
        <v>850</v>
      </c>
      <c r="B114" s="1">
        <v>647.2504312064292</v>
      </c>
      <c r="C114" s="1">
        <v>0.94720183973169958</v>
      </c>
    </row>
    <row r="115" spans="1:3" x14ac:dyDescent="0.2">
      <c r="A115" s="1" t="s">
        <v>851</v>
      </c>
      <c r="B115" s="1">
        <v>606.97683276036707</v>
      </c>
      <c r="C115" s="1">
        <v>0.88826448766285349</v>
      </c>
    </row>
    <row r="116" spans="1:3" x14ac:dyDescent="0.2">
      <c r="A116" s="1" t="s">
        <v>852</v>
      </c>
      <c r="B116" s="1">
        <v>654.03668042170489</v>
      </c>
      <c r="C116" s="1">
        <v>0.95713299996222378</v>
      </c>
    </row>
    <row r="117" spans="1:3" x14ac:dyDescent="0.2">
      <c r="A117" s="1" t="s">
        <v>853</v>
      </c>
      <c r="B117" s="1">
        <v>633.52731101056349</v>
      </c>
      <c r="C117" s="1">
        <v>0.92711909575862128</v>
      </c>
    </row>
    <row r="118" spans="1:3" x14ac:dyDescent="0.2">
      <c r="A118" s="1" t="s">
        <v>854</v>
      </c>
      <c r="B118" s="1">
        <v>667.36734952346171</v>
      </c>
      <c r="C118" s="1">
        <v>0.97664142157038414</v>
      </c>
    </row>
    <row r="119" spans="1:3" x14ac:dyDescent="0.2">
      <c r="A119" s="1" t="s">
        <v>855</v>
      </c>
      <c r="B119" s="1">
        <v>634.09249833717047</v>
      </c>
      <c r="C119" s="1">
        <v>0.92794620447843679</v>
      </c>
    </row>
    <row r="120" spans="1:3" x14ac:dyDescent="0.2">
      <c r="A120" s="1" t="s">
        <v>856</v>
      </c>
      <c r="B120" s="1">
        <v>629.42302083181562</v>
      </c>
      <c r="C120" s="1">
        <v>0.92111277885149079</v>
      </c>
    </row>
    <row r="121" spans="1:3" x14ac:dyDescent="0.2">
      <c r="A121" s="1" t="s">
        <v>857</v>
      </c>
      <c r="B121" s="1">
        <v>626.87660666695751</v>
      </c>
      <c r="C121" s="1">
        <v>0.91738629515154679</v>
      </c>
    </row>
    <row r="122" spans="1:3" x14ac:dyDescent="0.2">
      <c r="A122" s="1" t="s">
        <v>858</v>
      </c>
      <c r="B122" s="1">
        <v>597.72574977899922</v>
      </c>
      <c r="C122" s="1">
        <v>0.87472623044898146</v>
      </c>
    </row>
    <row r="123" spans="1:3" x14ac:dyDescent="0.2">
      <c r="A123" s="1" t="s">
        <v>860</v>
      </c>
      <c r="B123" s="1">
        <v>565.61534737214811</v>
      </c>
      <c r="C123" s="1">
        <v>0.82773509569206349</v>
      </c>
    </row>
    <row r="124" spans="1:3" x14ac:dyDescent="0.2">
      <c r="A124" s="1" t="s">
        <v>861</v>
      </c>
      <c r="B124" s="1">
        <v>562.79741074461049</v>
      </c>
      <c r="C124" s="1">
        <v>0.82361125949333613</v>
      </c>
    </row>
    <row r="125" spans="1:3" x14ac:dyDescent="0.2">
      <c r="A125" s="1" t="s">
        <v>862</v>
      </c>
      <c r="B125" s="1">
        <v>547.848932577759</v>
      </c>
      <c r="C125" s="1">
        <v>0.80173529721017611</v>
      </c>
    </row>
    <row r="126" spans="1:3" x14ac:dyDescent="0.2">
      <c r="A126" s="1" t="s">
        <v>863</v>
      </c>
      <c r="B126" s="1">
        <v>561.99313059286771</v>
      </c>
      <c r="C126" s="1">
        <v>0.82243425658586722</v>
      </c>
    </row>
    <row r="127" spans="1:3" x14ac:dyDescent="0.2">
      <c r="A127" s="1" t="s">
        <v>864</v>
      </c>
      <c r="B127" s="1">
        <v>498.35921295902773</v>
      </c>
      <c r="C127" s="1">
        <v>0.72931085187872491</v>
      </c>
    </row>
    <row r="128" spans="1:3" x14ac:dyDescent="0.2">
      <c r="A128" s="1" t="s">
        <v>865</v>
      </c>
      <c r="B128" s="1">
        <v>530.25637086112317</v>
      </c>
      <c r="C128" s="1">
        <v>0.77598991950137963</v>
      </c>
    </row>
    <row r="129" spans="1:3" x14ac:dyDescent="0.2">
      <c r="A129" s="1" t="s">
        <v>866</v>
      </c>
      <c r="B129" s="1">
        <v>525.18851273931796</v>
      </c>
      <c r="C129" s="1">
        <v>0.76857349410398634</v>
      </c>
    </row>
    <row r="130" spans="1:3" x14ac:dyDescent="0.2">
      <c r="A130" s="1" t="s">
        <v>867</v>
      </c>
      <c r="B130" s="1">
        <v>503.08578458702817</v>
      </c>
      <c r="C130" s="1">
        <v>0.73622783041718776</v>
      </c>
    </row>
    <row r="131" spans="1:3" x14ac:dyDescent="0.2">
      <c r="A131" s="1" t="s">
        <v>868</v>
      </c>
      <c r="B131" s="1">
        <v>468.25506760484637</v>
      </c>
      <c r="C131" s="1">
        <v>0.68525572191939577</v>
      </c>
    </row>
    <row r="132" spans="1:3" x14ac:dyDescent="0.2">
      <c r="A132" s="1" t="s">
        <v>869</v>
      </c>
      <c r="B132" s="1">
        <v>601.49097629120558</v>
      </c>
      <c r="C132" s="1">
        <v>0.88023635343603124</v>
      </c>
    </row>
    <row r="133" spans="1:3" x14ac:dyDescent="0.2">
      <c r="A133" s="1" t="s">
        <v>870</v>
      </c>
      <c r="B133" s="1">
        <v>370.34158706944879</v>
      </c>
      <c r="C133" s="1">
        <v>0.54196678084477246</v>
      </c>
    </row>
    <row r="134" spans="1:3" x14ac:dyDescent="0.2">
      <c r="A134" s="1" t="s">
        <v>871</v>
      </c>
      <c r="B134" s="1">
        <v>438.51222505308294</v>
      </c>
      <c r="C134" s="1">
        <v>0.6417293311661767</v>
      </c>
    </row>
    <row r="135" spans="1:3" x14ac:dyDescent="0.2">
      <c r="A135" s="1" t="s">
        <v>872</v>
      </c>
      <c r="B135" s="1">
        <v>435.43953131547846</v>
      </c>
      <c r="C135" s="1">
        <v>0.63723267728868738</v>
      </c>
    </row>
    <row r="136" spans="1:3" x14ac:dyDescent="0.2">
      <c r="A136" s="1" t="s">
        <v>873</v>
      </c>
      <c r="B136" s="1">
        <v>708.25881018499024</v>
      </c>
      <c r="C136" s="1">
        <v>0.98843346689447775</v>
      </c>
    </row>
    <row r="137" spans="1:3" x14ac:dyDescent="0.2">
      <c r="A137" s="1" t="s">
        <v>874</v>
      </c>
      <c r="B137" s="1">
        <v>722.91059114463201</v>
      </c>
      <c r="C137" s="1">
        <v>1.0088812332220645</v>
      </c>
    </row>
    <row r="138" spans="1:3" x14ac:dyDescent="0.2">
      <c r="A138" s="1" t="s">
        <v>875</v>
      </c>
      <c r="B138" s="1">
        <v>718.47091511041765</v>
      </c>
      <c r="C138" s="1">
        <v>1.0026852998834581</v>
      </c>
    </row>
    <row r="139" spans="1:3" x14ac:dyDescent="0.2">
      <c r="A139" s="1" t="s">
        <v>876</v>
      </c>
      <c r="B139" s="1">
        <v>665.25648640792519</v>
      </c>
      <c r="C139" s="1">
        <v>0.92842018451203712</v>
      </c>
    </row>
    <row r="140" spans="1:3" x14ac:dyDescent="0.2">
      <c r="A140" s="1" t="s">
        <v>877</v>
      </c>
      <c r="B140" s="1">
        <v>666.68318099081534</v>
      </c>
      <c r="C140" s="1">
        <v>0.93041125423469595</v>
      </c>
    </row>
    <row r="141" spans="1:3" x14ac:dyDescent="0.2">
      <c r="A141" s="1" t="s">
        <v>878</v>
      </c>
      <c r="B141" s="1">
        <v>670.69682881524943</v>
      </c>
      <c r="C141" s="1">
        <v>0.93601263013987202</v>
      </c>
    </row>
    <row r="142" spans="1:3" x14ac:dyDescent="0.2">
      <c r="A142" s="1" t="s">
        <v>879</v>
      </c>
      <c r="B142" s="1">
        <v>642.28376794912458</v>
      </c>
      <c r="C142" s="1">
        <v>0.89635986500215037</v>
      </c>
    </row>
    <row r="143" spans="1:3" x14ac:dyDescent="0.2">
      <c r="A143" s="1" t="s">
        <v>880</v>
      </c>
      <c r="B143" s="1">
        <v>670.17793441233948</v>
      </c>
      <c r="C143" s="1">
        <v>0.93528847029004747</v>
      </c>
    </row>
    <row r="144" spans="1:3" x14ac:dyDescent="0.2">
      <c r="A144" s="1" t="s">
        <v>881</v>
      </c>
      <c r="B144" s="1">
        <v>666.1058814999468</v>
      </c>
      <c r="C144" s="1">
        <v>0.92960558527726134</v>
      </c>
    </row>
    <row r="145" spans="1:3" x14ac:dyDescent="0.2">
      <c r="A145" s="1" t="s">
        <v>882</v>
      </c>
      <c r="B145" s="1">
        <v>645.43751177312788</v>
      </c>
      <c r="C145" s="1">
        <v>0.90076117409542145</v>
      </c>
    </row>
    <row r="146" spans="1:3" x14ac:dyDescent="0.2">
      <c r="A146" s="1" t="s">
        <v>884</v>
      </c>
      <c r="B146" s="1">
        <v>640.50834586906797</v>
      </c>
      <c r="C146" s="1">
        <v>0.8938821173531899</v>
      </c>
    </row>
    <row r="147" spans="1:3" x14ac:dyDescent="0.2">
      <c r="A147" s="1" t="s">
        <v>885</v>
      </c>
      <c r="B147" s="1">
        <v>651.78678739101224</v>
      </c>
      <c r="C147" s="1">
        <v>0.90962211083352551</v>
      </c>
    </row>
    <row r="148" spans="1:3" x14ac:dyDescent="0.2">
      <c r="A148" s="1" t="s">
        <v>886</v>
      </c>
      <c r="B148" s="1">
        <v>637.15134875468891</v>
      </c>
      <c r="C148" s="1">
        <v>0.88919715156327794</v>
      </c>
    </row>
    <row r="149" spans="1:3" x14ac:dyDescent="0.2">
      <c r="A149" s="1" t="s">
        <v>888</v>
      </c>
      <c r="B149" s="1">
        <v>636.547869337777</v>
      </c>
      <c r="C149" s="1">
        <v>0.88835494636416168</v>
      </c>
    </row>
    <row r="150" spans="1:3" x14ac:dyDescent="0.2">
      <c r="A150" s="1" t="s">
        <v>889</v>
      </c>
      <c r="B150" s="1">
        <v>615.29583379251085</v>
      </c>
      <c r="C150" s="1">
        <v>0.85869598149073423</v>
      </c>
    </row>
    <row r="151" spans="1:3" x14ac:dyDescent="0.2">
      <c r="A151" s="1" t="s">
        <v>890</v>
      </c>
      <c r="B151" s="1">
        <v>637.54063760163251</v>
      </c>
      <c r="C151" s="1">
        <v>0.88974043619182674</v>
      </c>
    </row>
    <row r="152" spans="1:3" x14ac:dyDescent="0.2">
      <c r="A152" s="1" t="s">
        <v>891</v>
      </c>
      <c r="B152" s="1">
        <v>618.8786890534019</v>
      </c>
      <c r="C152" s="1">
        <v>0.8636961509146468</v>
      </c>
    </row>
    <row r="153" spans="1:3" x14ac:dyDescent="0.2">
      <c r="A153" s="1" t="s">
        <v>892</v>
      </c>
      <c r="B153" s="1">
        <v>621.62117986428859</v>
      </c>
      <c r="C153" s="1">
        <v>0.86752352257758869</v>
      </c>
    </row>
    <row r="154" spans="1:3" x14ac:dyDescent="0.2">
      <c r="A154" s="1" t="s">
        <v>893</v>
      </c>
      <c r="B154" s="1">
        <v>643.20493226461849</v>
      </c>
      <c r="C154" s="1">
        <v>0.89764542562610539</v>
      </c>
    </row>
    <row r="155" spans="1:3" x14ac:dyDescent="0.2">
      <c r="A155" s="1" t="s">
        <v>894</v>
      </c>
      <c r="B155" s="1">
        <v>563.41445016536045</v>
      </c>
      <c r="C155" s="1">
        <v>0.78629124024583186</v>
      </c>
    </row>
    <row r="156" spans="1:3" x14ac:dyDescent="0.2">
      <c r="A156" s="1" t="s">
        <v>895</v>
      </c>
      <c r="B156" s="1">
        <v>578.78881291436221</v>
      </c>
      <c r="C156" s="1">
        <v>0.80774742893668616</v>
      </c>
    </row>
    <row r="157" spans="1:3" x14ac:dyDescent="0.2">
      <c r="A157" s="1" t="s">
        <v>896</v>
      </c>
      <c r="B157" s="1">
        <v>620.90702113178679</v>
      </c>
      <c r="C157" s="1">
        <v>0.8665268552834744</v>
      </c>
    </row>
    <row r="158" spans="1:3" x14ac:dyDescent="0.2">
      <c r="A158" s="1" t="s">
        <v>897</v>
      </c>
      <c r="B158" s="1">
        <v>526.90610434833309</v>
      </c>
      <c r="C158" s="1">
        <v>0.73534083863052191</v>
      </c>
    </row>
    <row r="159" spans="1:3" x14ac:dyDescent="0.2">
      <c r="A159" s="1" t="s">
        <v>898</v>
      </c>
      <c r="B159" s="1">
        <v>583.14269598259693</v>
      </c>
      <c r="C159" s="1">
        <v>0.81382363112958844</v>
      </c>
    </row>
    <row r="160" spans="1:3" x14ac:dyDescent="0.2">
      <c r="A160" s="1" t="s">
        <v>899</v>
      </c>
      <c r="B160" s="1">
        <v>539.61253253615087</v>
      </c>
      <c r="C160" s="1">
        <v>0.75307370504167181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mouse1</vt:lpstr>
      <vt:lpstr>mouse2</vt:lpstr>
      <vt:lpstr>mouse3</vt:lpstr>
      <vt:lpstr>rat1</vt:lpstr>
      <vt:lpstr>rat2</vt:lpstr>
      <vt:lpstr>rat3</vt:lpstr>
      <vt:lpstr>mouse13</vt:lpstr>
      <vt:lpstr>rat123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Thermo</dc:creator>
  <cp:lastModifiedBy>Anja Lehmann</cp:lastModifiedBy>
  <dcterms:created xsi:type="dcterms:W3CDTF">2021-08-16T12:23:14Z</dcterms:created>
  <dcterms:modified xsi:type="dcterms:W3CDTF">2023-02-09T16:02:03Z</dcterms:modified>
</cp:coreProperties>
</file>