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ja Lehmann\01_PhD Projekt\Manuscript I - Revision 1\Supplement Github\Experimental\Liver Microsomal Assay\"/>
    </mc:Choice>
  </mc:AlternateContent>
  <xr:revisionPtr revIDLastSave="0" documentId="13_ncr:1_{6B2584F3-9141-4B20-975E-A92CAA37C9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ver Microsomal Assa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2" l="1"/>
  <c r="C35" i="12"/>
  <c r="C21" i="12"/>
  <c r="C22" i="12"/>
  <c r="C25" i="12" s="1"/>
  <c r="C43" i="12" s="1"/>
  <c r="D22" i="12"/>
  <c r="D25" i="12" s="1"/>
  <c r="D43" i="12" s="1"/>
  <c r="C23" i="12" l="1"/>
  <c r="C24" i="12" s="1"/>
  <c r="D21" i="12"/>
  <c r="C14" i="12"/>
  <c r="D14" i="12"/>
  <c r="C10" i="12"/>
  <c r="D10" i="12"/>
  <c r="C26" i="12" l="1"/>
  <c r="D23" i="12"/>
  <c r="D24" i="12" s="1"/>
  <c r="D35" i="12"/>
  <c r="C29" i="12" l="1"/>
  <c r="C27" i="12"/>
  <c r="C28" i="12" s="1"/>
  <c r="D26" i="12"/>
  <c r="C30" i="12" l="1"/>
  <c r="C38" i="12"/>
  <c r="C31" i="12"/>
  <c r="D29" i="12"/>
  <c r="D38" i="12" s="1"/>
  <c r="D40" i="12" s="1"/>
  <c r="D42" i="12" s="1"/>
  <c r="D27" i="12"/>
  <c r="D28" i="12" s="1"/>
  <c r="D39" i="12" l="1"/>
  <c r="D30" i="12"/>
  <c r="D31" i="12"/>
  <c r="C40" i="12"/>
  <c r="C39" i="12"/>
  <c r="D41" i="12"/>
  <c r="C42" i="12" l="1"/>
</calcChain>
</file>

<file path=xl/sharedStrings.xml><?xml version="1.0" encoding="utf-8"?>
<sst xmlns="http://schemas.openxmlformats.org/spreadsheetml/2006/main" count="56" uniqueCount="53">
  <si>
    <t>Parameter</t>
  </si>
  <si>
    <t>Unit</t>
  </si>
  <si>
    <t>mL/min/g liver</t>
  </si>
  <si>
    <t>g</t>
  </si>
  <si>
    <t>mL/min</t>
  </si>
  <si>
    <t>kg</t>
  </si>
  <si>
    <t>Cprot (microsomal protein)</t>
  </si>
  <si>
    <t>L/h/g liver</t>
  </si>
  <si>
    <t xml:space="preserve">L/h  </t>
  </si>
  <si>
    <t>Liver microsomes</t>
  </si>
  <si>
    <t xml:space="preserve">µM </t>
  </si>
  <si>
    <t>M/h</t>
  </si>
  <si>
    <t xml:space="preserve">Liver weight </t>
  </si>
  <si>
    <t>M</t>
  </si>
  <si>
    <t>M*mL/min/g liver</t>
  </si>
  <si>
    <t>L/h/kg liver</t>
  </si>
  <si>
    <t>µM*mL/min/g liver</t>
  </si>
  <si>
    <t>M*L/h = mol/h</t>
  </si>
  <si>
    <t>M*L/h/kg liver = mol/h/kg liv</t>
  </si>
  <si>
    <t>M*L/h/g liver = mol/h/g liv</t>
  </si>
  <si>
    <t>M*L/min/g liver = mol/min/ g liver</t>
  </si>
  <si>
    <t>nmol/min/g liver</t>
  </si>
  <si>
    <t>Enzyme concentration</t>
  </si>
  <si>
    <t>Scaling factor</t>
  </si>
  <si>
    <t>Organ weight (kg=L)</t>
  </si>
  <si>
    <t>CLmet,liv</t>
  </si>
  <si>
    <t>Vmax,liv,in vitro</t>
  </si>
  <si>
    <t>µM/min</t>
  </si>
  <si>
    <t>M*L/h/mg protein</t>
  </si>
  <si>
    <t>µM*mL/min/mg protein</t>
  </si>
  <si>
    <t>M*mL/min/mg protein</t>
  </si>
  <si>
    <t>mg protein/mL</t>
  </si>
  <si>
    <t>mg protein/L</t>
  </si>
  <si>
    <t>mg protein/g liver</t>
  </si>
  <si>
    <t>mg protein/kg liver</t>
  </si>
  <si>
    <t>SFmicrosomes</t>
  </si>
  <si>
    <t>Fraction unbound in vitro</t>
  </si>
  <si>
    <t>fu in vitro</t>
  </si>
  <si>
    <t>fraction</t>
  </si>
  <si>
    <t>Source</t>
  </si>
  <si>
    <t>Experimental</t>
  </si>
  <si>
    <t>Ring et al. (2011)</t>
  </si>
  <si>
    <t>Brown et al. (1997)</t>
  </si>
  <si>
    <t>Assumption supported by predicted value of 0.998 (Turner et al. (2007))</t>
  </si>
  <si>
    <t>End-product inhibition model (mode)</t>
  </si>
  <si>
    <t>Liver Metabolic clearance</t>
  </si>
  <si>
    <t>Michaelis-Menten constant</t>
  </si>
  <si>
    <t xml:space="preserve">Maximum reaction velocity </t>
  </si>
  <si>
    <t>Vmax;liv</t>
  </si>
  <si>
    <t>For more information please refer to the Pdf Supplementary Information section 'Liver Microsomal Assay'</t>
  </si>
  <si>
    <t>KM,liv</t>
  </si>
  <si>
    <t xml:space="preserve">Mouse </t>
  </si>
  <si>
    <t xml:space="preserve">Rat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</si>
</sst>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"/>
    <numFmt numFmtId="165" formatCode="0.000000"/>
    <numFmt numFmtId="166" formatCode="0.00000"/>
    <numFmt numFmtId="167" formatCode="0.0"/>
    <numFmt numFmtId="168" formatCode="0.000000E+00"/>
    <numFmt numFmtId="169" formatCode="0.000000000"/>
    <numFmt numFmtId="170" formatCode="0.0000000"/>
    <numFmt numFmtId="171" formatCode="0.00000000"/>
    <numFmt numFmtId="172" formatCode="0.0000000000"/>
  </numFmts>
  <fonts count="6" x14ac:knownFonts="1"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2" fontId="1" fillId="0" borderId="0" xfId="0" applyNumberFormat="1" applyFont="1"/>
    <xf numFmtId="166" fontId="1" fillId="0" borderId="0" xfId="0" applyNumberFormat="1" applyFont="1"/>
    <xf numFmtId="2" fontId="1" fillId="2" borderId="0" xfId="0" applyNumberFormat="1" applyFont="1" applyFill="1"/>
    <xf numFmtId="166" fontId="2" fillId="2" borderId="0" xfId="0" applyNumberFormat="1" applyFont="1" applyFill="1"/>
    <xf numFmtId="2" fontId="2" fillId="2" borderId="0" xfId="0" applyNumberFormat="1" applyFont="1" applyFill="1"/>
    <xf numFmtId="0" fontId="2" fillId="0" borderId="0" xfId="0" applyFont="1"/>
    <xf numFmtId="2" fontId="3" fillId="0" borderId="0" xfId="0" applyNumberFormat="1" applyFont="1" applyAlignment="1">
      <alignment vertical="center"/>
    </xf>
    <xf numFmtId="2" fontId="2" fillId="0" borderId="0" xfId="0" applyNumberFormat="1" applyFont="1"/>
    <xf numFmtId="170" fontId="1" fillId="0" borderId="0" xfId="0" applyNumberFormat="1" applyFont="1"/>
    <xf numFmtId="165" fontId="1" fillId="0" borderId="0" xfId="0" applyNumberFormat="1" applyFont="1"/>
    <xf numFmtId="172" fontId="1" fillId="0" borderId="0" xfId="0" applyNumberFormat="1" applyFont="1"/>
    <xf numFmtId="169" fontId="1" fillId="0" borderId="0" xfId="0" applyNumberFormat="1" applyFont="1"/>
    <xf numFmtId="171" fontId="1" fillId="0" borderId="0" xfId="0" applyNumberFormat="1" applyFont="1"/>
    <xf numFmtId="11" fontId="2" fillId="2" borderId="0" xfId="0" applyNumberFormat="1" applyFont="1" applyFill="1"/>
    <xf numFmtId="168" fontId="2" fillId="2" borderId="0" xfId="0" applyNumberFormat="1" applyFont="1" applyFill="1"/>
    <xf numFmtId="167" fontId="3" fillId="0" borderId="0" xfId="0" applyNumberFormat="1" applyFont="1" applyAlignment="1">
      <alignment vertical="center"/>
    </xf>
    <xf numFmtId="11" fontId="1" fillId="0" borderId="0" xfId="0" applyNumberFormat="1" applyFont="1"/>
    <xf numFmtId="0" fontId="1" fillId="3" borderId="0" xfId="0" applyFont="1" applyFill="1"/>
    <xf numFmtId="165" fontId="1" fillId="3" borderId="0" xfId="0" applyNumberFormat="1" applyFont="1" applyFill="1"/>
    <xf numFmtId="0" fontId="4" fillId="0" borderId="0" xfId="0" applyFont="1"/>
    <xf numFmtId="165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right"/>
    </xf>
    <xf numFmtId="2" fontId="4" fillId="0" borderId="0" xfId="0" applyNumberFormat="1" applyFont="1"/>
    <xf numFmtId="0" fontId="1" fillId="0" borderId="0" xfId="0" applyFont="1" applyAlignment="1">
      <alignment horizontal="right"/>
    </xf>
    <xf numFmtId="166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164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8"/>
  <sheetViews>
    <sheetView tabSelected="1" zoomScale="85" zoomScaleNormal="100" workbookViewId="0">
      <selection activeCell="I28" sqref="I28"/>
    </sheetView>
  </sheetViews>
  <sheetFormatPr baseColWidth="10" defaultRowHeight="11.25" x14ac:dyDescent="0.2"/>
  <cols>
    <col min="1" max="1" width="35.28515625" style="2" customWidth="1"/>
    <col min="2" max="2" width="31.140625" style="2" customWidth="1"/>
    <col min="3" max="3" width="28.5703125" style="2" customWidth="1"/>
    <col min="4" max="4" width="24.85546875" style="2" customWidth="1"/>
    <col min="5" max="5" width="52.42578125" style="2" customWidth="1"/>
    <col min="6" max="8" width="11.42578125" style="2"/>
    <col min="9" max="9" width="41.85546875" style="2" customWidth="1"/>
    <col min="10" max="10" width="11.42578125" style="2"/>
    <col min="11" max="11" width="19.42578125" style="2" customWidth="1"/>
    <col min="12" max="16384" width="11.42578125" style="2"/>
  </cols>
  <sheetData>
    <row r="1" spans="1:5" s="1" customFormat="1" ht="12" thickBot="1" x14ac:dyDescent="0.25">
      <c r="A1" s="1" t="s">
        <v>0</v>
      </c>
      <c r="B1" s="1" t="s">
        <v>1</v>
      </c>
      <c r="C1" s="1" t="s">
        <v>9</v>
      </c>
      <c r="D1" s="1" t="s">
        <v>9</v>
      </c>
      <c r="E1" s="1" t="s">
        <v>39</v>
      </c>
    </row>
    <row r="2" spans="1:5" x14ac:dyDescent="0.2">
      <c r="C2" s="10" t="s">
        <v>51</v>
      </c>
      <c r="D2" s="10" t="s">
        <v>52</v>
      </c>
    </row>
    <row r="4" spans="1:5" x14ac:dyDescent="0.2">
      <c r="A4" s="3" t="s">
        <v>22</v>
      </c>
      <c r="B4" s="4"/>
      <c r="C4" s="4"/>
      <c r="D4" s="4"/>
      <c r="E4" s="4"/>
    </row>
    <row r="5" spans="1:5" x14ac:dyDescent="0.2">
      <c r="A5" s="2" t="s">
        <v>6</v>
      </c>
      <c r="B5" s="2" t="s">
        <v>31</v>
      </c>
      <c r="C5" s="2">
        <v>1</v>
      </c>
      <c r="D5" s="2">
        <v>1</v>
      </c>
      <c r="E5" s="5" t="s">
        <v>40</v>
      </c>
    </row>
    <row r="6" spans="1:5" x14ac:dyDescent="0.2">
      <c r="B6" s="2" t="s">
        <v>32</v>
      </c>
      <c r="C6" s="2">
        <v>1000</v>
      </c>
      <c r="D6" s="2">
        <v>1000</v>
      </c>
    </row>
    <row r="8" spans="1:5" x14ac:dyDescent="0.2">
      <c r="A8" s="3" t="s">
        <v>23</v>
      </c>
      <c r="B8" s="4"/>
      <c r="C8" s="4"/>
      <c r="D8" s="4"/>
      <c r="E8" s="4"/>
    </row>
    <row r="9" spans="1:5" x14ac:dyDescent="0.2">
      <c r="A9" s="2" t="s">
        <v>35</v>
      </c>
      <c r="B9" s="2" t="s">
        <v>33</v>
      </c>
      <c r="C9" s="2">
        <v>47</v>
      </c>
      <c r="D9" s="2">
        <v>47</v>
      </c>
      <c r="E9" s="2" t="s">
        <v>41</v>
      </c>
    </row>
    <row r="10" spans="1:5" x14ac:dyDescent="0.2">
      <c r="B10" s="2" t="s">
        <v>34</v>
      </c>
      <c r="C10" s="2">
        <f t="shared" ref="C10:D10" si="0">C9*1000</f>
        <v>47000</v>
      </c>
      <c r="D10" s="2">
        <f t="shared" si="0"/>
        <v>47000</v>
      </c>
    </row>
    <row r="12" spans="1:5" x14ac:dyDescent="0.2">
      <c r="A12" s="3" t="s">
        <v>24</v>
      </c>
      <c r="B12" s="4"/>
      <c r="C12" s="4"/>
      <c r="D12" s="4"/>
      <c r="E12" s="4"/>
    </row>
    <row r="13" spans="1:5" x14ac:dyDescent="0.2">
      <c r="A13" s="2" t="s">
        <v>12</v>
      </c>
      <c r="B13" s="2" t="s">
        <v>3</v>
      </c>
      <c r="C13" s="5">
        <v>1.3725000000000001</v>
      </c>
      <c r="D13" s="5">
        <v>9.15</v>
      </c>
      <c r="E13" s="5" t="s">
        <v>42</v>
      </c>
    </row>
    <row r="14" spans="1:5" x14ac:dyDescent="0.2">
      <c r="B14" s="2" t="s">
        <v>5</v>
      </c>
      <c r="C14" s="6">
        <f>C13/1000</f>
        <v>1.3725E-3</v>
      </c>
      <c r="D14" s="6">
        <f>D13/1000</f>
        <v>9.1500000000000001E-3</v>
      </c>
      <c r="E14" s="5"/>
    </row>
    <row r="15" spans="1:5" x14ac:dyDescent="0.2">
      <c r="C15" s="6"/>
      <c r="D15" s="6"/>
      <c r="E15" s="5"/>
    </row>
    <row r="16" spans="1:5" x14ac:dyDescent="0.2">
      <c r="A16" s="3" t="s">
        <v>36</v>
      </c>
      <c r="B16" s="4"/>
      <c r="C16" s="4"/>
      <c r="D16" s="4"/>
      <c r="E16" s="7"/>
    </row>
    <row r="17" spans="1:5" x14ac:dyDescent="0.2">
      <c r="A17" s="2" t="s">
        <v>37</v>
      </c>
      <c r="B17" s="2" t="s">
        <v>38</v>
      </c>
      <c r="C17" s="2">
        <v>1</v>
      </c>
      <c r="D17" s="2">
        <v>1</v>
      </c>
      <c r="E17" s="5" t="s">
        <v>43</v>
      </c>
    </row>
    <row r="18" spans="1:5" x14ac:dyDescent="0.2">
      <c r="C18" s="6"/>
      <c r="D18" s="6"/>
      <c r="E18" s="5"/>
    </row>
    <row r="19" spans="1:5" s="10" customFormat="1" x14ac:dyDescent="0.2">
      <c r="A19" s="3" t="s">
        <v>47</v>
      </c>
      <c r="B19" s="3"/>
      <c r="C19" s="8"/>
      <c r="D19" s="8"/>
      <c r="E19" s="9"/>
    </row>
    <row r="20" spans="1:5" x14ac:dyDescent="0.2">
      <c r="A20" s="2" t="s">
        <v>26</v>
      </c>
      <c r="B20" s="10" t="s">
        <v>27</v>
      </c>
      <c r="C20" s="11">
        <v>0.58629580000000003</v>
      </c>
      <c r="D20" s="12">
        <v>1.9510909999999999</v>
      </c>
      <c r="E20" s="5" t="s">
        <v>44</v>
      </c>
    </row>
    <row r="21" spans="1:5" x14ac:dyDescent="0.2">
      <c r="B21" s="2" t="s">
        <v>11</v>
      </c>
      <c r="C21" s="13">
        <f>C20/1000000*60</f>
        <v>3.5177747999999998E-5</v>
      </c>
      <c r="D21" s="14">
        <f>D20/1000000*60</f>
        <v>1.1706545999999998E-4</v>
      </c>
      <c r="E21" s="5"/>
    </row>
    <row r="22" spans="1:5" x14ac:dyDescent="0.2">
      <c r="B22" s="2" t="s">
        <v>29</v>
      </c>
      <c r="C22" s="5">
        <f>C20/C5</f>
        <v>0.58629580000000003</v>
      </c>
      <c r="D22" s="5">
        <f>D20/D5</f>
        <v>1.9510909999999999</v>
      </c>
      <c r="E22" s="5"/>
    </row>
    <row r="23" spans="1:5" x14ac:dyDescent="0.2">
      <c r="B23" s="2" t="s">
        <v>28</v>
      </c>
      <c r="C23" s="15">
        <f>C21/C6</f>
        <v>3.5177747999999998E-8</v>
      </c>
      <c r="D23" s="16">
        <f>D21/D6</f>
        <v>1.1706545999999998E-7</v>
      </c>
      <c r="E23" s="5"/>
    </row>
    <row r="24" spans="1:5" x14ac:dyDescent="0.2">
      <c r="B24" s="2" t="s">
        <v>30</v>
      </c>
      <c r="C24" s="16">
        <f>C23*1000/60</f>
        <v>5.8629580000000001E-7</v>
      </c>
      <c r="D24" s="17">
        <f>D23*1000/60</f>
        <v>1.9510909999999998E-6</v>
      </c>
      <c r="E24" s="5"/>
    </row>
    <row r="25" spans="1:5" x14ac:dyDescent="0.2">
      <c r="A25" s="2" t="s">
        <v>48</v>
      </c>
      <c r="B25" s="2" t="s">
        <v>16</v>
      </c>
      <c r="C25" s="12">
        <f>C22*C9</f>
        <v>27.555902600000003</v>
      </c>
      <c r="D25" s="12">
        <f>D22*D9</f>
        <v>91.70127699999999</v>
      </c>
      <c r="E25" s="5"/>
    </row>
    <row r="26" spans="1:5" x14ac:dyDescent="0.2">
      <c r="B26" s="2" t="s">
        <v>14</v>
      </c>
      <c r="C26" s="13">
        <f>C24*C9</f>
        <v>2.75559026E-5</v>
      </c>
      <c r="D26" s="13">
        <f>D24*D9</f>
        <v>9.1701276999999986E-5</v>
      </c>
      <c r="E26" s="5"/>
    </row>
    <row r="27" spans="1:5" x14ac:dyDescent="0.2">
      <c r="B27" s="2" t="s">
        <v>20</v>
      </c>
      <c r="C27" s="15">
        <f t="shared" ref="C27:D27" si="1">C26/1000</f>
        <v>2.7555902600000001E-8</v>
      </c>
      <c r="D27" s="15">
        <f t="shared" si="1"/>
        <v>9.1701276999999981E-8</v>
      </c>
      <c r="E27" s="5"/>
    </row>
    <row r="28" spans="1:5" x14ac:dyDescent="0.2">
      <c r="B28" s="10" t="s">
        <v>21</v>
      </c>
      <c r="C28" s="12">
        <f t="shared" ref="C28:D28" si="2">C27*10^9</f>
        <v>27.5559026</v>
      </c>
      <c r="D28" s="12">
        <f t="shared" si="2"/>
        <v>91.701276999999976</v>
      </c>
      <c r="E28" s="5"/>
    </row>
    <row r="29" spans="1:5" x14ac:dyDescent="0.2">
      <c r="B29" s="2" t="s">
        <v>19</v>
      </c>
      <c r="C29" s="17">
        <f>C26/1000*60</f>
        <v>1.6533541560000001E-6</v>
      </c>
      <c r="D29" s="17">
        <f>D26/1000*60</f>
        <v>5.5020766199999988E-6</v>
      </c>
      <c r="E29" s="5"/>
    </row>
    <row r="30" spans="1:5" x14ac:dyDescent="0.2">
      <c r="B30" s="2" t="s">
        <v>18</v>
      </c>
      <c r="C30" s="6">
        <f>C29*1000</f>
        <v>1.6533541560000001E-3</v>
      </c>
      <c r="D30" s="6">
        <f>D29*1000</f>
        <v>5.5020766199999991E-3</v>
      </c>
      <c r="E30" s="5"/>
    </row>
    <row r="31" spans="1:5" x14ac:dyDescent="0.2">
      <c r="B31" s="2" t="s">
        <v>17</v>
      </c>
      <c r="C31" s="17">
        <f>C29*C13</f>
        <v>2.2692285791100002E-6</v>
      </c>
      <c r="D31" s="13">
        <f>D29*D13</f>
        <v>5.034400107299999E-5</v>
      </c>
      <c r="E31" s="5"/>
    </row>
    <row r="32" spans="1:5" x14ac:dyDescent="0.2">
      <c r="C32" s="16"/>
      <c r="D32" s="16"/>
      <c r="E32" s="5"/>
    </row>
    <row r="33" spans="1:5" s="10" customFormat="1" x14ac:dyDescent="0.2">
      <c r="A33" s="3" t="s">
        <v>46</v>
      </c>
      <c r="B33" s="3"/>
      <c r="C33" s="18"/>
      <c r="D33" s="19"/>
      <c r="E33" s="9"/>
    </row>
    <row r="34" spans="1:5" x14ac:dyDescent="0.2">
      <c r="A34" s="2" t="s">
        <v>50</v>
      </c>
      <c r="B34" s="10" t="s">
        <v>10</v>
      </c>
      <c r="C34" s="20">
        <v>55.391759999999998</v>
      </c>
      <c r="D34" s="20">
        <v>44.305480000000003</v>
      </c>
      <c r="E34" s="5" t="s">
        <v>44</v>
      </c>
    </row>
    <row r="35" spans="1:5" x14ac:dyDescent="0.2">
      <c r="B35" s="2" t="s">
        <v>13</v>
      </c>
      <c r="C35" s="13">
        <f>C34/1000000</f>
        <v>5.5391759999999998E-5</v>
      </c>
      <c r="D35" s="13">
        <f>D34/1000000</f>
        <v>4.4305480000000003E-5</v>
      </c>
    </row>
    <row r="36" spans="1:5" x14ac:dyDescent="0.2">
      <c r="C36" s="21"/>
      <c r="D36" s="21"/>
    </row>
    <row r="37" spans="1:5" s="10" customFormat="1" x14ac:dyDescent="0.2">
      <c r="A37" s="3" t="s">
        <v>45</v>
      </c>
      <c r="B37" s="3"/>
      <c r="C37" s="18"/>
      <c r="D37" s="18"/>
      <c r="E37" s="3"/>
    </row>
    <row r="38" spans="1:5" x14ac:dyDescent="0.2">
      <c r="A38" s="2" t="s">
        <v>25</v>
      </c>
      <c r="B38" s="2" t="s">
        <v>7</v>
      </c>
      <c r="C38" s="5">
        <f>C29/C35</f>
        <v>2.9848377375985165E-2</v>
      </c>
      <c r="D38" s="5">
        <f>D29/D35</f>
        <v>0.12418501323086892</v>
      </c>
      <c r="E38" s="5"/>
    </row>
    <row r="39" spans="1:5" x14ac:dyDescent="0.2">
      <c r="B39" s="2" t="s">
        <v>15</v>
      </c>
      <c r="C39" s="5">
        <f t="shared" ref="C39:D39" si="3">C38*1000</f>
        <v>29.848377375985166</v>
      </c>
      <c r="D39" s="5">
        <f t="shared" si="3"/>
        <v>124.18501323086892</v>
      </c>
      <c r="E39" s="5"/>
    </row>
    <row r="40" spans="1:5" x14ac:dyDescent="0.2">
      <c r="B40" s="2" t="s">
        <v>2</v>
      </c>
      <c r="C40" s="5">
        <f t="shared" ref="C40" si="4">C38*1000/60</f>
        <v>0.49747295626641941</v>
      </c>
      <c r="D40" s="5">
        <f>D38*1000/60</f>
        <v>2.0697502205144818</v>
      </c>
      <c r="E40" s="5"/>
    </row>
    <row r="41" spans="1:5" x14ac:dyDescent="0.2">
      <c r="B41" s="2" t="s">
        <v>8</v>
      </c>
      <c r="C41" s="5">
        <f>C38*C13</f>
        <v>4.0966897948539638E-2</v>
      </c>
      <c r="D41" s="5">
        <f>D38*D13</f>
        <v>1.1362928710624507</v>
      </c>
      <c r="E41" s="5"/>
    </row>
    <row r="42" spans="1:5" x14ac:dyDescent="0.2">
      <c r="B42" s="2" t="s">
        <v>4</v>
      </c>
      <c r="C42" s="5">
        <f>C40*C13</f>
        <v>0.6827816324756607</v>
      </c>
      <c r="D42" s="5">
        <f>D40*D13</f>
        <v>18.938214517707507</v>
      </c>
      <c r="E42" s="5"/>
    </row>
    <row r="43" spans="1:5" x14ac:dyDescent="0.2">
      <c r="B43" s="10" t="s">
        <v>2</v>
      </c>
      <c r="C43" s="33">
        <f>C25/C34</f>
        <v>0.49747295626641946</v>
      </c>
      <c r="D43" s="12">
        <f>D25/D34</f>
        <v>2.0697502205144822</v>
      </c>
      <c r="E43" s="5"/>
    </row>
    <row r="44" spans="1:5" x14ac:dyDescent="0.2">
      <c r="C44" s="5"/>
      <c r="D44" s="5"/>
      <c r="E44" s="5"/>
    </row>
    <row r="45" spans="1:5" x14ac:dyDescent="0.2">
      <c r="C45" s="14"/>
      <c r="D45" s="14"/>
      <c r="E45" s="5"/>
    </row>
    <row r="46" spans="1:5" x14ac:dyDescent="0.2">
      <c r="A46" s="22" t="s">
        <v>49</v>
      </c>
      <c r="B46" s="22"/>
      <c r="C46" s="23"/>
      <c r="D46" s="14"/>
      <c r="E46" s="5"/>
    </row>
    <row r="47" spans="1:5" x14ac:dyDescent="0.2">
      <c r="C47" s="14"/>
      <c r="D47" s="14"/>
      <c r="E47" s="5"/>
    </row>
    <row r="48" spans="1:5" x14ac:dyDescent="0.2">
      <c r="C48" s="14"/>
      <c r="D48" s="14"/>
      <c r="E48" s="5"/>
    </row>
    <row r="49" spans="1:5" x14ac:dyDescent="0.2">
      <c r="C49" s="14"/>
      <c r="D49" s="14"/>
      <c r="E49" s="5"/>
    </row>
    <row r="50" spans="1:5" x14ac:dyDescent="0.2">
      <c r="E50" s="5"/>
    </row>
    <row r="51" spans="1:5" x14ac:dyDescent="0.2">
      <c r="E51" s="5"/>
    </row>
    <row r="52" spans="1:5" x14ac:dyDescent="0.2">
      <c r="A52" s="24"/>
      <c r="B52" s="24"/>
      <c r="C52" s="25"/>
      <c r="D52" s="25"/>
      <c r="E52" s="5"/>
    </row>
    <row r="53" spans="1:5" x14ac:dyDescent="0.2">
      <c r="A53" s="24"/>
      <c r="B53" s="24"/>
      <c r="C53" s="24"/>
      <c r="D53" s="24"/>
    </row>
    <row r="54" spans="1:5" x14ac:dyDescent="0.2">
      <c r="A54" s="24"/>
      <c r="B54" s="24"/>
      <c r="C54" s="24"/>
      <c r="D54" s="26"/>
    </row>
    <row r="55" spans="1:5" x14ac:dyDescent="0.2">
      <c r="A55" s="24"/>
      <c r="B55" s="24"/>
      <c r="C55" s="24"/>
      <c r="D55" s="24"/>
    </row>
    <row r="56" spans="1:5" x14ac:dyDescent="0.2">
      <c r="A56" s="24"/>
      <c r="B56" s="24"/>
      <c r="C56" s="24"/>
      <c r="D56" s="24"/>
    </row>
    <row r="57" spans="1:5" x14ac:dyDescent="0.2">
      <c r="A57" s="24"/>
      <c r="B57" s="24"/>
      <c r="C57" s="27"/>
      <c r="D57" s="28"/>
      <c r="E57" s="29"/>
    </row>
    <row r="58" spans="1:5" x14ac:dyDescent="0.2">
      <c r="A58" s="24"/>
      <c r="B58" s="24"/>
      <c r="C58" s="30"/>
      <c r="D58" s="27"/>
      <c r="E58" s="6"/>
    </row>
    <row r="59" spans="1:5" x14ac:dyDescent="0.2">
      <c r="A59" s="24"/>
      <c r="B59" s="24"/>
      <c r="C59" s="28"/>
      <c r="D59" s="27"/>
      <c r="E59" s="5"/>
    </row>
    <row r="60" spans="1:5" x14ac:dyDescent="0.2">
      <c r="A60" s="24"/>
      <c r="B60" s="24"/>
      <c r="C60" s="28"/>
      <c r="D60" s="27"/>
      <c r="E60" s="5"/>
    </row>
    <row r="61" spans="1:5" x14ac:dyDescent="0.2">
      <c r="A61" s="24"/>
      <c r="B61" s="24"/>
      <c r="C61" s="28"/>
      <c r="D61" s="27"/>
      <c r="E61" s="6"/>
    </row>
    <row r="62" spans="1:5" x14ac:dyDescent="0.2">
      <c r="A62" s="24"/>
      <c r="B62" s="24"/>
      <c r="C62" s="24"/>
      <c r="D62" s="24"/>
      <c r="E62" s="29"/>
    </row>
    <row r="63" spans="1:5" x14ac:dyDescent="0.2">
      <c r="B63" s="24"/>
      <c r="C63" s="27"/>
      <c r="D63" s="28"/>
      <c r="E63" s="29"/>
    </row>
    <row r="64" spans="1:5" x14ac:dyDescent="0.2">
      <c r="A64" s="31"/>
      <c r="B64" s="31"/>
      <c r="C64" s="32"/>
      <c r="D64" s="32"/>
      <c r="E64" s="29"/>
    </row>
    <row r="65" spans="1:5" x14ac:dyDescent="0.2">
      <c r="A65" s="31"/>
      <c r="B65" s="31"/>
      <c r="C65" s="32"/>
      <c r="D65" s="32"/>
      <c r="E65" s="29"/>
    </row>
    <row r="66" spans="1:5" x14ac:dyDescent="0.2">
      <c r="A66" s="31"/>
      <c r="B66" s="31"/>
      <c r="C66" s="32"/>
      <c r="D66" s="32"/>
      <c r="E66" s="29"/>
    </row>
    <row r="67" spans="1:5" x14ac:dyDescent="0.2">
      <c r="A67" s="31"/>
      <c r="B67" s="31"/>
      <c r="C67" s="32"/>
      <c r="D67" s="32"/>
      <c r="E67" s="29"/>
    </row>
    <row r="68" spans="1:5" x14ac:dyDescent="0.2">
      <c r="A68" s="31"/>
      <c r="B68" s="31"/>
      <c r="C68" s="32"/>
      <c r="D68" s="32"/>
      <c r="E68" s="29"/>
    </row>
    <row r="69" spans="1:5" x14ac:dyDescent="0.2">
      <c r="A69" s="31"/>
      <c r="B69" s="31"/>
      <c r="C69" s="32"/>
      <c r="D69" s="32"/>
      <c r="E69" s="29"/>
    </row>
    <row r="70" spans="1:5" x14ac:dyDescent="0.2">
      <c r="A70" s="31"/>
      <c r="B70" s="31"/>
      <c r="C70" s="32"/>
      <c r="D70" s="32"/>
      <c r="E70" s="29"/>
    </row>
    <row r="71" spans="1:5" x14ac:dyDescent="0.2">
      <c r="A71" s="31"/>
      <c r="B71" s="31"/>
      <c r="C71" s="32"/>
      <c r="D71" s="32"/>
      <c r="E71" s="29"/>
    </row>
    <row r="72" spans="1:5" x14ac:dyDescent="0.2">
      <c r="A72" s="24"/>
      <c r="B72" s="24"/>
      <c r="C72" s="27"/>
      <c r="D72" s="28"/>
      <c r="E72" s="29"/>
    </row>
    <row r="73" spans="1:5" x14ac:dyDescent="0.2">
      <c r="A73" s="24"/>
      <c r="B73" s="24"/>
      <c r="C73" s="27"/>
      <c r="D73" s="28"/>
      <c r="E73" s="29"/>
    </row>
    <row r="74" spans="1:5" x14ac:dyDescent="0.2">
      <c r="A74" s="24"/>
      <c r="B74" s="24"/>
      <c r="C74" s="27"/>
      <c r="D74" s="28"/>
      <c r="E74" s="29"/>
    </row>
    <row r="75" spans="1:5" x14ac:dyDescent="0.2">
      <c r="A75" s="24"/>
      <c r="B75" s="24"/>
      <c r="C75" s="27"/>
      <c r="D75" s="28"/>
      <c r="E75" s="29"/>
    </row>
    <row r="76" spans="1:5" x14ac:dyDescent="0.2">
      <c r="A76" s="24"/>
      <c r="B76" s="24"/>
      <c r="C76" s="27"/>
      <c r="D76" s="28"/>
      <c r="E76" s="29"/>
    </row>
    <row r="77" spans="1:5" x14ac:dyDescent="0.2">
      <c r="B77" s="24"/>
      <c r="C77" s="24"/>
      <c r="D77" s="24"/>
    </row>
    <row r="78" spans="1:5" x14ac:dyDescent="0.2">
      <c r="B78" s="24"/>
      <c r="C78" s="24"/>
      <c r="D78" s="24"/>
    </row>
    <row r="79" spans="1:5" x14ac:dyDescent="0.2">
      <c r="A79" s="24"/>
      <c r="B79" s="24"/>
      <c r="C79" s="24"/>
      <c r="D79" s="24"/>
    </row>
    <row r="80" spans="1:5" x14ac:dyDescent="0.2">
      <c r="A80" s="24"/>
      <c r="B80" s="24"/>
      <c r="C80" s="24"/>
      <c r="D80" s="24"/>
      <c r="E80" s="5"/>
    </row>
    <row r="118" s="10" customFormat="1" x14ac:dyDescent="0.2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Liver Microsomal Assay</vt:lpstr>
    </vt:vector>
  </TitlesOfParts>
  <Company>Bundesinstitut fuer Risikobewertung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Lehmann</dc:creator>
  <cp:lastModifiedBy>Anja Lehmann</cp:lastModifiedBy>
  <dcterms:created xsi:type="dcterms:W3CDTF">2021-04-08T08:25:55Z</dcterms:created>
  <dcterms:modified xsi:type="dcterms:W3CDTF">2023-02-08T15:43:45Z</dcterms:modified>
</cp:coreProperties>
</file>