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_Lehmann\01_PhDProjekt\10_Original Article III Planta Medica\Supplement Github\"/>
    </mc:Choice>
  </mc:AlternateContent>
  <xr:revisionPtr revIDLastSave="0" documentId="13_ncr:1_{C30A6ADA-1055-414D-A613-6C731E99C4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 and analysis" sheetId="1" r:id="rId1"/>
    <sheet name="Reference compounds" sheetId="3" r:id="rId2"/>
    <sheet name="PAs and PANO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7" i="1" l="1"/>
  <c r="I177" i="1"/>
  <c r="J177" i="1" s="1"/>
  <c r="H178" i="1"/>
  <c r="I178" i="1"/>
  <c r="J178" i="1"/>
  <c r="H179" i="1"/>
  <c r="I179" i="1"/>
  <c r="J179" i="1" s="1"/>
  <c r="H180" i="1"/>
  <c r="I180" i="1"/>
  <c r="J180" i="1" s="1"/>
  <c r="H181" i="1"/>
  <c r="I181" i="1"/>
  <c r="J181" i="1" s="1"/>
  <c r="H182" i="1"/>
  <c r="I182" i="1"/>
  <c r="J182" i="1" s="1"/>
  <c r="H205" i="1"/>
  <c r="I205" i="1"/>
  <c r="J205" i="1" s="1"/>
  <c r="H206" i="1"/>
  <c r="I206" i="1"/>
  <c r="J206" i="1"/>
  <c r="H207" i="1"/>
  <c r="I207" i="1"/>
  <c r="J207" i="1" s="1"/>
  <c r="H208" i="1"/>
  <c r="I208" i="1"/>
  <c r="J208" i="1"/>
  <c r="H209" i="1"/>
  <c r="I209" i="1"/>
  <c r="J209" i="1" s="1"/>
  <c r="H210" i="1"/>
  <c r="I210" i="1"/>
  <c r="J210" i="1" s="1"/>
  <c r="H223" i="1"/>
  <c r="I223" i="1"/>
  <c r="J223" i="1" s="1"/>
  <c r="H224" i="1"/>
  <c r="I224" i="1"/>
  <c r="J224" i="1" s="1"/>
  <c r="H225" i="1"/>
  <c r="I225" i="1"/>
  <c r="J225" i="1" s="1"/>
  <c r="H229" i="1"/>
  <c r="I229" i="1"/>
  <c r="J229" i="1"/>
  <c r="H230" i="1"/>
  <c r="I230" i="1"/>
  <c r="J230" i="1"/>
  <c r="H231" i="1"/>
  <c r="I231" i="1"/>
  <c r="J231" i="1"/>
  <c r="H243" i="1"/>
  <c r="I243" i="1"/>
  <c r="J243" i="1" s="1"/>
  <c r="H245" i="1"/>
  <c r="I245" i="1"/>
  <c r="J245" i="1" s="1"/>
  <c r="H247" i="1"/>
  <c r="I247" i="1"/>
  <c r="J247" i="1" s="1"/>
  <c r="H249" i="1"/>
  <c r="I249" i="1"/>
  <c r="J249" i="1"/>
  <c r="H251" i="1"/>
  <c r="I251" i="1"/>
  <c r="J251" i="1" s="1"/>
  <c r="H253" i="1"/>
  <c r="I253" i="1"/>
  <c r="J253" i="1"/>
  <c r="H270" i="1"/>
  <c r="I270" i="1"/>
  <c r="J270" i="1"/>
  <c r="H272" i="1"/>
  <c r="I272" i="1"/>
  <c r="J272" i="1"/>
  <c r="H274" i="1"/>
  <c r="I274" i="1"/>
  <c r="J274" i="1" s="1"/>
  <c r="H276" i="1"/>
  <c r="I276" i="1"/>
  <c r="J276" i="1" s="1"/>
  <c r="H278" i="1"/>
  <c r="I278" i="1"/>
  <c r="J278" i="1" s="1"/>
  <c r="H280" i="1"/>
  <c r="I280" i="1"/>
  <c r="J280" i="1"/>
  <c r="H282" i="1"/>
  <c r="I282" i="1"/>
  <c r="J282" i="1" s="1"/>
  <c r="H284" i="1"/>
  <c r="I284" i="1"/>
  <c r="J284" i="1"/>
  <c r="H286" i="1"/>
  <c r="I286" i="1"/>
  <c r="J286" i="1"/>
  <c r="H288" i="1"/>
  <c r="I288" i="1"/>
  <c r="J288" i="1"/>
  <c r="H290" i="1"/>
  <c r="I290" i="1"/>
  <c r="J290" i="1" s="1"/>
  <c r="H292" i="1"/>
  <c r="I292" i="1"/>
  <c r="J292" i="1" s="1"/>
  <c r="H342" i="1"/>
  <c r="I342" i="1"/>
  <c r="J342" i="1" s="1"/>
  <c r="H344" i="1"/>
  <c r="I344" i="1"/>
  <c r="J344" i="1"/>
  <c r="H346" i="1"/>
  <c r="I346" i="1"/>
  <c r="J346" i="1" s="1"/>
  <c r="H348" i="1"/>
  <c r="I348" i="1"/>
  <c r="J348" i="1"/>
  <c r="H350" i="1"/>
  <c r="I350" i="1"/>
  <c r="J350" i="1"/>
  <c r="H352" i="1"/>
  <c r="I352" i="1"/>
  <c r="J352" i="1"/>
  <c r="H354" i="1"/>
  <c r="I354" i="1"/>
  <c r="J354" i="1" s="1"/>
  <c r="H356" i="1"/>
  <c r="I356" i="1"/>
  <c r="J356" i="1" s="1"/>
  <c r="H358" i="1"/>
  <c r="I358" i="1"/>
  <c r="J358" i="1" s="1"/>
  <c r="H360" i="1"/>
  <c r="I360" i="1"/>
  <c r="J360" i="1"/>
  <c r="H362" i="1"/>
  <c r="I362" i="1"/>
  <c r="J362" i="1" s="1"/>
  <c r="H364" i="1"/>
  <c r="I364" i="1"/>
  <c r="J364" i="1"/>
  <c r="H366" i="1"/>
  <c r="I366" i="1"/>
  <c r="J366" i="1"/>
  <c r="H368" i="1"/>
  <c r="I368" i="1"/>
  <c r="J368" i="1"/>
  <c r="H370" i="1"/>
  <c r="I370" i="1"/>
  <c r="J370" i="1" s="1"/>
  <c r="H372" i="1"/>
  <c r="I372" i="1"/>
  <c r="J372" i="1" s="1"/>
  <c r="H374" i="1"/>
  <c r="I374" i="1"/>
  <c r="J374" i="1" s="1"/>
  <c r="H376" i="1"/>
  <c r="I376" i="1"/>
  <c r="J376" i="1"/>
  <c r="H378" i="1"/>
  <c r="I378" i="1"/>
  <c r="J378" i="1" s="1"/>
  <c r="H380" i="1"/>
  <c r="I380" i="1"/>
  <c r="J380" i="1"/>
  <c r="H382" i="1"/>
  <c r="I382" i="1"/>
  <c r="J382" i="1"/>
  <c r="H384" i="1"/>
  <c r="I384" i="1"/>
  <c r="J384" i="1"/>
  <c r="H386" i="1"/>
  <c r="I386" i="1"/>
  <c r="J386" i="1" s="1"/>
  <c r="H388" i="1"/>
  <c r="I388" i="1"/>
  <c r="J388" i="1" s="1"/>
  <c r="H390" i="1"/>
  <c r="I390" i="1"/>
  <c r="J390" i="1" s="1"/>
  <c r="H392" i="1"/>
  <c r="I392" i="1"/>
  <c r="J392" i="1"/>
  <c r="H394" i="1"/>
  <c r="I394" i="1"/>
  <c r="J394" i="1" s="1"/>
  <c r="H396" i="1"/>
  <c r="I396" i="1"/>
  <c r="J396" i="1"/>
  <c r="H398" i="1"/>
  <c r="I398" i="1"/>
  <c r="J398" i="1" s="1"/>
  <c r="H400" i="1"/>
  <c r="I400" i="1"/>
  <c r="J400" i="1"/>
  <c r="H402" i="1"/>
  <c r="I402" i="1"/>
  <c r="J402" i="1" s="1"/>
  <c r="H404" i="1"/>
  <c r="I404" i="1"/>
  <c r="J404" i="1" s="1"/>
  <c r="H406" i="1"/>
  <c r="I406" i="1"/>
  <c r="J406" i="1" s="1"/>
  <c r="H408" i="1"/>
  <c r="I408" i="1"/>
  <c r="J408" i="1"/>
  <c r="H410" i="1"/>
  <c r="I410" i="1"/>
  <c r="J410" i="1" s="1"/>
  <c r="H412" i="1"/>
  <c r="I412" i="1"/>
  <c r="J412" i="1"/>
  <c r="H422" i="1"/>
  <c r="I422" i="1"/>
  <c r="J422" i="1" s="1"/>
  <c r="H424" i="1"/>
  <c r="I424" i="1"/>
  <c r="J424" i="1"/>
  <c r="H426" i="1"/>
  <c r="I426" i="1"/>
  <c r="J426" i="1" s="1"/>
  <c r="H428" i="1"/>
  <c r="I428" i="1"/>
  <c r="J428" i="1" s="1"/>
  <c r="H430" i="1"/>
  <c r="I430" i="1"/>
  <c r="J430" i="1" s="1"/>
  <c r="H432" i="1"/>
  <c r="I432" i="1"/>
  <c r="J432" i="1"/>
  <c r="H434" i="1"/>
  <c r="I434" i="1"/>
  <c r="J434" i="1" s="1"/>
  <c r="H436" i="1"/>
  <c r="I436" i="1"/>
  <c r="J436" i="1"/>
  <c r="H438" i="1"/>
  <c r="I438" i="1"/>
  <c r="J438" i="1" s="1"/>
  <c r="H440" i="1"/>
  <c r="I440" i="1"/>
  <c r="J440" i="1"/>
  <c r="H442" i="1"/>
  <c r="I442" i="1"/>
  <c r="J442" i="1" s="1"/>
  <c r="H444" i="1"/>
  <c r="I444" i="1"/>
  <c r="J444" i="1" s="1"/>
  <c r="H446" i="1"/>
  <c r="I446" i="1"/>
  <c r="J446" i="1" s="1"/>
  <c r="H448" i="1"/>
  <c r="I448" i="1"/>
  <c r="J448" i="1"/>
  <c r="H450" i="1"/>
  <c r="I450" i="1"/>
  <c r="J450" i="1" s="1"/>
  <c r="H452" i="1"/>
  <c r="I452" i="1"/>
  <c r="J452" i="1"/>
  <c r="H454" i="1"/>
  <c r="I454" i="1"/>
  <c r="J454" i="1" s="1"/>
  <c r="H456" i="1"/>
  <c r="I456" i="1"/>
  <c r="J456" i="1"/>
  <c r="H458" i="1"/>
  <c r="I458" i="1"/>
  <c r="J458" i="1" s="1"/>
  <c r="H460" i="1"/>
  <c r="I460" i="1"/>
  <c r="J460" i="1" s="1"/>
  <c r="H462" i="1"/>
  <c r="I462" i="1"/>
  <c r="J462" i="1" s="1"/>
  <c r="H464" i="1"/>
  <c r="I464" i="1"/>
  <c r="J464" i="1"/>
  <c r="H466" i="1"/>
  <c r="I466" i="1"/>
  <c r="J466" i="1" s="1"/>
  <c r="H468" i="1"/>
  <c r="I468" i="1"/>
  <c r="J468" i="1"/>
  <c r="H510" i="1"/>
  <c r="I510" i="1"/>
  <c r="J510" i="1" s="1"/>
  <c r="H512" i="1"/>
  <c r="I512" i="1"/>
  <c r="J512" i="1"/>
  <c r="H514" i="1"/>
  <c r="I514" i="1"/>
  <c r="J514" i="1" s="1"/>
  <c r="H516" i="1"/>
  <c r="I516" i="1"/>
  <c r="J516" i="1" s="1"/>
  <c r="H518" i="1"/>
  <c r="I518" i="1"/>
  <c r="J518" i="1" s="1"/>
  <c r="H520" i="1"/>
  <c r="I520" i="1"/>
  <c r="J520" i="1"/>
  <c r="H522" i="1"/>
  <c r="I522" i="1"/>
  <c r="J522" i="1" s="1"/>
  <c r="H524" i="1"/>
  <c r="I524" i="1"/>
  <c r="J524" i="1"/>
  <c r="H526" i="1"/>
  <c r="I526" i="1"/>
  <c r="J526" i="1" s="1"/>
  <c r="H528" i="1"/>
  <c r="I528" i="1"/>
  <c r="J528" i="1"/>
  <c r="H530" i="1"/>
  <c r="I530" i="1"/>
  <c r="J530" i="1" s="1"/>
  <c r="H532" i="1"/>
  <c r="I532" i="1"/>
  <c r="J532" i="1" s="1"/>
  <c r="H534" i="1"/>
  <c r="I534" i="1"/>
  <c r="J534" i="1" s="1"/>
  <c r="H536" i="1"/>
  <c r="I536" i="1"/>
  <c r="J536" i="1"/>
  <c r="H538" i="1"/>
  <c r="I538" i="1"/>
  <c r="J538" i="1" s="1"/>
  <c r="H540" i="1"/>
  <c r="I540" i="1"/>
  <c r="J540" i="1"/>
  <c r="H542" i="1"/>
  <c r="I542" i="1"/>
  <c r="J542" i="1" s="1"/>
  <c r="H544" i="1"/>
  <c r="I544" i="1"/>
  <c r="J544" i="1"/>
  <c r="H546" i="1"/>
  <c r="I546" i="1"/>
  <c r="J546" i="1" s="1"/>
  <c r="H548" i="1"/>
  <c r="I548" i="1"/>
  <c r="J548" i="1" s="1"/>
  <c r="H550" i="1"/>
  <c r="I550" i="1"/>
  <c r="J550" i="1" s="1"/>
  <c r="H552" i="1"/>
  <c r="I552" i="1"/>
  <c r="J552" i="1"/>
  <c r="H554" i="1"/>
  <c r="I554" i="1"/>
  <c r="J554" i="1" s="1"/>
  <c r="H556" i="1"/>
  <c r="I556" i="1"/>
  <c r="J556" i="1"/>
  <c r="H606" i="1"/>
  <c r="I606" i="1"/>
  <c r="J606" i="1" s="1"/>
  <c r="H607" i="1"/>
  <c r="I607" i="1"/>
  <c r="J607" i="1"/>
  <c r="H608" i="1"/>
  <c r="I608" i="1"/>
  <c r="J608" i="1" s="1"/>
  <c r="H609" i="1"/>
  <c r="I609" i="1"/>
  <c r="J609" i="1" s="1"/>
  <c r="H610" i="1"/>
  <c r="I610" i="1"/>
  <c r="J610" i="1" s="1"/>
  <c r="H611" i="1"/>
  <c r="I611" i="1"/>
  <c r="J611" i="1"/>
  <c r="H612" i="1"/>
  <c r="I612" i="1"/>
  <c r="J612" i="1" s="1"/>
  <c r="H613" i="1"/>
  <c r="I613" i="1"/>
  <c r="J613" i="1"/>
  <c r="H614" i="1"/>
  <c r="I614" i="1"/>
  <c r="J614" i="1" s="1"/>
  <c r="H615" i="1"/>
  <c r="I615" i="1"/>
  <c r="J615" i="1"/>
  <c r="H616" i="1"/>
  <c r="I616" i="1"/>
  <c r="J616" i="1" s="1"/>
  <c r="H617" i="1"/>
  <c r="I617" i="1"/>
  <c r="J617" i="1" s="1"/>
  <c r="H630" i="1"/>
  <c r="I630" i="1"/>
  <c r="J630" i="1" s="1"/>
  <c r="H631" i="1"/>
  <c r="I631" i="1"/>
  <c r="J631" i="1"/>
  <c r="H632" i="1"/>
  <c r="I632" i="1"/>
  <c r="J632" i="1" s="1"/>
  <c r="H633" i="1"/>
  <c r="I633" i="1"/>
  <c r="J633" i="1"/>
  <c r="H634" i="1"/>
  <c r="I634" i="1"/>
  <c r="J634" i="1" s="1"/>
  <c r="H635" i="1"/>
  <c r="I635" i="1"/>
  <c r="J635" i="1"/>
  <c r="H636" i="1"/>
  <c r="I636" i="1"/>
  <c r="J636" i="1" s="1"/>
  <c r="H637" i="1"/>
  <c r="I637" i="1"/>
  <c r="J637" i="1" s="1"/>
  <c r="H638" i="1"/>
  <c r="I638" i="1"/>
  <c r="J638" i="1" s="1"/>
  <c r="H639" i="1"/>
  <c r="I639" i="1"/>
  <c r="J639" i="1"/>
  <c r="H640" i="1"/>
  <c r="I640" i="1"/>
  <c r="J640" i="1" s="1"/>
  <c r="H641" i="1"/>
  <c r="I641" i="1"/>
  <c r="J641" i="1"/>
  <c r="H654" i="1"/>
  <c r="I654" i="1"/>
  <c r="J654" i="1" s="1"/>
  <c r="H655" i="1"/>
  <c r="I655" i="1"/>
  <c r="J655" i="1"/>
  <c r="H656" i="1"/>
  <c r="I656" i="1"/>
  <c r="J656" i="1" s="1"/>
  <c r="H657" i="1"/>
  <c r="I657" i="1"/>
  <c r="J657" i="1" s="1"/>
  <c r="H658" i="1"/>
  <c r="I658" i="1"/>
  <c r="J658" i="1" s="1"/>
  <c r="H659" i="1"/>
  <c r="I659" i="1"/>
  <c r="J659" i="1"/>
  <c r="H660" i="1"/>
  <c r="I660" i="1"/>
  <c r="J660" i="1" s="1"/>
  <c r="H661" i="1"/>
  <c r="I661" i="1"/>
  <c r="J661" i="1"/>
  <c r="H662" i="1"/>
  <c r="I662" i="1"/>
  <c r="J662" i="1" s="1"/>
  <c r="H663" i="1"/>
  <c r="I663" i="1"/>
  <c r="J663" i="1"/>
  <c r="H664" i="1"/>
  <c r="I664" i="1"/>
  <c r="J664" i="1" s="1"/>
  <c r="H665" i="1"/>
  <c r="I665" i="1"/>
  <c r="J665" i="1" s="1"/>
  <c r="H726" i="1"/>
  <c r="I726" i="1"/>
  <c r="J726" i="1" s="1"/>
  <c r="H727" i="1"/>
  <c r="I727" i="1"/>
  <c r="J727" i="1"/>
  <c r="H728" i="1"/>
  <c r="I728" i="1"/>
  <c r="J728" i="1" s="1"/>
  <c r="H729" i="1"/>
  <c r="I729" i="1"/>
  <c r="J729" i="1"/>
  <c r="H730" i="1"/>
  <c r="I730" i="1"/>
  <c r="J730" i="1" s="1"/>
  <c r="H731" i="1"/>
  <c r="I731" i="1"/>
  <c r="J731" i="1"/>
  <c r="H732" i="1"/>
  <c r="I732" i="1"/>
  <c r="J732" i="1" s="1"/>
  <c r="H733" i="1"/>
  <c r="I733" i="1"/>
  <c r="J733" i="1" s="1"/>
  <c r="H734" i="1"/>
  <c r="I734" i="1"/>
  <c r="J734" i="1" s="1"/>
  <c r="H735" i="1"/>
  <c r="I735" i="1"/>
  <c r="J735" i="1"/>
  <c r="H736" i="1"/>
  <c r="I736" i="1"/>
  <c r="J736" i="1" s="1"/>
  <c r="H737" i="1"/>
  <c r="I737" i="1"/>
  <c r="J737" i="1"/>
  <c r="H750" i="1"/>
  <c r="I750" i="1"/>
  <c r="J750" i="1" s="1"/>
  <c r="H751" i="1"/>
  <c r="I751" i="1"/>
  <c r="J751" i="1"/>
  <c r="H752" i="1"/>
  <c r="I752" i="1"/>
  <c r="J752" i="1" s="1"/>
  <c r="H753" i="1"/>
  <c r="I753" i="1"/>
  <c r="J753" i="1" s="1"/>
  <c r="H754" i="1"/>
  <c r="I754" i="1"/>
  <c r="J754" i="1" s="1"/>
  <c r="H755" i="1"/>
  <c r="I755" i="1"/>
  <c r="J755" i="1"/>
  <c r="H756" i="1"/>
  <c r="I756" i="1"/>
  <c r="J756" i="1" s="1"/>
  <c r="H757" i="1"/>
  <c r="I757" i="1"/>
  <c r="J757" i="1"/>
  <c r="H758" i="1"/>
  <c r="I758" i="1"/>
  <c r="J758" i="1" s="1"/>
  <c r="H759" i="1"/>
  <c r="I759" i="1"/>
  <c r="J759" i="1"/>
  <c r="H760" i="1"/>
  <c r="I760" i="1"/>
  <c r="J760" i="1" s="1"/>
  <c r="H761" i="1"/>
  <c r="I761" i="1"/>
  <c r="J761" i="1" s="1"/>
  <c r="H774" i="1"/>
  <c r="I774" i="1"/>
  <c r="J774" i="1" s="1"/>
  <c r="H775" i="1"/>
  <c r="I775" i="1"/>
  <c r="J775" i="1"/>
  <c r="H776" i="1"/>
  <c r="I776" i="1"/>
  <c r="J776" i="1" s="1"/>
  <c r="H777" i="1"/>
  <c r="I777" i="1"/>
  <c r="J777" i="1"/>
  <c r="H778" i="1"/>
  <c r="I778" i="1"/>
  <c r="J778" i="1" s="1"/>
  <c r="H779" i="1"/>
  <c r="I779" i="1"/>
  <c r="J779" i="1"/>
  <c r="H780" i="1"/>
  <c r="I780" i="1"/>
  <c r="J780" i="1" s="1"/>
  <c r="H781" i="1"/>
  <c r="I781" i="1"/>
  <c r="J781" i="1" s="1"/>
  <c r="H782" i="1"/>
  <c r="I782" i="1"/>
  <c r="J782" i="1" s="1"/>
  <c r="H783" i="1"/>
  <c r="I783" i="1"/>
  <c r="J783" i="1"/>
  <c r="H784" i="1"/>
  <c r="I784" i="1"/>
  <c r="J784" i="1" s="1"/>
  <c r="H785" i="1"/>
  <c r="I785" i="1"/>
  <c r="J785" i="1"/>
  <c r="H814" i="1"/>
  <c r="I814" i="1"/>
  <c r="J814" i="1" s="1"/>
  <c r="H815" i="1"/>
  <c r="I815" i="1"/>
  <c r="J815" i="1"/>
  <c r="H816" i="1"/>
  <c r="I816" i="1"/>
  <c r="J816" i="1" s="1"/>
  <c r="H817" i="1"/>
  <c r="I817" i="1"/>
  <c r="J817" i="1" s="1"/>
  <c r="H818" i="1"/>
  <c r="I818" i="1"/>
  <c r="J818" i="1" s="1"/>
  <c r="H819" i="1"/>
  <c r="I819" i="1"/>
  <c r="J819" i="1"/>
  <c r="H820" i="1"/>
  <c r="I820" i="1"/>
  <c r="J820" i="1" s="1"/>
  <c r="H821" i="1"/>
  <c r="I821" i="1"/>
  <c r="J821" i="1"/>
  <c r="H822" i="1"/>
  <c r="I822" i="1"/>
  <c r="J822" i="1" s="1"/>
  <c r="H823" i="1"/>
  <c r="I823" i="1"/>
  <c r="J823" i="1"/>
  <c r="H824" i="1"/>
  <c r="I824" i="1"/>
  <c r="J824" i="1" s="1"/>
  <c r="H825" i="1"/>
  <c r="I825" i="1"/>
  <c r="J825" i="1" s="1"/>
  <c r="H858" i="1"/>
  <c r="I858" i="1"/>
  <c r="J858" i="1" s="1"/>
  <c r="H859" i="1"/>
  <c r="I859" i="1"/>
  <c r="J859" i="1"/>
  <c r="H860" i="1"/>
  <c r="I860" i="1"/>
  <c r="J860" i="1" s="1"/>
  <c r="H861" i="1"/>
  <c r="I861" i="1"/>
  <c r="J861" i="1"/>
  <c r="H862" i="1"/>
  <c r="I862" i="1"/>
  <c r="J862" i="1" s="1"/>
  <c r="H863" i="1"/>
  <c r="I863" i="1"/>
  <c r="J863" i="1"/>
  <c r="H870" i="1"/>
  <c r="I870" i="1"/>
  <c r="J870" i="1" s="1"/>
  <c r="H871" i="1"/>
  <c r="I871" i="1"/>
  <c r="J871" i="1" s="1"/>
  <c r="H872" i="1"/>
  <c r="I872" i="1"/>
  <c r="J872" i="1" s="1"/>
  <c r="H873" i="1"/>
  <c r="I873" i="1"/>
  <c r="J873" i="1"/>
  <c r="H874" i="1"/>
  <c r="I874" i="1"/>
  <c r="J874" i="1" s="1"/>
  <c r="H875" i="1"/>
  <c r="I875" i="1"/>
  <c r="J875" i="1"/>
  <c r="H902" i="1"/>
  <c r="I902" i="1"/>
  <c r="J902" i="1" s="1"/>
  <c r="H903" i="1"/>
  <c r="I903" i="1"/>
  <c r="J903" i="1"/>
  <c r="H904" i="1"/>
  <c r="I904" i="1"/>
  <c r="J904" i="1" s="1"/>
  <c r="H905" i="1"/>
  <c r="I905" i="1"/>
  <c r="J905" i="1" s="1"/>
  <c r="H906" i="1"/>
  <c r="I906" i="1"/>
  <c r="J906" i="1" s="1"/>
  <c r="H907" i="1"/>
  <c r="I907" i="1"/>
  <c r="J907" i="1"/>
  <c r="H914" i="1"/>
  <c r="I914" i="1"/>
  <c r="J914" i="1" s="1"/>
  <c r="H915" i="1"/>
  <c r="I915" i="1"/>
  <c r="J915" i="1"/>
  <c r="H916" i="1"/>
  <c r="I916" i="1"/>
  <c r="J916" i="1" s="1"/>
  <c r="H917" i="1"/>
  <c r="I917" i="1"/>
  <c r="J917" i="1"/>
  <c r="H918" i="1"/>
  <c r="I918" i="1"/>
  <c r="J918" i="1" s="1"/>
  <c r="H919" i="1"/>
  <c r="I919" i="1"/>
  <c r="J919" i="1" s="1"/>
  <c r="H946" i="1"/>
  <c r="I946" i="1"/>
  <c r="J946" i="1" s="1"/>
  <c r="H947" i="1"/>
  <c r="I947" i="1"/>
  <c r="J947" i="1"/>
  <c r="H948" i="1"/>
  <c r="I948" i="1"/>
  <c r="J948" i="1" s="1"/>
  <c r="H952" i="1"/>
  <c r="I952" i="1"/>
  <c r="J952" i="1"/>
  <c r="H953" i="1"/>
  <c r="I953" i="1"/>
  <c r="J953" i="1"/>
  <c r="H954" i="1"/>
  <c r="I954" i="1"/>
  <c r="J954" i="1"/>
  <c r="H962" i="1"/>
  <c r="I962" i="1"/>
  <c r="J962" i="1" s="1"/>
  <c r="H963" i="1"/>
  <c r="I963" i="1"/>
  <c r="J963" i="1" s="1"/>
  <c r="H964" i="1"/>
  <c r="I964" i="1"/>
  <c r="J964" i="1" s="1"/>
  <c r="H965" i="1"/>
  <c r="I965" i="1"/>
  <c r="J965" i="1"/>
  <c r="H966" i="1"/>
  <c r="I966" i="1"/>
  <c r="J966" i="1" s="1"/>
  <c r="H967" i="1"/>
  <c r="I967" i="1"/>
  <c r="J967" i="1"/>
  <c r="H980" i="1"/>
  <c r="I980" i="1"/>
  <c r="J980" i="1" s="1"/>
  <c r="H981" i="1"/>
  <c r="I981" i="1"/>
  <c r="J981" i="1"/>
  <c r="H982" i="1"/>
  <c r="I982" i="1"/>
  <c r="J982" i="1" s="1"/>
  <c r="H983" i="1"/>
  <c r="I983" i="1"/>
  <c r="J983" i="1" s="1"/>
  <c r="H984" i="1"/>
  <c r="I984" i="1"/>
  <c r="J984" i="1" s="1"/>
  <c r="H985" i="1"/>
  <c r="I985" i="1"/>
  <c r="J985" i="1"/>
  <c r="H992" i="1"/>
  <c r="I992" i="1"/>
  <c r="J992" i="1" s="1"/>
  <c r="H993" i="1"/>
  <c r="I993" i="1"/>
  <c r="J993" i="1"/>
  <c r="H994" i="1"/>
  <c r="I994" i="1"/>
  <c r="J994" i="1" s="1"/>
  <c r="H995" i="1"/>
  <c r="I995" i="1"/>
  <c r="J995" i="1"/>
  <c r="H996" i="1"/>
  <c r="I996" i="1"/>
  <c r="J996" i="1" s="1"/>
  <c r="H997" i="1"/>
  <c r="I997" i="1"/>
  <c r="J997" i="1" s="1"/>
  <c r="I1010" i="1"/>
  <c r="J1010" i="1"/>
  <c r="M1010" i="1"/>
  <c r="I1011" i="1"/>
  <c r="J1011" i="1" s="1"/>
  <c r="I1012" i="1"/>
  <c r="J1012" i="1"/>
  <c r="I1016" i="1"/>
  <c r="J1016" i="1" s="1"/>
  <c r="M1016" i="1"/>
  <c r="I1017" i="1"/>
  <c r="J1017" i="1"/>
  <c r="I1018" i="1"/>
  <c r="J1018" i="1"/>
  <c r="I1022" i="1"/>
  <c r="J1022" i="1" s="1"/>
  <c r="M1022" i="1"/>
  <c r="I1023" i="1"/>
  <c r="J1023" i="1" s="1"/>
  <c r="I1024" i="1"/>
  <c r="J1024" i="1" s="1"/>
  <c r="I1028" i="1"/>
  <c r="J1028" i="1"/>
  <c r="M1028" i="1"/>
  <c r="I1030" i="1"/>
  <c r="J1030" i="1"/>
  <c r="I1034" i="1"/>
  <c r="J1034" i="1"/>
  <c r="M1034" i="1"/>
  <c r="I1035" i="1"/>
  <c r="J1035" i="1"/>
  <c r="I1036" i="1"/>
  <c r="J1036" i="1" s="1"/>
  <c r="I1040" i="1"/>
  <c r="J1040" i="1" s="1"/>
  <c r="M1040" i="1"/>
  <c r="I1041" i="1"/>
  <c r="J1041" i="1"/>
  <c r="I1042" i="1"/>
  <c r="J1042" i="1" s="1"/>
  <c r="I1050" i="1"/>
  <c r="J1050" i="1"/>
  <c r="I1051" i="1"/>
  <c r="J1051" i="1"/>
  <c r="I1052" i="1"/>
  <c r="J1052" i="1"/>
  <c r="I1053" i="1"/>
  <c r="J1053" i="1" s="1"/>
  <c r="I1054" i="1"/>
  <c r="J1054" i="1"/>
  <c r="I1055" i="1"/>
  <c r="J1055" i="1"/>
  <c r="I42" i="1"/>
  <c r="I22" i="1"/>
  <c r="I16" i="1"/>
  <c r="E32" i="3"/>
  <c r="D32" i="3"/>
  <c r="E22" i="3"/>
  <c r="D22" i="3"/>
  <c r="E12" i="3"/>
  <c r="D12" i="3"/>
  <c r="E2" i="3"/>
  <c r="D2" i="3"/>
  <c r="H146" i="1" l="1"/>
  <c r="H151" i="1"/>
  <c r="H150" i="1"/>
  <c r="H149" i="1"/>
  <c r="H148" i="1"/>
  <c r="H147" i="1"/>
  <c r="I151" i="1"/>
  <c r="J151" i="1" s="1"/>
  <c r="B47" i="3" s="1"/>
  <c r="I150" i="1"/>
  <c r="J150" i="1" s="1"/>
  <c r="B46" i="3" s="1"/>
  <c r="I149" i="1"/>
  <c r="J149" i="1" s="1"/>
  <c r="B45" i="3" s="1"/>
  <c r="I148" i="1"/>
  <c r="J148" i="1" s="1"/>
  <c r="B44" i="3" s="1"/>
  <c r="I147" i="1"/>
  <c r="J147" i="1" s="1"/>
  <c r="B43" i="3" s="1"/>
  <c r="I146" i="1"/>
  <c r="J146" i="1" s="1"/>
  <c r="B42" i="3" s="1"/>
  <c r="E42" i="3" l="1"/>
  <c r="D42" i="3"/>
  <c r="I38" i="1" l="1"/>
  <c r="J38" i="1" s="1"/>
  <c r="I139" i="1"/>
  <c r="J139" i="1" s="1"/>
  <c r="B57" i="6" s="1"/>
  <c r="I138" i="1"/>
  <c r="J138" i="1" s="1"/>
  <c r="B56" i="6" s="1"/>
  <c r="I137" i="1"/>
  <c r="J137" i="1" s="1"/>
  <c r="I136" i="1"/>
  <c r="J136" i="1" s="1"/>
  <c r="B54" i="6" s="1"/>
  <c r="I135" i="1"/>
  <c r="J135" i="1" s="1"/>
  <c r="B53" i="6" s="1"/>
  <c r="I134" i="1"/>
  <c r="J134" i="1" s="1"/>
  <c r="I127" i="1"/>
  <c r="J127" i="1" s="1"/>
  <c r="B47" i="6" s="1"/>
  <c r="I126" i="1"/>
  <c r="J126" i="1" s="1"/>
  <c r="B46" i="6" s="1"/>
  <c r="I125" i="1"/>
  <c r="J125" i="1" s="1"/>
  <c r="I124" i="1"/>
  <c r="J124" i="1" s="1"/>
  <c r="B44" i="6" s="1"/>
  <c r="I123" i="1"/>
  <c r="J123" i="1" s="1"/>
  <c r="B43" i="6" s="1"/>
  <c r="I122" i="1"/>
  <c r="J122" i="1" s="1"/>
  <c r="I115" i="1"/>
  <c r="J115" i="1" s="1"/>
  <c r="B77" i="6" s="1"/>
  <c r="I114" i="1"/>
  <c r="J114" i="1" s="1"/>
  <c r="B76" i="6" s="1"/>
  <c r="I113" i="1"/>
  <c r="J113" i="1" s="1"/>
  <c r="I112" i="1"/>
  <c r="J112" i="1" s="1"/>
  <c r="B74" i="6" s="1"/>
  <c r="I111" i="1"/>
  <c r="J111" i="1" s="1"/>
  <c r="B73" i="6" s="1"/>
  <c r="I110" i="1"/>
  <c r="J110" i="1" s="1"/>
  <c r="I103" i="1"/>
  <c r="J103" i="1" s="1"/>
  <c r="B67" i="6" s="1"/>
  <c r="I102" i="1"/>
  <c r="J102" i="1" s="1"/>
  <c r="B66" i="6" s="1"/>
  <c r="I101" i="1"/>
  <c r="J101" i="1" s="1"/>
  <c r="I100" i="1"/>
  <c r="J100" i="1" s="1"/>
  <c r="B64" i="6" s="1"/>
  <c r="I99" i="1"/>
  <c r="J99" i="1" s="1"/>
  <c r="B63" i="6" s="1"/>
  <c r="I98" i="1"/>
  <c r="J98" i="1" s="1"/>
  <c r="I91" i="1"/>
  <c r="J91" i="1" s="1"/>
  <c r="B37" i="6" s="1"/>
  <c r="I90" i="1"/>
  <c r="J90" i="1" s="1"/>
  <c r="B36" i="6" s="1"/>
  <c r="I89" i="1"/>
  <c r="J89" i="1" s="1"/>
  <c r="I88" i="1"/>
  <c r="J88" i="1" s="1"/>
  <c r="B34" i="6" s="1"/>
  <c r="I87" i="1"/>
  <c r="J87" i="1" s="1"/>
  <c r="B33" i="6" s="1"/>
  <c r="I86" i="1"/>
  <c r="J86" i="1" s="1"/>
  <c r="I79" i="1"/>
  <c r="J79" i="1" s="1"/>
  <c r="B27" i="6" s="1"/>
  <c r="I78" i="1"/>
  <c r="J78" i="1" s="1"/>
  <c r="B26" i="6" s="1"/>
  <c r="I77" i="1"/>
  <c r="J77" i="1" s="1"/>
  <c r="I76" i="1"/>
  <c r="J76" i="1" s="1"/>
  <c r="B24" i="6" s="1"/>
  <c r="I75" i="1"/>
  <c r="J75" i="1" s="1"/>
  <c r="B23" i="6" s="1"/>
  <c r="I74" i="1"/>
  <c r="J74" i="1" s="1"/>
  <c r="I62" i="1"/>
  <c r="J62" i="1" s="1"/>
  <c r="I67" i="1"/>
  <c r="J67" i="1" s="1"/>
  <c r="B17" i="6" s="1"/>
  <c r="I66" i="1"/>
  <c r="J66" i="1" s="1"/>
  <c r="B16" i="6" s="1"/>
  <c r="I65" i="1"/>
  <c r="J65" i="1" s="1"/>
  <c r="I64" i="1"/>
  <c r="J64" i="1" s="1"/>
  <c r="B14" i="6" s="1"/>
  <c r="I63" i="1"/>
  <c r="J63" i="1" s="1"/>
  <c r="B13" i="6" s="1"/>
  <c r="I55" i="1"/>
  <c r="J55" i="1" s="1"/>
  <c r="B7" i="6" s="1"/>
  <c r="I54" i="1"/>
  <c r="J54" i="1" s="1"/>
  <c r="B6" i="6" s="1"/>
  <c r="I53" i="1"/>
  <c r="J53" i="1" s="1"/>
  <c r="I52" i="1"/>
  <c r="J52" i="1" s="1"/>
  <c r="B4" i="6" s="1"/>
  <c r="I51" i="1"/>
  <c r="J51" i="1" s="1"/>
  <c r="B3" i="6" s="1"/>
  <c r="I50" i="1"/>
  <c r="J50" i="1" s="1"/>
  <c r="B2" i="6" s="1"/>
  <c r="I43" i="1"/>
  <c r="J43" i="1" s="1"/>
  <c r="J42" i="1"/>
  <c r="I41" i="1"/>
  <c r="J41" i="1" s="1"/>
  <c r="I40" i="1"/>
  <c r="J40" i="1" s="1"/>
  <c r="I39" i="1"/>
  <c r="J39" i="1" s="1"/>
  <c r="B12" i="6" l="1"/>
  <c r="B5" i="6"/>
  <c r="E2" i="6" s="1"/>
  <c r="B25" i="6"/>
  <c r="B65" i="6"/>
  <c r="B45" i="6"/>
  <c r="B32" i="6"/>
  <c r="B72" i="6"/>
  <c r="B52" i="6"/>
  <c r="B15" i="6"/>
  <c r="B35" i="6"/>
  <c r="B75" i="6"/>
  <c r="B55" i="6"/>
  <c r="B22" i="6"/>
  <c r="B62" i="6"/>
  <c r="B42" i="6"/>
  <c r="D52" i="6" l="1"/>
  <c r="E52" i="6"/>
  <c r="D62" i="6"/>
  <c r="E62" i="6"/>
  <c r="E72" i="6"/>
  <c r="D72" i="6"/>
  <c r="D12" i="6"/>
  <c r="E12" i="6"/>
  <c r="D2" i="6"/>
  <c r="E42" i="6"/>
  <c r="D42" i="6"/>
  <c r="D22" i="6"/>
  <c r="E22" i="6"/>
  <c r="E32" i="6"/>
  <c r="D32" i="6"/>
  <c r="H31" i="1"/>
  <c r="H30" i="1"/>
  <c r="H29" i="1"/>
  <c r="H28" i="1"/>
  <c r="H27" i="1"/>
  <c r="H26" i="1"/>
  <c r="I29" i="1"/>
  <c r="J29" i="1" s="1"/>
  <c r="I30" i="1"/>
  <c r="J30" i="1" s="1"/>
  <c r="I31" i="1"/>
  <c r="J31" i="1" s="1"/>
  <c r="I27" i="1"/>
  <c r="J27" i="1" s="1"/>
  <c r="I28" i="1"/>
  <c r="J28" i="1" s="1"/>
  <c r="I26" i="1"/>
  <c r="J26" i="1" s="1"/>
  <c r="J22" i="1" l="1"/>
  <c r="I21" i="1"/>
  <c r="J21" i="1" s="1"/>
  <c r="I20" i="1"/>
  <c r="J20" i="1" s="1"/>
  <c r="J16" i="1"/>
  <c r="I15" i="1"/>
  <c r="J15" i="1" s="1"/>
  <c r="I14" i="1"/>
  <c r="J14" i="1" s="1"/>
  <c r="H22" i="1"/>
  <c r="H21" i="1"/>
  <c r="H20" i="1"/>
  <c r="H16" i="1"/>
  <c r="H15" i="1"/>
  <c r="H14" i="1"/>
  <c r="H10" i="1"/>
  <c r="H9" i="1"/>
  <c r="H8" i="1"/>
  <c r="H4" i="1"/>
  <c r="H3" i="1"/>
  <c r="H2" i="1"/>
  <c r="I10" i="1"/>
  <c r="J10" i="1" s="1"/>
  <c r="I9" i="1"/>
  <c r="J9" i="1" s="1"/>
  <c r="I8" i="1"/>
  <c r="J8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<sst xmlns="http://schemas.openxmlformats.org/spreadsheetml/2006/main" count="2520" uniqueCount="1104">
  <si>
    <t>Ratio</t>
  </si>
  <si>
    <t>LC_Q-Exactive-Focus</t>
  </si>
  <si>
    <t>LC_TripleQuad</t>
  </si>
  <si>
    <t>byPassing</t>
  </si>
  <si>
    <t>STD3_nOct_1ng_mL_BP</t>
  </si>
  <si>
    <t>STD2_nOct_10_ng_mL_BP</t>
  </si>
  <si>
    <t>STD1_nOct_100_ng_mL_BP</t>
  </si>
  <si>
    <t>STD3_H2O_1ng_mL_BP</t>
  </si>
  <si>
    <t>STD2_H2O_10_ng_mL_BP</t>
  </si>
  <si>
    <t>STD1_H2O_100_ng_mL_BP</t>
  </si>
  <si>
    <t>nOct_O_Phase_1_BP</t>
  </si>
  <si>
    <t>nOct_O_Phase_2_BP</t>
  </si>
  <si>
    <t>nOct_O_Phase_3_BP</t>
  </si>
  <si>
    <t>nOct_W_Phase_1_BP</t>
  </si>
  <si>
    <t>nOct_W_Phase_2_BP</t>
  </si>
  <si>
    <t>nOct_W_Phase_3_BP</t>
  </si>
  <si>
    <t>H2O_O_Phase_1_BP</t>
  </si>
  <si>
    <t>H2O_O_Phase_2_BP</t>
  </si>
  <si>
    <t>H2O_O_Phase_3_BP</t>
  </si>
  <si>
    <t>H2O_W_Phase_1_BP</t>
  </si>
  <si>
    <t>H2O_W_Phase_2_BP</t>
  </si>
  <si>
    <t>H2O_W_Phase_3_BP</t>
  </si>
  <si>
    <t xml:space="preserve">Sample </t>
  </si>
  <si>
    <t>WF [%]</t>
  </si>
  <si>
    <t>H2O_Mc_1.19_ng_mL</t>
  </si>
  <si>
    <t>H2O_Mc_6_ng_mL</t>
  </si>
  <si>
    <t>H2O_Mc_11.9_ng_mL</t>
  </si>
  <si>
    <t>H2O_Mc_119_ng_mL</t>
  </si>
  <si>
    <t>nOct_Mc_1_ng_mL</t>
  </si>
  <si>
    <t>nOct_Mc_5_ng_mL</t>
  </si>
  <si>
    <t>nOct_Mc_10_ng_mL</t>
  </si>
  <si>
    <t>nOct_Mc_100_ng_mL</t>
  </si>
  <si>
    <t>H2O_OPhase_1</t>
  </si>
  <si>
    <t>H2O_WPhase_1</t>
  </si>
  <si>
    <t>H2O_OPhase_2</t>
  </si>
  <si>
    <t>H2O_WPhase_2</t>
  </si>
  <si>
    <t>H2O_OPhase_3</t>
  </si>
  <si>
    <t>H2O_WPhase_3</t>
  </si>
  <si>
    <t>nOct_OPhase_1</t>
  </si>
  <si>
    <t>nOct_WPhase_1</t>
  </si>
  <si>
    <t>nOct_OPhase_2</t>
  </si>
  <si>
    <t>nOct_WPhase_2</t>
  </si>
  <si>
    <t>nOct_OPhase_3</t>
  </si>
  <si>
    <t>nOct_WPhase_3</t>
  </si>
  <si>
    <t>H2O_STD3_1_ng_mL</t>
  </si>
  <si>
    <t>H2O_STD2_10_ng_mL</t>
  </si>
  <si>
    <t>H2O_STD1_100_ng_mL</t>
  </si>
  <si>
    <t>H2O_1_ng_mL</t>
  </si>
  <si>
    <t>H2O_5_ng_mL</t>
  </si>
  <si>
    <t>H2O_10_ng_mL</t>
  </si>
  <si>
    <t>H2O_100_ng_mL</t>
  </si>
  <si>
    <t>STD_Mc_nOct_1ngmL</t>
  </si>
  <si>
    <t>STD_Mc_nOct_5ngmL</t>
  </si>
  <si>
    <t>STD_Mc_nOct_10ngmL</t>
  </si>
  <si>
    <t>STD_Mc_nOct_100ngmL</t>
  </si>
  <si>
    <t>STD_Mc_H2O_1ngmL</t>
  </si>
  <si>
    <t>STD_Mc_H2O_5ngmL</t>
  </si>
  <si>
    <t>STD_Mc_H2O_10ngmL</t>
  </si>
  <si>
    <t>STD_Mc_H2O_100ngmL</t>
  </si>
  <si>
    <t>190508_Mc_nOct_Wphase_1</t>
  </si>
  <si>
    <t>190508_Mc_nOct_Ophase_1</t>
  </si>
  <si>
    <t>190508_Mc_nOct_Wphase_2</t>
  </si>
  <si>
    <t>190508_Mc_nOct_Ophase_2</t>
  </si>
  <si>
    <t>190508_Mc_nOct_Wphase_3</t>
  </si>
  <si>
    <t>190508_Mc_nOct_Ophase_3</t>
  </si>
  <si>
    <t>190508_Mc_H2O_Wphase_1</t>
  </si>
  <si>
    <t>190508_Mc_H2O_Ophase_1</t>
  </si>
  <si>
    <t>190508_Mc_H2O_Wphase_2</t>
  </si>
  <si>
    <t>190508_Mc_H2O_Ophase_2</t>
  </si>
  <si>
    <t>190508_Mc_H2O_Wphase_3</t>
  </si>
  <si>
    <t>190508_Mc_H2O_Ophase_3</t>
  </si>
  <si>
    <t>190430_Mc_nOct_Wphase_1</t>
  </si>
  <si>
    <t>190430_Mc_nOct_Ophase_1</t>
  </si>
  <si>
    <t>190430_Mc_nOct_Wphase_2</t>
  </si>
  <si>
    <t>190430_Mc_nOct_Ophase_2</t>
  </si>
  <si>
    <t>190430_Mc_nOct_Wphase_3</t>
  </si>
  <si>
    <t>190430_Mc_nOct_Ophase_3</t>
  </si>
  <si>
    <t>190430_Mc_H2O_Wphase_1</t>
  </si>
  <si>
    <t>190430_Mc_H2O_Ophase_1</t>
  </si>
  <si>
    <t>190430_Mc_H2O_Wphase_2</t>
  </si>
  <si>
    <t>190430_Mc_H2O_Ophase_2</t>
  </si>
  <si>
    <t>190430_Mc_H2O_Wphase_3</t>
  </si>
  <si>
    <t>190430_Mc_H2O_Ophase_3</t>
  </si>
  <si>
    <t>N/F</t>
  </si>
  <si>
    <t>190509_NM_STD_Mc_nOct_1ngmL</t>
  </si>
  <si>
    <t>190509_NM_STD_Mc_nOct_6ngmL</t>
  </si>
  <si>
    <t>190509_NM_STD_Mc_nOct_12ngmL</t>
  </si>
  <si>
    <t>190509_NM_STD_Mc_nOct_120ngmL</t>
  </si>
  <si>
    <t>190509_AGE_STD_Mc_nOct_1ngmL</t>
  </si>
  <si>
    <t>190509_AGE_STD_Mc_nOct_6ngmL</t>
  </si>
  <si>
    <t>190509_AGE_STD_Mc_nOct_12ngmL</t>
  </si>
  <si>
    <t>190509_AGE_STD_Mc_nOct_120ngmL</t>
  </si>
  <si>
    <t>190509_MHa_STD_Mc_nOct_1ngmL</t>
  </si>
  <si>
    <t>190509_MHa_STD_Mc_nOct_6ngmL</t>
  </si>
  <si>
    <t>190509_MHa_STD_Mc_nOct_12ngmL</t>
  </si>
  <si>
    <t>190509_MHa_STD_Mc_nOct_120ngmL</t>
  </si>
  <si>
    <t>190509_NM_STD_Mc_H2O_1ngmL</t>
  </si>
  <si>
    <t>190509_NM_STD_Mc_H2O_6ngmL</t>
  </si>
  <si>
    <t>190509_NM_STD_Mc_H2O_12ngmL</t>
  </si>
  <si>
    <t>190509_NM_STD_Mc_H2O_120ngmL</t>
  </si>
  <si>
    <t>190509_AGE_STD_Mc_H2O_250pgmL</t>
  </si>
  <si>
    <t>190509_AGE_STD_Mc_H2O_1250pgmL</t>
  </si>
  <si>
    <t>190509_AGE_STD_Mc_H2O_2500ngmL</t>
  </si>
  <si>
    <t>190509_AGE_STD_Mc_H2O_12500pgmL</t>
  </si>
  <si>
    <t>190509_MHa_STD_Mc_H2O_1ngmL</t>
  </si>
  <si>
    <t>190509_MHa_STD_Mc_H2O_6ngmL</t>
  </si>
  <si>
    <t>190509_MHa_STD_Mc_H2O_12ngmL</t>
  </si>
  <si>
    <t>190509_MHa_STD_Mc_H2O_120ngmL</t>
  </si>
  <si>
    <t>190509_NM_STD_Qu_nOct_1ngmL</t>
  </si>
  <si>
    <t>190509_NM_STD_Qu_nOct_6ngmL</t>
  </si>
  <si>
    <t>190509_NM_STD_Qu_nOct_12ngmL</t>
  </si>
  <si>
    <t>190509_NM_STD_Qu_nOct_120ngmL</t>
  </si>
  <si>
    <t>190509_AGE_STD_Qu_nOct_1ngmL</t>
  </si>
  <si>
    <t>190509_AGE_STD_Qu_nOct_6ngmL</t>
  </si>
  <si>
    <t>190509_AGE_STD_Qu_nOct_12ngmL</t>
  </si>
  <si>
    <t>190509_AGE_STD_Qu_nOct_120ngmL</t>
  </si>
  <si>
    <t>190509_MHa_STD_Qu_nOct_1ngmL</t>
  </si>
  <si>
    <t>190509_MHa_STD_Qu_nOct_6ngmL</t>
  </si>
  <si>
    <t>190509_MHa_STD_Qu_nOct_12ngmL</t>
  </si>
  <si>
    <t>190509_MHa_STD_Qu_nOct_120ngmL</t>
  </si>
  <si>
    <t>190509_NM_STD_Qu_H2O_1ngmL</t>
  </si>
  <si>
    <t>190509_NM_STD_Qu_H2O_6ngmL</t>
  </si>
  <si>
    <t>190509_NM_STD_Qu_H2O_12ngmL</t>
  </si>
  <si>
    <t>190509_NM_STD_Qu_H2O_120ngmL</t>
  </si>
  <si>
    <t>190509_AGE_STD_Qu_H2O_250pgmL</t>
  </si>
  <si>
    <t>190509_AGE_STD_Qu_H2O_1250pgmL</t>
  </si>
  <si>
    <t>190509_AGE_STD_Qu_H2O_2500pgmL</t>
  </si>
  <si>
    <t>190509_AGE_STD_Qu_H2O_12500pgmL</t>
  </si>
  <si>
    <t>190509_MHa_STD_Qu_H2O_1ngmL</t>
  </si>
  <si>
    <t>190509_MHa_STD_Qu_H2O_6ngmL</t>
  </si>
  <si>
    <t>190509_MHa_STD_Qu_H2O_12ngmL</t>
  </si>
  <si>
    <t>190509_MHa_STD_Qu_H2O_120ngmL</t>
  </si>
  <si>
    <t>190509_NM_Mc_nOct_Wphase_1</t>
  </si>
  <si>
    <t>190509_NM_Mc_nOct_Ophase_1</t>
  </si>
  <si>
    <t>190509_NM_Mc_nOct_Wphase_2</t>
  </si>
  <si>
    <t>190509_NM_Mc_nOct_Ophase_2</t>
  </si>
  <si>
    <t>190509_NM_Mc_nOct_Wphase_3</t>
  </si>
  <si>
    <t>190509_NM_Mc_nOct_Ophase_3</t>
  </si>
  <si>
    <t>190509_NM_Mc_H2O_Wphase_1</t>
  </si>
  <si>
    <t>190509_NM_Mc_H2O_Ophase_1</t>
  </si>
  <si>
    <t>190509_NM_Mc_H2O_Wphase_2</t>
  </si>
  <si>
    <t>190509_NM_Mc_H2O_Ophase_2</t>
  </si>
  <si>
    <t>190509_NM_Mc_H2O_Wphase_3</t>
  </si>
  <si>
    <t>190509_NM_Mc_H2O_Ophase_3</t>
  </si>
  <si>
    <t>190509_NM_Qu_nOct_Wphase_1</t>
  </si>
  <si>
    <t>190509_NM_Qu_nOct_Ophase_1</t>
  </si>
  <si>
    <t>190509_NM_Qu_nOct_Wphase_2</t>
  </si>
  <si>
    <t>190509_NM_Qu_nOct_Ophase_2</t>
  </si>
  <si>
    <t>190509_NM_Qu_nOct_Wphase_3</t>
  </si>
  <si>
    <t>190509_NM_Qu_nOct_Ophase_3</t>
  </si>
  <si>
    <t>190509_NM_Qu_H2O_Wphase_1</t>
  </si>
  <si>
    <t>190509_NM_Qu_H2O_Ophase_1</t>
  </si>
  <si>
    <t>190509_NM_Qu_H2O_Wphase_2</t>
  </si>
  <si>
    <t>190509_NM_Qu_H2O_Ophase_2</t>
  </si>
  <si>
    <t>190509_NM_Qu_H2O_Wphase_3</t>
  </si>
  <si>
    <t>190509_NM_Qu_H2O_Ophase_3</t>
  </si>
  <si>
    <t>190509_AGE_Mc_nOct_Wphase_1</t>
  </si>
  <si>
    <t>190509_AGE_Mc_nOct_Ophase_1</t>
  </si>
  <si>
    <t>190509_AGE_Mc_nOct_Wphase_2</t>
  </si>
  <si>
    <t>190509_AGE_Mc_nOct_Ophase_2</t>
  </si>
  <si>
    <t>190509_AGE_Mc_nOct_Wphase_3</t>
  </si>
  <si>
    <t>190509_AGE_Mc_nOct_Ophase_3</t>
  </si>
  <si>
    <t>190509_AGE_Mc_H2O_Wphase_1</t>
  </si>
  <si>
    <t>190509_AGE_Mc_H2O_Ophase_1</t>
  </si>
  <si>
    <t>190509_AGE_Mc_H2O_Wphase_2</t>
  </si>
  <si>
    <t>190509_AGE_Mc_H2O_Ophase_2</t>
  </si>
  <si>
    <t>190509_AGE_Mc_H2O_Wphase_3</t>
  </si>
  <si>
    <t>190509_AGE_Mc_H2O_Ophase_3</t>
  </si>
  <si>
    <t>190509_AGE_Qu_nOct_Wphase_1</t>
  </si>
  <si>
    <t>190509_AGE_Qu_nOct_Ophase_1</t>
  </si>
  <si>
    <t>190509_AGE_Qu_nOct_Wphase_2</t>
  </si>
  <si>
    <t>190509_AGE_Qu_nOct_Ophase_2</t>
  </si>
  <si>
    <t>190509_AGE_Qu_nOct_Wphase_3</t>
  </si>
  <si>
    <t>190509_AGE_Qu_nOct_Ophase_3</t>
  </si>
  <si>
    <t>190509_AGE_Qu_H2O_Wphase_1</t>
  </si>
  <si>
    <t>190509_AGE_Qu_H2O_Ophase_1</t>
  </si>
  <si>
    <t>190509_AGE_Qu_H2O_Wphase_2</t>
  </si>
  <si>
    <t>190509_AGE_Qu_H2O_Ophase_2</t>
  </si>
  <si>
    <t>190509_AGE_Qu_H2O_Wphase_3</t>
  </si>
  <si>
    <t>190509_AGE_Qu_H2O_Ophase_3</t>
  </si>
  <si>
    <t>190509_MHa_Mc_nOct_Wphase_1</t>
  </si>
  <si>
    <t>190509_MHa_Mc_nOct_Ophase_1</t>
  </si>
  <si>
    <t>190509_MHa_Mc_nOct_Wphase_2</t>
  </si>
  <si>
    <t>190509_MHa_Mc_nOct_Ophase_2</t>
  </si>
  <si>
    <t>190509_MHa_Mc_nOct_Wphase_3</t>
  </si>
  <si>
    <t>190509_MHa_Mc_nOct_Ophase_3</t>
  </si>
  <si>
    <t>190509_MHa_Mc_H2O_Wphase_1</t>
  </si>
  <si>
    <t>190509_MHa_Mc_H2O_Ophase_1</t>
  </si>
  <si>
    <t>190509_MHa_Mc_H2O_Wphase_2</t>
  </si>
  <si>
    <t>190509_MHa_Mc_H2O_Ophase_2</t>
  </si>
  <si>
    <t>190509_MHa_Mc_H2O_Wphase_3</t>
  </si>
  <si>
    <t>190509_MHa_Mc_H2O_Ophase_3</t>
  </si>
  <si>
    <t>190509_MHa_Qu_nOct_Wphase_1</t>
  </si>
  <si>
    <t>190509_MHa_Qu_nOct_Ophase_1</t>
  </si>
  <si>
    <t>190509_MHa_Qu_nOct_Wphase_2</t>
  </si>
  <si>
    <t>190509_MHa_Qu_nOct_Ophase_2</t>
  </si>
  <si>
    <t>190509_MHa_Qu_nOct_Wphase_3</t>
  </si>
  <si>
    <t>190509_MHa_Qu_nOct_Ophase_3</t>
  </si>
  <si>
    <t>190509_MHa_Qu_H2O_Wphase_1</t>
  </si>
  <si>
    <t>190509_MHa_Qu_H2O_Ophase_1</t>
  </si>
  <si>
    <t>190509_MHa_Qu_H2O_Wphase_2</t>
  </si>
  <si>
    <t>190509_MHa_Qu_H2O_Ophase_2</t>
  </si>
  <si>
    <t>190509_MHa_Qu_H2O_Wphase_3</t>
  </si>
  <si>
    <t>190509_MHa_Qu_H2O_Ophase_3</t>
  </si>
  <si>
    <t>FP-MS-25</t>
  </si>
  <si>
    <t>190509_Mc_H2O_12ngmL</t>
  </si>
  <si>
    <t>190509_Mc_nOct_12ngmL</t>
  </si>
  <si>
    <t>190509_Quin_H2O_12ngmL</t>
  </si>
  <si>
    <t>190509_Quin_nOct_12ngmL</t>
  </si>
  <si>
    <t>190509_Mc_H2O__NM_12ngmL</t>
  </si>
  <si>
    <t>190509_Mc_nOct_NM_12ngmL</t>
  </si>
  <si>
    <t>190509_Quin_nOct_NM_12ngmL</t>
  </si>
  <si>
    <t>190509_Quin_H2O_NM_12ngmL</t>
  </si>
  <si>
    <t>190509_H2O_WP_Mc_MH_1</t>
  </si>
  <si>
    <t>190509_H2O_OP_Mc_MH_1</t>
  </si>
  <si>
    <t>190509_H2O_WP_Mc_MH_2</t>
  </si>
  <si>
    <t>190509_H2O_OP_Mc_MH_2</t>
  </si>
  <si>
    <t>190509_H2O_WP_Mc_MH_3</t>
  </si>
  <si>
    <t>190509_H2O_OP_Mc_MH_3</t>
  </si>
  <si>
    <t>190509_H2O_WP_Q_NM_1</t>
  </si>
  <si>
    <t>190509_H2O_OP_Q_NM_1</t>
  </si>
  <si>
    <t>190509_H2O_WP_Q_NM_2</t>
  </si>
  <si>
    <t>190509_H2O_OP_Q_NM_2</t>
  </si>
  <si>
    <t>190509_H2O_WP_Q_NM_3</t>
  </si>
  <si>
    <t>190509_H2O_OP_Q_NM_3</t>
  </si>
  <si>
    <t>190509_nOct_WP_Mc_MH_1</t>
  </si>
  <si>
    <t>190509_nOct_OP_Mc_MH_1</t>
  </si>
  <si>
    <t>190509_nOct_WP_Mc_MH_2</t>
  </si>
  <si>
    <t>190509_nOct_OP_Mc_MH_2</t>
  </si>
  <si>
    <t>190509_nOct_WP_Mc_MH_3</t>
  </si>
  <si>
    <t>190509_nOct_OP_Mc_MH_3</t>
  </si>
  <si>
    <t>190509_nOct_WP_Q_NM_1</t>
  </si>
  <si>
    <t>190509_nOct_OP_Q_NM_1</t>
  </si>
  <si>
    <t>190509_nOct_WP_Q_NM_2</t>
  </si>
  <si>
    <t>190509_nOct_OP_Q_NM_2</t>
  </si>
  <si>
    <t>190509_nOct_WP_Q_NM_3</t>
  </si>
  <si>
    <t>190509_nOct_OP_Q_NM_3</t>
  </si>
  <si>
    <t>190509_H2O_WP_Mc_NM_1</t>
  </si>
  <si>
    <t>190509_H2O_OP_Mc_NM_1</t>
  </si>
  <si>
    <t>190509_H2O_WP_Mc_NM_2</t>
  </si>
  <si>
    <t>190509_H2O_OP_Mc_NM_2</t>
  </si>
  <si>
    <t>190509_H2O_WP_Mc_NM_3</t>
  </si>
  <si>
    <t>190509_H2O_OP_Mc_NM_3</t>
  </si>
  <si>
    <t>190509_H2O_WP_Q_MH_1</t>
  </si>
  <si>
    <t>190509_H2O_OP_Q_MH_1</t>
  </si>
  <si>
    <t>190509_H2O_WP_Q_MH_2</t>
  </si>
  <si>
    <t>190509_H2O_OP_Q_MH_2</t>
  </si>
  <si>
    <t>190509_H2O_WP_Q_MH_3</t>
  </si>
  <si>
    <t>190509_H2O_OP_Q_MH_3</t>
  </si>
  <si>
    <t>190509_nOct_WP_Mc_NM_1</t>
  </si>
  <si>
    <t>190509_nOct_OP_Mc_NM_1</t>
  </si>
  <si>
    <t>190509_nOct_WP_Mc_NM_2</t>
  </si>
  <si>
    <t>190509_nOct_OP_Mc_NM_2</t>
  </si>
  <si>
    <t>190509_nOct_WP_Mc_NM_3</t>
  </si>
  <si>
    <t>190509_nOct_OP_Mc_NM_3</t>
  </si>
  <si>
    <t>190509_nOct_WP_Q_MH_1</t>
  </si>
  <si>
    <t>190509_nOct_OP_Q_MH_1</t>
  </si>
  <si>
    <t>190509_nOct_WP_Q_MH_2</t>
  </si>
  <si>
    <t>190509_nOct_OP_Q_MH_2</t>
  </si>
  <si>
    <t>190509_nOct_WP_Q_MH_3</t>
  </si>
  <si>
    <t>190509_nOct_OP_Q_MH_3</t>
  </si>
  <si>
    <t>Mc</t>
  </si>
  <si>
    <t>Qu</t>
  </si>
  <si>
    <t>190516_H2O_Tolbutamid_3.13ngmL</t>
  </si>
  <si>
    <t>190516_H2O_Tolbutamid_6.25ngmL</t>
  </si>
  <si>
    <t>190516_H2O_Tolbutamid_12.5ngmL</t>
  </si>
  <si>
    <t>190516_H2O_Tolbutamid_25ngmL</t>
  </si>
  <si>
    <t>190516_H2O_Tolbutamid_125ngmL</t>
  </si>
  <si>
    <t>190516_nOct_Tolbutamid_3.13ngmL</t>
  </si>
  <si>
    <t>190516_nOct_Tolbutamid_6.25ngmL</t>
  </si>
  <si>
    <t>190516_nOct_Tolbutamid_12.5ngmL</t>
  </si>
  <si>
    <t>190516_nOct_Tolbutamid_25ngmL</t>
  </si>
  <si>
    <t>190516_nOct_Tolbutamid_125ngmL</t>
  </si>
  <si>
    <t>190516_H2O_Tolbutamid_NM_3.13ngmL</t>
  </si>
  <si>
    <t>190516_H2O_Tolbutamid_NM_6.25ngmL</t>
  </si>
  <si>
    <t>190516_H2O_Tolbutamid_NM_12.5ngmL</t>
  </si>
  <si>
    <t>190516_H2O_Tolbutamid_NM_25ngmL</t>
  </si>
  <si>
    <t>190516_H2O_Tolbutamid_NM_125ngmL</t>
  </si>
  <si>
    <t>190516_nOct_Tolbutamid_NM_3.13ngmL</t>
  </si>
  <si>
    <t>190516_nOct_Tolbutamid_NM_6.25ngmL</t>
  </si>
  <si>
    <t>190516_nOct_Tolbutamid_NM_12.5ngmL</t>
  </si>
  <si>
    <t>190516_nOct_Tolbutamid_NM_25ngmL</t>
  </si>
  <si>
    <t>190516_nOct_Tolbutamid_NM_125ngmL</t>
  </si>
  <si>
    <t>190516_H2O_Quinidin_3.13ngmL</t>
  </si>
  <si>
    <t>190516_H2O_Quinidin_6.25ngmL</t>
  </si>
  <si>
    <t>190516_H2O_Quinidin_12.5ngmL</t>
  </si>
  <si>
    <t>190516_H2O_Quinidin_25ngmL</t>
  </si>
  <si>
    <t>190516_H2O_Quinidin_125ngmL</t>
  </si>
  <si>
    <t>190516_nOct_Quinidin_3.13ngmL</t>
  </si>
  <si>
    <t>190516_nOct_Quinidin_6.25ngmL</t>
  </si>
  <si>
    <t>190516_nOct_Quinidin_12.5ngmL</t>
  </si>
  <si>
    <t>190516_nOct_Quinidin_25ngmL</t>
  </si>
  <si>
    <t>190516_nOct_Quinidin_125ngmL</t>
  </si>
  <si>
    <t>190516_H2O_Quinidin_NM_3.13ngmL</t>
  </si>
  <si>
    <t>190516_H2O_Quinidin_NM_6.25ngmL</t>
  </si>
  <si>
    <t>190516_H2O_Quinidin_NM_12.5ngmL</t>
  </si>
  <si>
    <t>190516_H2O_Quinidin_NM_25ngmL</t>
  </si>
  <si>
    <t>190516_H2O_Quinidin_NM_125ngmL</t>
  </si>
  <si>
    <t>190516_nOct_Quinidin_NM_3.13ngmL</t>
  </si>
  <si>
    <t>190516_nOct_Quinidin_NM_6.25ngmL</t>
  </si>
  <si>
    <t>190516_nOct_Quinidin_NM_12.5ngmL</t>
  </si>
  <si>
    <t>190516_nOct_Quinidin_NM_25ngmL</t>
  </si>
  <si>
    <t>190516_nOct_Quinidin_NM_125ngmL</t>
  </si>
  <si>
    <t>190516_H2O_Quinidin_WP_1</t>
  </si>
  <si>
    <t>190516_H2O_Quinidin_OP_1</t>
  </si>
  <si>
    <t>190516_H2O_Quinidin_WP_2</t>
  </si>
  <si>
    <t>190516_H2O_Quinidin_OP_2</t>
  </si>
  <si>
    <t>190516_H2O_Quinidin_WP_3</t>
  </si>
  <si>
    <t>190516_H2O_Quinidin_OP_3</t>
  </si>
  <si>
    <t>190516_nOct_Quinidin_WP_1</t>
  </si>
  <si>
    <t>190516_nOct_Quinidin_OP_1</t>
  </si>
  <si>
    <t>190516_nOct_Quinidin_WP_2</t>
  </si>
  <si>
    <t>190516_nOct_Quinidin_OP_2</t>
  </si>
  <si>
    <t>190516_nOct_Quinidin_WP_3</t>
  </si>
  <si>
    <t>190516_nOct_Quinidin_OP_3</t>
  </si>
  <si>
    <t>190516_H2O_Quinidin_NM_WP_1</t>
  </si>
  <si>
    <t>190516_H2O_Quinidin_NM_OP_1</t>
  </si>
  <si>
    <t>190516_H2O_Quinidin_NM_WP_2</t>
  </si>
  <si>
    <t>190516_H2O_Quinidin_NM_OP_2</t>
  </si>
  <si>
    <t>190516_H2O_Quinidin_NM_WP_3</t>
  </si>
  <si>
    <t>190516_H2O_Quinidin_NM_OP_3</t>
  </si>
  <si>
    <t>190516_nOct_Quinidin_NM_WP_1</t>
  </si>
  <si>
    <t>190516_nOct_Quinidin_NM_OP_1</t>
  </si>
  <si>
    <t>190516_nOct_Quinidin_NM_WP_2</t>
  </si>
  <si>
    <t>190516_nOct_Quinidin_NM_OP_2</t>
  </si>
  <si>
    <t>190516_nOct_Quinidin_NM_WP_3</t>
  </si>
  <si>
    <t>190516_nOct_Quinidin_NM_OP_3</t>
  </si>
  <si>
    <t>190516_H2O_Tolbutamid_WP_1</t>
  </si>
  <si>
    <t>190516_H2O_Tolbutamid_OP_1</t>
  </si>
  <si>
    <t>190516_H2O_Tolbutamid_WP_2</t>
  </si>
  <si>
    <t>190516_H2O_Tolbutamid_OP_2</t>
  </si>
  <si>
    <t>190516_H2O_Tolbutamid_WP_3</t>
  </si>
  <si>
    <t>190516_H2O_Tolbutamid_OP_3</t>
  </si>
  <si>
    <t>190516_nOct_Tolbutamid_WP_1</t>
  </si>
  <si>
    <t>190516_nOct_Tolbutamid_OP_1</t>
  </si>
  <si>
    <t>190516_nOct_Tolbutamid_WP_2</t>
  </si>
  <si>
    <t>190516_nOct_Tolbutamid_OP_2</t>
  </si>
  <si>
    <t>190516_nOct_Tolbutamid_WP_3</t>
  </si>
  <si>
    <t>190516_nOct_Tolbutamid_OP_3</t>
  </si>
  <si>
    <t>190516_H2O_Tolbutamid_NM_WP_1</t>
  </si>
  <si>
    <t>190516_H2O_Tolbutamid_NM_OP_1</t>
  </si>
  <si>
    <t>190516_H2O_Tolbutamid_NM_WP_2</t>
  </si>
  <si>
    <t>190516_H2O_Tolbutamid_NM_OP_2</t>
  </si>
  <si>
    <t>190516_H2O_Tolbutamid_NM_WP_3</t>
  </si>
  <si>
    <t>190516_H2O_Tolbutamid_NM_OP_3</t>
  </si>
  <si>
    <t>190516_nOct_Tolbutamid_NM_WP_1</t>
  </si>
  <si>
    <t>190516_nOct_Tolbutamid_NM_OP_1</t>
  </si>
  <si>
    <t>190516_nOct_Tolbutamid_NM_WP_2</t>
  </si>
  <si>
    <t>190516_nOct_Tolbutamid_NM_OP_2</t>
  </si>
  <si>
    <t>190516_nOct_Tolbutamid_NM_WP_3</t>
  </si>
  <si>
    <t>190516_nOct_Tolbutamid_NM_OP_3</t>
  </si>
  <si>
    <t>Tolb</t>
  </si>
  <si>
    <t>190522_nOct_Theophyllin_1.2ngmL</t>
  </si>
  <si>
    <t>190522_nOct_Theophyllin_6ngmL</t>
  </si>
  <si>
    <t>190522_nOct_Theophyllin_12ngmL</t>
  </si>
  <si>
    <t>190522_nOct_Theophyllin_120ngmL</t>
  </si>
  <si>
    <t>190522_H2O_Theophyllin_1.2ngmL</t>
  </si>
  <si>
    <t>190522_H2O_Theophyllin_6ngmL</t>
  </si>
  <si>
    <t>190522_H2O_Theophyllin_12ngmL</t>
  </si>
  <si>
    <t>190522_H2O_Theophyllin_120ngmL</t>
  </si>
  <si>
    <t>190522_nOct_Theophyllin_NM_1.2ngmL</t>
  </si>
  <si>
    <t>190522_nOct_Theophyllin_NM_6ngmL</t>
  </si>
  <si>
    <t>190522_nOct_Theophyllin_NM_12ngmL</t>
  </si>
  <si>
    <t>190522_nOct_Theophyllin_NM_120ngmL</t>
  </si>
  <si>
    <t>190522_H2O_Theophyllin_NM_1.2ngmL</t>
  </si>
  <si>
    <t>190522_H2O_Theophyllin_NM_6ngmL</t>
  </si>
  <si>
    <t>190522_H2O_Theophyllin_NM_12ngmL</t>
  </si>
  <si>
    <t>190522_H2O_Theophyllin_NM_120ngmL</t>
  </si>
  <si>
    <t>190522_nOct_DMannitol_1.2ngmL</t>
  </si>
  <si>
    <t>190522_nOct_DMannitol_6ngmL</t>
  </si>
  <si>
    <t>190522_nOct_DMannitol_12ngmL</t>
  </si>
  <si>
    <t>190522_nOct_DMannitol_120ngmL</t>
  </si>
  <si>
    <t>190522_H2O_DMannitol_1.2ngmL</t>
  </si>
  <si>
    <t>190522_H2O_DMannitol_6ngmL</t>
  </si>
  <si>
    <t>190522_H2O_DMannitol_12ngmL</t>
  </si>
  <si>
    <t>190522_H2O_DMannitol_120ngmL</t>
  </si>
  <si>
    <t>190522_nOct_DMannitol_NM_1.2ngmL</t>
  </si>
  <si>
    <t>190522_nOct_DMannitol_NM_6ngmL</t>
  </si>
  <si>
    <t>190522_nOct_DMannitol_NM_12ngmL</t>
  </si>
  <si>
    <t>190522_nOct_DMannitol_NM_120ngmL</t>
  </si>
  <si>
    <t>190522_H2O_DMannitol_NM_1.2ngmL</t>
  </si>
  <si>
    <t>190522_H2O_DMannitol_NM_6ngmL</t>
  </si>
  <si>
    <t>190522_H2O_DMannitol_NM_12ngmL</t>
  </si>
  <si>
    <t>190522_H2O_DMannitol_NM_120ngmL</t>
  </si>
  <si>
    <t>190522_nOct_Tolbutamid_1.2ngmL</t>
  </si>
  <si>
    <t>190522_nOct_Tolbutamid_6ngmL</t>
  </si>
  <si>
    <t>190522_nOct_Tolbutamid_12ngmL</t>
  </si>
  <si>
    <t>190522_nOct_Tolbutamid_120ngmL</t>
  </si>
  <si>
    <t>190522_H2O_Tolbutamid_1.2ngmL</t>
  </si>
  <si>
    <t>190522_H2O_Tolbutamid_6ngmL</t>
  </si>
  <si>
    <t>190522_H2O_Tolbutamid_12ngmL</t>
  </si>
  <si>
    <t>190522_H2O_Tolbutamid_120ngmL</t>
  </si>
  <si>
    <t>190522_nOct_Tolbutamid_NM_1.2ngmL</t>
  </si>
  <si>
    <t>190522_nOct_Tolbutamid_NM_6ngmL</t>
  </si>
  <si>
    <t>190522_nOct_Tolbutamid_NM_12ngmL</t>
  </si>
  <si>
    <t>190522_nOct_Tolbutamid_NM_120ngmL</t>
  </si>
  <si>
    <t>190522_H2O_Tolbutamid_NM_1.2ngmL</t>
  </si>
  <si>
    <t>190522_H2O_Tolbutamid_NM_6ngmL</t>
  </si>
  <si>
    <t>190522_H2O_Tolbutamid_NM_12ngmL</t>
  </si>
  <si>
    <t>190522_H2O_Tolbutamid_NM_120ngmL</t>
  </si>
  <si>
    <t>190522_H2O_Tolbutamid_WP_1</t>
  </si>
  <si>
    <t>190522_H2O_Tolbutamid_WP_2</t>
  </si>
  <si>
    <t>190522_H2O_Tolbutamid_WP_3</t>
  </si>
  <si>
    <t>190522_nOct_Tolbutamid_WP_1</t>
  </si>
  <si>
    <t>190522_nOct_Tolbutamid_WP_2</t>
  </si>
  <si>
    <t>190522_nOct_Tolbutamid_WP_3</t>
  </si>
  <si>
    <t>190522_H2O_Tolbutamid_NM_WP_1</t>
  </si>
  <si>
    <t>190522_H2O_Tolbutamid_NM_WP_2</t>
  </si>
  <si>
    <t>190522_H2O_Tolbutamid_NM_WP_3</t>
  </si>
  <si>
    <t>190522_nOct_Tolbutamid_NM_WP_1</t>
  </si>
  <si>
    <t>190522_nOct_Tolbutamid_NM_WP_2</t>
  </si>
  <si>
    <t>190522_nOct_Tolbutamid_NM_WP_3</t>
  </si>
  <si>
    <t>190522_H2O_Tolbutamid_OP_1</t>
  </si>
  <si>
    <t>190522_H2O_Tolbutamid_OP_2</t>
  </si>
  <si>
    <t>190522_H2O_Tolbutamid_OP_3</t>
  </si>
  <si>
    <t>190522_nOct_Tolbutamid_OP_1</t>
  </si>
  <si>
    <t>190522_nOct_Tolbutamid_OP_2</t>
  </si>
  <si>
    <t>190522_nOct_Tolbutamid_OP_3</t>
  </si>
  <si>
    <t>190522_H2O_Tolbutamid_NM_OP_1</t>
  </si>
  <si>
    <t>190522_H2O_Tolbutamid_NM_OP_2</t>
  </si>
  <si>
    <t>190522_H2O_Tolbutamid_NM_OP_3</t>
  </si>
  <si>
    <t>190522_nOct_Tolbutamid_NM_OP_1</t>
  </si>
  <si>
    <t>190522_nOct_Tolbutamid_NM_OP_2</t>
  </si>
  <si>
    <t>190522_nOct_Tolbutamid_NM_OP_3</t>
  </si>
  <si>
    <t>190522_H2O_DMannitol_OP_1</t>
  </si>
  <si>
    <t>190522_H2O_DMannitol_OP_2</t>
  </si>
  <si>
    <t>190522_H2O_DMannitol_OP_3</t>
  </si>
  <si>
    <t>190522_nOct_DMannitol_OP_1</t>
  </si>
  <si>
    <t>190522_nOct_DMannitol_OP_2</t>
  </si>
  <si>
    <t>190522_nOct_DMannitol_OP_3</t>
  </si>
  <si>
    <t>190522_H2O_DMannitol_NM_OP_1</t>
  </si>
  <si>
    <t>190522_H2O_DMannitol_NM_OP_2</t>
  </si>
  <si>
    <t>190522_H2O_DMannitol_NM_OP_3</t>
  </si>
  <si>
    <t>190522_nOct_DMannitol_NM_OP_1</t>
  </si>
  <si>
    <t>190522_nOct_DMannitol_NM_OP_2</t>
  </si>
  <si>
    <t>190522_nOct_DMannitol_NM_OP_3</t>
  </si>
  <si>
    <t>190522_H2O_DMannitol_WP_1</t>
  </si>
  <si>
    <t>190522_H2O_DMannitol_WP_2</t>
  </si>
  <si>
    <t>190522_H2O_DMannitol_WP_3</t>
  </si>
  <si>
    <t>190522_nOct_DMannitol_WP_1</t>
  </si>
  <si>
    <t>190522_nOct_DMannitol_WP_2</t>
  </si>
  <si>
    <t>190522_nOct_DMannitol_WP_3</t>
  </si>
  <si>
    <t>190522_H2O_DMannitol_NM_WP_1</t>
  </si>
  <si>
    <t>190522_H2O_DMannitol_NM_WP_2</t>
  </si>
  <si>
    <t>190522_H2O_DMannitol_NM_WP_3</t>
  </si>
  <si>
    <t>190522_nOct_DMannitol_NM_WP_1</t>
  </si>
  <si>
    <t>190522_nOct_DMannitol_NM_WP_2</t>
  </si>
  <si>
    <t>190522_nOct_DMannitol_NM_WP_3</t>
  </si>
  <si>
    <t>190522_H2O_Theophyllin_OP_1</t>
  </si>
  <si>
    <t>190522_H2O_Theophyllin_OP_2</t>
  </si>
  <si>
    <t>190522_H2O_Theophyllin_OP_3</t>
  </si>
  <si>
    <t>190522_nOct_Theophyllin_OP_1</t>
  </si>
  <si>
    <t>190522_nOct_Theophyllin_OP_2</t>
  </si>
  <si>
    <t>190522_nOct_Theophyllin_OP_3</t>
  </si>
  <si>
    <t>190522_H2O_Theophyllin_NM_OP_1</t>
  </si>
  <si>
    <t>190522_H2O_Theophyllin_NM_OP_2</t>
  </si>
  <si>
    <t>190522_H2O_Theophyllin_NM_OP_3</t>
  </si>
  <si>
    <t>190522_nOct_Theophyllin_NM_OP_1</t>
  </si>
  <si>
    <t>190522_nOct_Theophyllin_NM_OP_2</t>
  </si>
  <si>
    <t>190522_nOct_Theophyllin_NM_OP_3</t>
  </si>
  <si>
    <t>190522_H2O_Theophyllin_WP_1</t>
  </si>
  <si>
    <t>190522_H2O_Theophyllin_WP_2</t>
  </si>
  <si>
    <t>190522_H2O_TheophyllinWP_3</t>
  </si>
  <si>
    <t>190522_nOct_Theophyllin_WP_1</t>
  </si>
  <si>
    <t>190522_nOct_Theophyllin_WP_2</t>
  </si>
  <si>
    <t>190522_nOct_Theophyllin_WP_3</t>
  </si>
  <si>
    <t>190522_H2O_Theophyllin_NM_WP_1</t>
  </si>
  <si>
    <t>190522_H2O_Theophyllin_NM_WP_2</t>
  </si>
  <si>
    <t>190522_H2O_Theophyllin_NM_WP_3</t>
  </si>
  <si>
    <t>190522_nOct_Theophyllin_NM_WP_1</t>
  </si>
  <si>
    <t>190522_nOct_Theophyllin_NM_WP_2</t>
  </si>
  <si>
    <t>190522_nOct_Theophyllin_NM_WP_3</t>
  </si>
  <si>
    <t>Theo</t>
  </si>
  <si>
    <t>D-Man</t>
  </si>
  <si>
    <t>190522_byPass_nOct_Theophyllin_1.2ngmL</t>
  </si>
  <si>
    <t>190522_byPass_nOct_Theophyllin_6ngmL</t>
  </si>
  <si>
    <t>190522_byPass_nOct_Theophyllin_12ngmL</t>
  </si>
  <si>
    <t>190522_byPass_nOct_Theophyllin_120ngmL</t>
  </si>
  <si>
    <t>190522_byPass_H2O_Theophyllin_1.2ngmL</t>
  </si>
  <si>
    <t>190522_byPass_H2O_Theophyllin_6ngmL</t>
  </si>
  <si>
    <t>190522_byPass_H2O_Theophyllin_12ngmL</t>
  </si>
  <si>
    <t>190522_byPass_H2O_Theophyllin_120ngmL</t>
  </si>
  <si>
    <t>190522_byPass_nOct_Theophyllin_NM_1.2ngmL</t>
  </si>
  <si>
    <t>190522_byPass_nOct_Theophyllin_NM_6ngmL</t>
  </si>
  <si>
    <t>190522_byPass_nOct_Theophyllin_NM_12ngmL</t>
  </si>
  <si>
    <t>190522_byPass_nOct_Theophyllin_NM_120ngmL</t>
  </si>
  <si>
    <t>190522_byPass_H2O_Theophyllin_NM_1.2ngmL</t>
  </si>
  <si>
    <t>190522_byPass_H2O_Theophyllin_NM_6ngmL</t>
  </si>
  <si>
    <t>190522_byPass_H2O_Theophyllin_NM_12ngmL</t>
  </si>
  <si>
    <t>190522_byPass_H2O_Theophyllin_NM_120ngmL</t>
  </si>
  <si>
    <t>190522_byPass_nOct_DMannitol_1.2ngmL</t>
  </si>
  <si>
    <t>190522_byPass_nOct_DMannitol_6ngmL</t>
  </si>
  <si>
    <t>190522_byPass_nOct_DMannitol_12ngmL</t>
  </si>
  <si>
    <t>190522_byPass_nOct_DMannitol_120ngmL</t>
  </si>
  <si>
    <t>190522_byPass_H2O_DMannitol_1.2ngmL</t>
  </si>
  <si>
    <t>190522_byPass_H2O_DMannitol_6ngmL</t>
  </si>
  <si>
    <t>190522_byPass_H2O_DMannitol_12ngmL</t>
  </si>
  <si>
    <t>190522_byPass_H2O_DMannitol_120ngmL</t>
  </si>
  <si>
    <t>190522_byPass_nOct_DMannitol_NM_1.2ngmL</t>
  </si>
  <si>
    <t>190522_byPass_nOct_DMannitol_NM_6ngmL</t>
  </si>
  <si>
    <t>190522_byPass_nOct_DMannitol_NM_12ngmL</t>
  </si>
  <si>
    <t>190522_byPass_nOct_DMannitol_NM_120ngmL</t>
  </si>
  <si>
    <t>190522_byPass_H2O_DMannitol_NM_1.2ngmL</t>
  </si>
  <si>
    <t>190522_byPass_H2O_DMannitol_NM_6ngmL</t>
  </si>
  <si>
    <t>190522_byPass_H2O_DMannitol_NM_12ngmL</t>
  </si>
  <si>
    <t>190522_byPass_H2O_DMannitol_NM_120ngmL</t>
  </si>
  <si>
    <t>190522_byPass_nOct_Tolbutamid_1.2ngmL</t>
  </si>
  <si>
    <t>190522_byPass_nOct_Tolbutamid_6ngmL</t>
  </si>
  <si>
    <t>190522_byPass_nOct_Tolbutamid_12ngmL</t>
  </si>
  <si>
    <t>190522_byPass_nOct_Tolbutamid_120ngmL</t>
  </si>
  <si>
    <t>190522_byPass_H2O_Tolbutamid_1.2ngmL</t>
  </si>
  <si>
    <t>190522_byPass_H2O_Tolbutamid_6ngmL</t>
  </si>
  <si>
    <t>190522_byPass_H2O_Tolbutamid_12ngmL</t>
  </si>
  <si>
    <t>190522_byPass_H2O_Tolbutamid_120ngmL</t>
  </si>
  <si>
    <t>190522_byPass_nOct_Tolbutamid_NM_1.2ngmL</t>
  </si>
  <si>
    <t>190522_byPass_nOct_Tolbutamid_NM_6ngmL</t>
  </si>
  <si>
    <t>190522_byPass_nOct_Tolbutamid_NM_12ngmL</t>
  </si>
  <si>
    <t>190522_byPass_nOct_Tolbutamid_NM_120ngmL</t>
  </si>
  <si>
    <t>190522_byPass_H2O_Tolbutamid_NM_1.2ngmL</t>
  </si>
  <si>
    <t>190522_byPass_H2O_Tolbutamid_NM_6ngmL</t>
  </si>
  <si>
    <t>190522_byPass_H2O_Tolbutamid_NM_12ngmL</t>
  </si>
  <si>
    <t>190522_byPass_H2O_Tolbutamid_NM_120ngmL</t>
  </si>
  <si>
    <t>190522_byPass_H2O_Tolbutamid_WP_1</t>
  </si>
  <si>
    <t>190522_byPass_H2O_Tolbutamid_WP_2</t>
  </si>
  <si>
    <t>190522_byPass_H2O_Tolbutamid_WP_3</t>
  </si>
  <si>
    <t>190522_byPass_nOct_Tolbutamid_WP_1</t>
  </si>
  <si>
    <t>190522_byPass_nOct_Tolbutamid_WP_2</t>
  </si>
  <si>
    <t>190522_byPass_nOct_Tolbutamid_WP_3</t>
  </si>
  <si>
    <t>190522_byPass_H2O_Tolbutamid_NM_WP_1</t>
  </si>
  <si>
    <t>190522_byPass_H2O_Tolbutamid_NM_WP_2</t>
  </si>
  <si>
    <t>190522_byPass_H2O_Tolbutamid_NM_WP_3</t>
  </si>
  <si>
    <t>190522_byPass_nOct_Tolbutamid_NM_WP_1</t>
  </si>
  <si>
    <t>190522_byPass_nOct_Tolbutamid_NM_WP_2</t>
  </si>
  <si>
    <t>190522_byPass_nOct_Tolbutamid_NM_WP_3</t>
  </si>
  <si>
    <t>190522_byPass_H2O_Tolbutamid_OP_1</t>
  </si>
  <si>
    <t>190522_byPass_H2O_Tolbutamid_OP_2</t>
  </si>
  <si>
    <t>190522_byPass_H2O_Tolbutamid_OP_3</t>
  </si>
  <si>
    <t>190522_byPass_nOct_Tolbutamid_OP_1</t>
  </si>
  <si>
    <t>190522_byPass_nOct_Tolbutamid_OP_2</t>
  </si>
  <si>
    <t>190522_byPass_nOct_Tolbutamid_OP_3</t>
  </si>
  <si>
    <t>190522_byPass_H2O_Tolbutamid_NM_OP_1</t>
  </si>
  <si>
    <t>190522_byPass_H2O_Tolbutamid_NM_OP_2</t>
  </si>
  <si>
    <t>190522_byPass_H2O_Tolbutamid_NM_OP_3</t>
  </si>
  <si>
    <t>190522_byPass_nOct_Tolbutamid_NM_OP_1</t>
  </si>
  <si>
    <t>190522_byPass_nOct_Tolbutamid_NM_OP_2</t>
  </si>
  <si>
    <t>190522_byPass_nOct_Tolbutamid_NM_OP_3</t>
  </si>
  <si>
    <t>190522_byPass_H2O_DMannitol_OP_1</t>
  </si>
  <si>
    <t>190522_byPass_H2O_DMannitol_OP_2</t>
  </si>
  <si>
    <t>190522_byPass_H2O_DMannitol_OP_3</t>
  </si>
  <si>
    <t>190522_byPass_nOct_DMannitol_OP_1</t>
  </si>
  <si>
    <t>190522_byPass_nOct_DMannitol_OP_2</t>
  </si>
  <si>
    <t>190522_byPass_nOct_DMannitol_OP_3</t>
  </si>
  <si>
    <t>190522_byPass_H2O_DMannitol_NM_OP_1</t>
  </si>
  <si>
    <t>190522_byPass_H2O_DMannitol_NM_OP_2</t>
  </si>
  <si>
    <t>190522_byPass_H2O_DMannitol_NM_OP_3</t>
  </si>
  <si>
    <t>190522_byPass_nOct_DMannitol_NM_OP_1</t>
  </si>
  <si>
    <t>190522_byPass_nOct_DMannitol_NM_OP_2</t>
  </si>
  <si>
    <t>190522_byPass_nOct_DMannitol_NM_OP_3</t>
  </si>
  <si>
    <t>190522_byPass_H2O_DMannitol_WP_1</t>
  </si>
  <si>
    <t>190522_byPass_H2O_DMannitol_WP_2</t>
  </si>
  <si>
    <t>190522_byPass_H2O_DMannitol_WP_3</t>
  </si>
  <si>
    <t>190522_byPass_nOct_DMannitol_WP_1</t>
  </si>
  <si>
    <t>190522_byPass_nOct_DMannitol_WP_2</t>
  </si>
  <si>
    <t>190522_byPass_nOct_DMannitol_WP_3</t>
  </si>
  <si>
    <t>190522_byPass_H2O_DMannitol_NM_WP_1</t>
  </si>
  <si>
    <t>190522_byPass_H2O_DMannitol_NM_WP_2</t>
  </si>
  <si>
    <t>190522_byPass_H2O_DMannitol_NM_WP_3</t>
  </si>
  <si>
    <t>190522_byPass_nOct_DMannitol_NM_WP_1</t>
  </si>
  <si>
    <t>190522_byPass_nOct_DMannitol_NM_WP_2</t>
  </si>
  <si>
    <t>190522_byPass_nOct_DMannitol_NM_WP_3</t>
  </si>
  <si>
    <t>190522_byPass_H2O_Theophyllin_OP_1</t>
  </si>
  <si>
    <t>190522_byPass_H2O_Theophyllin_OP_2</t>
  </si>
  <si>
    <t>190522_byPass_H2O_Theophyllin_OP_3</t>
  </si>
  <si>
    <t>190522_byPass_nOct_Theophyllin_OP_1</t>
  </si>
  <si>
    <t>190522_byPass_nOct_Theophyllin_OP_2</t>
  </si>
  <si>
    <t>190522_byPass_nOct_Theophyllin_OP_3</t>
  </si>
  <si>
    <t>190522_byPass_H2O_Theophyllin_NM_OP_1</t>
  </si>
  <si>
    <t>190522_byPass_H2O_Theophyllin_NM_OP_2</t>
  </si>
  <si>
    <t>190522_byPass_H2O_Theophyllin_NM_OP_3</t>
  </si>
  <si>
    <t>190522_byPass_nOct_Theophyllin_NM_OP_1</t>
  </si>
  <si>
    <t>190522_byPass_nOct_Theophyllin_NM_OP_2</t>
  </si>
  <si>
    <t>190522_byPass_nOct_Theophyllin_NM_OP_3</t>
  </si>
  <si>
    <t>190522_byPass_H2O_Theophyllin_WP_1</t>
  </si>
  <si>
    <t>190522_byPass_H2O_Theophyllin_WP_2</t>
  </si>
  <si>
    <t>190522_byPass_H2O_TheophyllinWP_3</t>
  </si>
  <si>
    <t>190522_byPass_nOct_Theophyllin_WP_1</t>
  </si>
  <si>
    <t>190522_byPass_nOct_Theophyllin_WP_2</t>
  </si>
  <si>
    <t>190522_byPass_nOct_Theophyllin_WP_3</t>
  </si>
  <si>
    <t>190522_byPass_H2O_Theophyllin_NM_WP_1</t>
  </si>
  <si>
    <t>190522_byPass_H2O_Theophyllin_NM_WP_2</t>
  </si>
  <si>
    <t>190522_byPass_H2O_Theophyllin_NM_WP_3</t>
  </si>
  <si>
    <t>190522_byPass_nOct_Theophyllin_NM_WP_1</t>
  </si>
  <si>
    <t>190522_byPass_nOct_Theophyllin_NM_WP_2</t>
  </si>
  <si>
    <t>190522_byPass_nOct_Theophyllin_NM_WP_3</t>
  </si>
  <si>
    <t>190522_H2O_Theophyllin_WP_3</t>
  </si>
  <si>
    <t>190529_H2O_Tolbutamid_STD4_NM</t>
  </si>
  <si>
    <t>190529_H2O_Tolbutamid_STD3_NM</t>
  </si>
  <si>
    <t>190529_H2O_Tolbutamid_STD_WDF_NM</t>
  </si>
  <si>
    <t>190529_H2O_Tolbutamid_STD2_NM</t>
  </si>
  <si>
    <t>190529_H2O_Tolbutamid_STD1_NM</t>
  </si>
  <si>
    <t>190529_nOct_Tolbutamid_STD4_NM</t>
  </si>
  <si>
    <t>190529_nOct_Tolbutamid_STD3_NM</t>
  </si>
  <si>
    <t>190529_nOct_Tolbutamid_STD_WDF_NM</t>
  </si>
  <si>
    <t>190529_nOct_Tolbutamid_STD2_NM</t>
  </si>
  <si>
    <t>190529_nOct_Tolbutamid_STD1_NM</t>
  </si>
  <si>
    <t>190529_H2O_Theophyllin_STD4_NM</t>
  </si>
  <si>
    <t>190529_H2O_Theophyllin_STD3_NM</t>
  </si>
  <si>
    <t>190529_H2O_Theophyllin_STD_WDF_NM</t>
  </si>
  <si>
    <t>190529_H2O_Theophyllin_STD2_NM</t>
  </si>
  <si>
    <t>190529_H2O_Theophyllin_STD1_NM</t>
  </si>
  <si>
    <t>190529_nOct_Theophyllin_STD4_NM</t>
  </si>
  <si>
    <t>190529_nOct_Theophyllin_STD3_NM</t>
  </si>
  <si>
    <t>190529_nOct_Theophyllin_STD_WDF_NM</t>
  </si>
  <si>
    <t>190529_nOct_Theophyllin_STD2_NM</t>
  </si>
  <si>
    <t>190529_nOct_Theophyllin_STD1_NM</t>
  </si>
  <si>
    <t>190529_H2O_Tolbutamid_WP_1_NM</t>
  </si>
  <si>
    <t>190529_H2O_Tolbutamid_WP_2_NM</t>
  </si>
  <si>
    <t>190529_H2O_Tolbutamid_WP_3_NM</t>
  </si>
  <si>
    <t>190529_nOct_Tolbutamid_WP_1_NM</t>
  </si>
  <si>
    <t>190529_nOct_Tolbutamid_WP_2_NM</t>
  </si>
  <si>
    <t>190529_nOct_Tolbutamid_WP_3_NM</t>
  </si>
  <si>
    <t>190529_H2O_Tolbutamid_OP_1_NM</t>
  </si>
  <si>
    <t>190529_H2O_Tolbutamid_OP_2_NM</t>
  </si>
  <si>
    <t>190529_H2O_Tolbutamid_OP_3_NM</t>
  </si>
  <si>
    <t>190529_nOct_Tolbutamid_OP_1_NM</t>
  </si>
  <si>
    <t>190529_nOct_Tolbutamid_OP_2_NM</t>
  </si>
  <si>
    <t>190529_nOct_Tolbutamid_OP_3_NM</t>
  </si>
  <si>
    <t>190529_H2O_Theophyllin_WP_1_NM</t>
  </si>
  <si>
    <t>190529_H2O_Theophyllin_WP_2_NM</t>
  </si>
  <si>
    <t>190529_H2O_Theophyllin_WP_3_NM</t>
  </si>
  <si>
    <t>190529_nOct_Theophyllin_WP_1_NM</t>
  </si>
  <si>
    <t>190529_nOct_Theophyllin_WP_2_NM</t>
  </si>
  <si>
    <t>190529_nOct_Theophyllin_WP_3_NM</t>
  </si>
  <si>
    <t>190529_H2O_Theophyllin_OP_1_NM</t>
  </si>
  <si>
    <t>190529_H2O_Theophyllin_OP_2_NM</t>
  </si>
  <si>
    <t>190529_H2O_Theophyllin_OP_3_NM</t>
  </si>
  <si>
    <t>190529_nOct_Theophyllin_OP_1_NM</t>
  </si>
  <si>
    <t>190529_nOct_Theophyllin_OP_2_NM</t>
  </si>
  <si>
    <t>190529_nOct_Theophyllin_OP_3_NM</t>
  </si>
  <si>
    <t>Warf</t>
  </si>
  <si>
    <t>Coff</t>
  </si>
  <si>
    <t>190531_H2O_Coffein_STD4_NM</t>
  </si>
  <si>
    <t>190531_H2O_Coffein_STD3_NM</t>
  </si>
  <si>
    <t>190531_H2O_Coffein_STD_WDF_NM</t>
  </si>
  <si>
    <t>190531_H2O_Coffein_STD2_NM</t>
  </si>
  <si>
    <t>190531_H2O_Coffein_STD1_NM</t>
  </si>
  <si>
    <t>190531_nOct_Coffein_STD4_NM</t>
  </si>
  <si>
    <t>190531_nOct_Coffein_STD3_NM</t>
  </si>
  <si>
    <t>190531_nOct_Coffein_STD_WDF_NM</t>
  </si>
  <si>
    <t>190531_nOct_Coffein_STD2_NM</t>
  </si>
  <si>
    <t>190531_nOct_Coffein_STD1_NM</t>
  </si>
  <si>
    <t>190531_H2O_Warfarin_STD4_NM</t>
  </si>
  <si>
    <t>190531_H2O_Warfarin_STD3_NM</t>
  </si>
  <si>
    <t>190531_H2O_Warfarin_STD_WDF_NM</t>
  </si>
  <si>
    <t>190531_H2O_Warfarin_STD2_NM</t>
  </si>
  <si>
    <t>190531_H2O_Warfarin_STD1_NM</t>
  </si>
  <si>
    <t>190531_nOct_Warfarin_STD4_NM</t>
  </si>
  <si>
    <t>190531_nOct_Warfarin_STD3_NM</t>
  </si>
  <si>
    <t>190531_nOct_Warfarin_STD_WDF_NM</t>
  </si>
  <si>
    <t>190531_nOct_Warfarin_STD2_NM</t>
  </si>
  <si>
    <t>190531_nOct_Warfarin_STD1_NM</t>
  </si>
  <si>
    <t>190531_H2O_Coffein_WP_1_NM</t>
  </si>
  <si>
    <t>190531_H2O_Coffein_WP_2_NM</t>
  </si>
  <si>
    <t>190531_H2O_Coffein_WP_3_NM</t>
  </si>
  <si>
    <t>190531_nOct_Coffein_WP_1_NM</t>
  </si>
  <si>
    <t>190531_nOct_Coffein_WP_2_NM</t>
  </si>
  <si>
    <t>190531_nOct_Coffein_WP_3_NM</t>
  </si>
  <si>
    <t>190531_H2O_Coffein_OP_1_NM</t>
  </si>
  <si>
    <t>190531_H2O_Coffein_OP_2_NM</t>
  </si>
  <si>
    <t>190531_H2O_Coffein_OP_3_NM</t>
  </si>
  <si>
    <t>190531_nOct_Coffein_OP_1_NM</t>
  </si>
  <si>
    <t>190531_nOct_Coffein_OP_2_NM</t>
  </si>
  <si>
    <t>190531_nOct_Coffein_OP_3_NM</t>
  </si>
  <si>
    <t>190531_H2O_Warfarin_WP_1_NM</t>
  </si>
  <si>
    <t>190531_H2O_Warfarin_WP_2_NM</t>
  </si>
  <si>
    <t>190531_H2O_Warfarin_WP_3_NM</t>
  </si>
  <si>
    <t>190531_nOct_Warfarin_WP_1_NM</t>
  </si>
  <si>
    <t>190531_nOct_Warfarin_WP_2_NM</t>
  </si>
  <si>
    <t>190531_nOct_Warfarin_WP_3_NM</t>
  </si>
  <si>
    <t>190531_H2O_Warfarin_OP_1_NM</t>
  </si>
  <si>
    <t>190531_H2O_Warfarin_OP_2_NM</t>
  </si>
  <si>
    <t>190531_H2O_Warfarin_OP_3_NM</t>
  </si>
  <si>
    <t>190531_nOct_Warfarin_OP_1_NM</t>
  </si>
  <si>
    <t>190531_nOct_Warfarin_OP_2_NM</t>
  </si>
  <si>
    <t>190531_nOct_Warfarin_OP_3_NM</t>
  </si>
  <si>
    <t>190604_nOct_Theophyllin_STD5_NM</t>
  </si>
  <si>
    <t>190604_nOct_Theophyllin_STD4_NM</t>
  </si>
  <si>
    <t>190604_nOct_Theophyllin_STD3_NM</t>
  </si>
  <si>
    <t>190604_nOct_Theophyllin_STD2_NM</t>
  </si>
  <si>
    <t>190604_nOct_Theophyllin_STD1_NM</t>
  </si>
  <si>
    <t>190604_H2O_Theophyllin_STD5_NM</t>
  </si>
  <si>
    <t>190604_H2O_Theophyllin_STD4_NM</t>
  </si>
  <si>
    <t>190604_H2O_Theophyllin_STD3_NM</t>
  </si>
  <si>
    <t>190604_H2O_Theophyllin_STD2_NM</t>
  </si>
  <si>
    <t>190604_H2O_Theophyllin_STD1_NM</t>
  </si>
  <si>
    <t>190604_nOct_Tolbutamid_STD5_NM</t>
  </si>
  <si>
    <t>190604_nOct_Tolbutamid_STD4_NM</t>
  </si>
  <si>
    <t>190604_nOct_Tolbutamid_STD3_NM</t>
  </si>
  <si>
    <t>190604_nOct_Tolbutamid_STD2_NM</t>
  </si>
  <si>
    <t>190604_nOct_Tolbutamid_STD1_NM</t>
  </si>
  <si>
    <t>190604_H2O_Tolbutamid_STD5_NM</t>
  </si>
  <si>
    <t>190604_H2O_Tolbutamid_STD4_NM</t>
  </si>
  <si>
    <t>190604_H2O_Tolbutamid_STD3_NM</t>
  </si>
  <si>
    <t>190604_H2O_Tolbutamid_STD2_NM</t>
  </si>
  <si>
    <t>190604_H2O_Tolbutamid_STD1_NM</t>
  </si>
  <si>
    <t>190604_nOct_Theophyllin_WP_1_NM</t>
  </si>
  <si>
    <t>190604_nOct_Theophyllin_WP_2_NM</t>
  </si>
  <si>
    <t>190604_nOct_Theophyllin_WP_3_NM</t>
  </si>
  <si>
    <t>190604_H2O_Theophyllin_WP_1_NM</t>
  </si>
  <si>
    <t>190604_H2O_Theophyllin_WP_2_NM</t>
  </si>
  <si>
    <t>190604_H2O_Theophyllin_WP_3_NM</t>
  </si>
  <si>
    <t>190604_nOct_Theophyllin_OP_1_NM</t>
  </si>
  <si>
    <t>190604_nOct_Theophyllin_OP_2_NM</t>
  </si>
  <si>
    <t>190604_nOct_Theophyllin_OP_3_NM</t>
  </si>
  <si>
    <t>190604_H2O_Theophyllin_OP_1_NM</t>
  </si>
  <si>
    <t>190604_H2O_Theophyllin_OP_2_NM</t>
  </si>
  <si>
    <t>190604_H2O_Theophyllin_OP_3_NM</t>
  </si>
  <si>
    <t>190604_nOct_Tolbutamid_WP_1_NM</t>
  </si>
  <si>
    <t>190604_nOct_Tolbutamid_WP_2_NM</t>
  </si>
  <si>
    <t>190604_nOct_Tolbutamid_WP_3_NM</t>
  </si>
  <si>
    <t>190604_H2O_Tolbutamid_WP_1_NM</t>
  </si>
  <si>
    <t>190604_H2O_Tolbutamid_WP_2_NM</t>
  </si>
  <si>
    <t>190604_H2O_Tolbutamid_WP_3_NM</t>
  </si>
  <si>
    <t>190604_nOct_Tolbutamid_OP_1_NM</t>
  </si>
  <si>
    <t>190604_nOct_Tolbutamid_OP_2_NM</t>
  </si>
  <si>
    <t>190604_nOct_Tolbutamid_OP_3_NM</t>
  </si>
  <si>
    <t>190604_H2O_Tolbutamid_OP_1_NM</t>
  </si>
  <si>
    <t>190604_H2O_Tolbutamid_OP_2_NM</t>
  </si>
  <si>
    <t>190604_H2O_Tolbutamid_OP_3_NM</t>
  </si>
  <si>
    <t>190604_nOct_Coff_WDF_NM</t>
  </si>
  <si>
    <t>190604_H2O_Coff_WDF_NM</t>
  </si>
  <si>
    <t>190604_nOct_Tolbutamid_WDF_NM</t>
  </si>
  <si>
    <t>190604_H2O_Tolbutamid_WDF_NM</t>
  </si>
  <si>
    <t>190604_nOct_Coff_OP_1_NM</t>
  </si>
  <si>
    <t>190604_nOct_Coff_OP_2_NM</t>
  </si>
  <si>
    <t>190604_nOct_Coff_OP_3_NM</t>
  </si>
  <si>
    <t>190604_nOct_Coff_WP_1_NM</t>
  </si>
  <si>
    <t>190604_nOct_Coff_WP_2_NM</t>
  </si>
  <si>
    <t>190604_nOct_Coff_WP_3_NM</t>
  </si>
  <si>
    <t>190604_H2O_Coff_OP_1_NM</t>
  </si>
  <si>
    <t>190604_H2O_Coff_OP_2_NM</t>
  </si>
  <si>
    <t>190604_H2O_Coff_OP_3_NM</t>
  </si>
  <si>
    <t>190604_H2O_Coff_WP_1_NM</t>
  </si>
  <si>
    <t>190604_H2O_Coff_WP_2_NM</t>
  </si>
  <si>
    <t>190604_H2O_Coff_WP_3_NM</t>
  </si>
  <si>
    <t>190605_WDF_H2O_Theo_300ngmL</t>
  </si>
  <si>
    <t>190605_WDF_nOct_Theo_300ngmL</t>
  </si>
  <si>
    <t>190605_WDF_H2O_Coff_3000ngmL</t>
  </si>
  <si>
    <t>190605_WDF_nOct_Coff_3000ngmL</t>
  </si>
  <si>
    <t>190605_WDF_H2O_Tolb_3000ngmL</t>
  </si>
  <si>
    <t>190605_WDF_nOct_Tolb_3000ngmL</t>
  </si>
  <si>
    <t>190605_nOct_Theo_WP_1_NM</t>
  </si>
  <si>
    <t>190605_nOct_Theo_WP_2_NM</t>
  </si>
  <si>
    <t>190605_nOct_Theo_WP_3_NM</t>
  </si>
  <si>
    <t>190605_H2O_Theo_WP_1_NM</t>
  </si>
  <si>
    <t>190605_H2O_Theo_WP_2_NM</t>
  </si>
  <si>
    <t>190605_H2O_Theo_WP_3_NM</t>
  </si>
  <si>
    <t>190605_nOct_Theo_OP_1_NM</t>
  </si>
  <si>
    <t>190605_nOct_Theo_OP_2_NM</t>
  </si>
  <si>
    <t>190605_nOct_Theo_OP_3_NM</t>
  </si>
  <si>
    <t>190605_H2O_Theo_OP_1_NM</t>
  </si>
  <si>
    <t>190605_H2O_Theo_OP_2_NM</t>
  </si>
  <si>
    <t>190605_H2O_Theo_OP_3_NM</t>
  </si>
  <si>
    <t>190605_nOct_Coff_WP_1_NM</t>
  </si>
  <si>
    <t>190605_nOct_Coff_WP_2_NM</t>
  </si>
  <si>
    <t>190605_nOct_Coff_WP_3_NM</t>
  </si>
  <si>
    <t>190605_H2O_Coff_WP_1_NM</t>
  </si>
  <si>
    <t>190605_H2O_Coff_WP_2_NM</t>
  </si>
  <si>
    <t>190605_H2O_Coff_WP_3_NM</t>
  </si>
  <si>
    <t>190605_nOct_Coff_OP_1_NM</t>
  </si>
  <si>
    <t>190605_nOct_Coff_OP_2_NM</t>
  </si>
  <si>
    <t>190605_nOct_Coff_OP_3_NM</t>
  </si>
  <si>
    <t>190605_H2O_Coff_OP_1_NM</t>
  </si>
  <si>
    <t>190605_H2O_Coff_OP_2_NM</t>
  </si>
  <si>
    <t>190605_H2O_Coff_OP_3_NM</t>
  </si>
  <si>
    <t>190605_nOct_Tolb_WP_1_NM</t>
  </si>
  <si>
    <t>190605_nOct_Tolb_WP_2_NM</t>
  </si>
  <si>
    <t>190605_nOct_Tolb_WP_3_NM</t>
  </si>
  <si>
    <t>190605_H2O_Tolb_WP_1_NM</t>
  </si>
  <si>
    <t>190605_H2O_Tolb_WP_2_NM</t>
  </si>
  <si>
    <t>190605_H2O_Tolb_WP_3_NM</t>
  </si>
  <si>
    <t>190605_nOct_Tolb_OP_1_NM</t>
  </si>
  <si>
    <t>190605_nOct_Tolb_OP_2_NM</t>
  </si>
  <si>
    <t>190605_nOct_Tolb_OP_3_NM</t>
  </si>
  <si>
    <t>190605_H2O_Tolb_OP_1_NM</t>
  </si>
  <si>
    <t>190605_H2O_Tolb_OP_2_NM</t>
  </si>
  <si>
    <t>190605_H2O_Tolb_OP_3_NM</t>
  </si>
  <si>
    <t>FP-MS-21</t>
  </si>
  <si>
    <t>190614_H2O_Imipramin_3000ngmL</t>
  </si>
  <si>
    <t>190614_nOct_Imipramin_3000ngmL</t>
  </si>
  <si>
    <t>190614_H2O_Quinidin_3000ngmL</t>
  </si>
  <si>
    <t>190614_nOct_Quinidin_3000ngmL</t>
  </si>
  <si>
    <t>190614_H2O_Warfarin_3000ngmL</t>
  </si>
  <si>
    <t>190614_nOct_Warfarin_3000ngmL</t>
  </si>
  <si>
    <t>Imp</t>
  </si>
  <si>
    <t>Quin</t>
  </si>
  <si>
    <t>190614_H2O_Imp_WP_1</t>
  </si>
  <si>
    <t>190614_H2O_Quin_WP_1</t>
  </si>
  <si>
    <t>190614_H2O_Warf_WP_1</t>
  </si>
  <si>
    <t>190614_H2O_Imp_WP_2</t>
  </si>
  <si>
    <t>190614_H2O_Imp_WP_3</t>
  </si>
  <si>
    <t>190614_H2O_Imp_OP_1</t>
  </si>
  <si>
    <t>190614_H2O_Imp_OP_2</t>
  </si>
  <si>
    <t>190614_H2O_Imp_OP_3</t>
  </si>
  <si>
    <t>190614_nOct_Imp_WP_1</t>
  </si>
  <si>
    <t>190614_nOct_Imp_WP_2</t>
  </si>
  <si>
    <t>190614_nOct_Imp_WP_3</t>
  </si>
  <si>
    <t>190614_nOct_Imp_OP_1</t>
  </si>
  <si>
    <t>190614_nOct_Imp_OP_2</t>
  </si>
  <si>
    <t>190614_nOct_Imp_OP_3</t>
  </si>
  <si>
    <t>190614_H2O_Quin_WP_2</t>
  </si>
  <si>
    <t>190614_H2O_Quin_WP_3</t>
  </si>
  <si>
    <t>190614_H2O_Quin_OP_1</t>
  </si>
  <si>
    <t>190614_H2O_Quin_OP_2</t>
  </si>
  <si>
    <t>190614_H2O_Quin_OP_3</t>
  </si>
  <si>
    <t>190614_nOct_Quin_WP_1</t>
  </si>
  <si>
    <t>190614_nOct_Quin_WP_2</t>
  </si>
  <si>
    <t>190614_nOct_Quin_WP_3</t>
  </si>
  <si>
    <t>190614_nOct_Quin_OP_1</t>
  </si>
  <si>
    <t>190614_nOct_Quin_OP_2</t>
  </si>
  <si>
    <t>190614_nOct_Quin_OP_3</t>
  </si>
  <si>
    <t>190614_H2O_Warf_WP_2</t>
  </si>
  <si>
    <t>190614_H2O_Warf_WP_3</t>
  </si>
  <si>
    <t>190614_H2O_Warf_OP_1</t>
  </si>
  <si>
    <t>190614_H2O_Warf_OP_2</t>
  </si>
  <si>
    <t>190614_H2O_Warf_OP_3</t>
  </si>
  <si>
    <t>190614_nOct_Warf_WP_1</t>
  </si>
  <si>
    <t>190614_nOct_Warf_WP_2</t>
  </si>
  <si>
    <t>190614_nOct_Warf_WP_3</t>
  </si>
  <si>
    <t>190614_nOct_Warf_OP_1</t>
  </si>
  <si>
    <t>190614_nOct_Warf_OP_2</t>
  </si>
  <si>
    <t>190614_nOct_Warf_OP_3</t>
  </si>
  <si>
    <t>190618_H2O_Imipramin_3000ngmL</t>
  </si>
  <si>
    <t>190618_nOct_Imipramin_3000ngmL</t>
  </si>
  <si>
    <t>190618_H2O_Warfarin_3000ngmL</t>
  </si>
  <si>
    <t>190618_nOct_Warfarin_3000ngmL</t>
  </si>
  <si>
    <t>190618_H2O_Imipramin_WP_1</t>
  </si>
  <si>
    <t>190618_H2O_Imipramin_WP_2</t>
  </si>
  <si>
    <t>190618_H2O_Imipramin_WP_3</t>
  </si>
  <si>
    <t>190618_nOct_Imipramin_WP_1</t>
  </si>
  <si>
    <t>190618_nOct_Imipramin_WP_2</t>
  </si>
  <si>
    <t>190618_nOct_Imipramin_WP_3</t>
  </si>
  <si>
    <t>190618_H2O_Imipramin_OP_1</t>
  </si>
  <si>
    <t>190618_H2O_Imipramin_OP_2</t>
  </si>
  <si>
    <t>190618_H2O_Imipramin_OP_3</t>
  </si>
  <si>
    <t>190618_nOct_Imipramin_OP_1</t>
  </si>
  <si>
    <t>190618_nOct_Imipramin_OP_2</t>
  </si>
  <si>
    <t>190618_nOct_Imipramin_OP_3</t>
  </si>
  <si>
    <t>190618_H2O_Warfarin_WP_1</t>
  </si>
  <si>
    <t>190618_H2O_Warfarin_WP_2</t>
  </si>
  <si>
    <t>190618_H2O_Warfarin_WP_3</t>
  </si>
  <si>
    <t>190618_nOct_Warfarin_WP_1</t>
  </si>
  <si>
    <t>190618_nOct_Warfarin_WP_2</t>
  </si>
  <si>
    <t>190618_nOct_Warfarin_WP_3</t>
  </si>
  <si>
    <t>190618_H2O_Warfarin_OP_1</t>
  </si>
  <si>
    <t>190618_H2O_Warfarin_OP_2</t>
  </si>
  <si>
    <t>190618_H2O_Warfarin_OP_3</t>
  </si>
  <si>
    <t>190618_nOct_Warfarin_OP_1</t>
  </si>
  <si>
    <t>190618_nOct_Warfarin_OP_2</t>
  </si>
  <si>
    <t>190618_nOct_Warfarin_OP_3</t>
  </si>
  <si>
    <t>190618_H2O_Mc_3000ngmL</t>
  </si>
  <si>
    <t>190618_nOct_Mc_3000ngmL</t>
  </si>
  <si>
    <t>190618_H2O_McN_3000ngmL</t>
  </si>
  <si>
    <t>190618_nOct_McN_3000ngmL</t>
  </si>
  <si>
    <t>190618_H2O_Lc_3000ngmL</t>
  </si>
  <si>
    <t>190618_nOct_Lc_3000ngmL</t>
  </si>
  <si>
    <t>190618_H2O_LcN_3000ngmL</t>
  </si>
  <si>
    <t>190618_nOct_LcN_3000ngmL</t>
  </si>
  <si>
    <t>190618_H2O_Mc_OP_1</t>
  </si>
  <si>
    <t>190618_H2O_Mc_OP_2</t>
  </si>
  <si>
    <t>190618_H2O_Mc_OP_3</t>
  </si>
  <si>
    <t>190618_nOct_Mc_OP_1</t>
  </si>
  <si>
    <t>190618_nOct_Mc_OP_2</t>
  </si>
  <si>
    <t>190618_nOct_Mc_OP_3</t>
  </si>
  <si>
    <t>190618_H2O_Mc_WP_1</t>
  </si>
  <si>
    <t>190618_H2O_Mc_WP_2</t>
  </si>
  <si>
    <t>190618_H2O_Mc_WP_3</t>
  </si>
  <si>
    <t>190618_nOct_Mc_WP_1</t>
  </si>
  <si>
    <t>190618_nOct_Mc_WP_2</t>
  </si>
  <si>
    <t>190618_nOct_Mc_WP_3</t>
  </si>
  <si>
    <t>190618_H2O_McN_OP_1</t>
  </si>
  <si>
    <t>190618_H2O_McN_OP_2</t>
  </si>
  <si>
    <t>190618_H2O_McN_OP_3</t>
  </si>
  <si>
    <t>190618_nOct_McN_OP_1</t>
  </si>
  <si>
    <t>190618_nOct_McN_OP_2</t>
  </si>
  <si>
    <t>190618_nOct_McN_OP_3</t>
  </si>
  <si>
    <t>190618_H2O_McN_WP_1</t>
  </si>
  <si>
    <t>190618_H2O_McN_WP_2</t>
  </si>
  <si>
    <t>190618_H2O_McN_WP_3</t>
  </si>
  <si>
    <t>190618_nOct_McN_WP_1</t>
  </si>
  <si>
    <t>190618_nOct_McN_WP_2</t>
  </si>
  <si>
    <t>190618_nOct_McN_WP_3</t>
  </si>
  <si>
    <t>190618_H2O_Lc_OP_1</t>
  </si>
  <si>
    <t>190618_H2O_Lc_OP_2</t>
  </si>
  <si>
    <t>190618_H2O_Lc_OP_3</t>
  </si>
  <si>
    <t>190618_nOct_Lc_OP_1</t>
  </si>
  <si>
    <t>190618_nOct_Lc_OP_2</t>
  </si>
  <si>
    <t>190618_nOct_Lc_OP_3</t>
  </si>
  <si>
    <t>190618_H2O_Lc_WP_1</t>
  </si>
  <si>
    <t>190618_H2O_Lc_WP_2</t>
  </si>
  <si>
    <t>190618_H2O_Lc_WP_3</t>
  </si>
  <si>
    <t>190618_nOct_Lc_WP_1</t>
  </si>
  <si>
    <t>190618_nOct_Lc_WP_2</t>
  </si>
  <si>
    <t>190618_nOct_Lc_WP_3</t>
  </si>
  <si>
    <t>190618_H2O_LcN_OP_1</t>
  </si>
  <si>
    <t>190618_H2O_LcN_OP_2</t>
  </si>
  <si>
    <t>190618_H2O_LcN_OP_3</t>
  </si>
  <si>
    <t>190618_nOct_LcN_OP_1</t>
  </si>
  <si>
    <t>190618_nOct_LcN_OP_2</t>
  </si>
  <si>
    <t>190618_nOct_LcN_OP_3</t>
  </si>
  <si>
    <t>190618_H2O_LcN_WP_1</t>
  </si>
  <si>
    <t>190618_H2O_LcN_WP_2</t>
  </si>
  <si>
    <t>190618_H2O_LcN_WP_3</t>
  </si>
  <si>
    <t>190618_nOct_LcN_WP_1</t>
  </si>
  <si>
    <t>190618_nOct_LcN_WP_2</t>
  </si>
  <si>
    <t>190618_nOct_LcN_WP_3</t>
  </si>
  <si>
    <t>190619_H2O_Im_3000ngmL</t>
  </si>
  <si>
    <t>190619_nOct_Im_3000ngmL</t>
  </si>
  <si>
    <t>190619_H2O_ImN_3000ngmL</t>
  </si>
  <si>
    <t>190619_nOct_ImN_3000ngmL</t>
  </si>
  <si>
    <t>190619_H2O_Re_3000ngmL</t>
  </si>
  <si>
    <t>190619_nOct_Re_3000ngmL</t>
  </si>
  <si>
    <t>190619_H2O_ReN_3000ngmL</t>
  </si>
  <si>
    <t>190619_nOct_ReN_3000ngmL</t>
  </si>
  <si>
    <t>190619_H2O_Im_OP_1</t>
  </si>
  <si>
    <t>190619_H2O_Im_OP_2</t>
  </si>
  <si>
    <t>190619_H2O_Im_OP_3</t>
  </si>
  <si>
    <t>190619_nOct_Im_OP_1</t>
  </si>
  <si>
    <t>190619_nOct_Im_OP_2</t>
  </si>
  <si>
    <t>190619_nOct_Im_OP_3</t>
  </si>
  <si>
    <t>190619_H2O_Im_WP_1</t>
  </si>
  <si>
    <t>190619_H2O_Im_WP_2</t>
  </si>
  <si>
    <t>190619_H2O_Im_WP_3</t>
  </si>
  <si>
    <t>190619_nOct_Im_WP_1</t>
  </si>
  <si>
    <t>190619_nOct_Im_WP_2</t>
  </si>
  <si>
    <t>190619_nOct_Im_WP_3</t>
  </si>
  <si>
    <t>190619_H2O_ImN_OP_1</t>
  </si>
  <si>
    <t>190619_H2O_ImN_OP_2</t>
  </si>
  <si>
    <t>190619_H2O_ImN_OP_3</t>
  </si>
  <si>
    <t>190619_nOct_ImN_OP_1</t>
  </si>
  <si>
    <t>190619_nOct_ImN_OP_2</t>
  </si>
  <si>
    <t>190619_nOct_ImN_OP_3</t>
  </si>
  <si>
    <t>190619_H2O_ImN_WP_1</t>
  </si>
  <si>
    <t>190619_H2O_ImN_WP_2</t>
  </si>
  <si>
    <t>190619_H2O_ImN_WP_3</t>
  </si>
  <si>
    <t>190619_nOct_ImN_WP_1</t>
  </si>
  <si>
    <t>190619_nOct_ImN_WP_2</t>
  </si>
  <si>
    <t>190619_nOct_ImN_WP_3</t>
  </si>
  <si>
    <t>190619_H2O_Re_OP_1</t>
  </si>
  <si>
    <t>190619_H2O_Re_OP_2</t>
  </si>
  <si>
    <t>190619_H2O_Re_OP_3</t>
  </si>
  <si>
    <t>190619_nOct_Re_OP_1</t>
  </si>
  <si>
    <t>190619_nOct_Re_OP_2</t>
  </si>
  <si>
    <t>190619_nOct_Re_OP_3</t>
  </si>
  <si>
    <t>190619_H2O_Re_WP_1</t>
  </si>
  <si>
    <t>190619_H2O_Re_WP_2</t>
  </si>
  <si>
    <t>190619_H2O_Re_WP_3</t>
  </si>
  <si>
    <t>190619_nOct_Re_WP_1</t>
  </si>
  <si>
    <t>190619_nOct_Re_WP_2</t>
  </si>
  <si>
    <t>190619_nOct_Re_WP_3</t>
  </si>
  <si>
    <t>190619_H2O_ReN_OP_1</t>
  </si>
  <si>
    <t>190619_H2O_ReN_OP_2</t>
  </si>
  <si>
    <t>190619_H2O_ReN_OP_3</t>
  </si>
  <si>
    <t>190619_nOct_ReN_OP_1</t>
  </si>
  <si>
    <t>190619_nOct_ReN_OP_2</t>
  </si>
  <si>
    <t>190619_nOct_ReN_OP_3</t>
  </si>
  <si>
    <t>190619_H2O_ReN_WP_1</t>
  </si>
  <si>
    <t>190619_H2O_ReN_WP_2</t>
  </si>
  <si>
    <t>190619_H2O_ReN_WP_3</t>
  </si>
  <si>
    <t>190619_nOct_ReN_WP_1</t>
  </si>
  <si>
    <t>190619_nOct_ReN_WP_2</t>
  </si>
  <si>
    <t>190619_nOct_ReN_WP_3</t>
  </si>
  <si>
    <t>McN</t>
  </si>
  <si>
    <t>Lc</t>
  </si>
  <si>
    <t>LcN</t>
  </si>
  <si>
    <t>Im</t>
  </si>
  <si>
    <t>ImN</t>
  </si>
  <si>
    <t>Re</t>
  </si>
  <si>
    <t>ReN</t>
  </si>
  <si>
    <t>Compound</t>
  </si>
  <si>
    <t>logP</t>
  </si>
  <si>
    <t>Descriptor</t>
  </si>
  <si>
    <t>Tolbutamide</t>
  </si>
  <si>
    <t>Literature</t>
  </si>
  <si>
    <t>Theophylline</t>
  </si>
  <si>
    <t>Caffeine</t>
  </si>
  <si>
    <t>Warfarin</t>
  </si>
  <si>
    <t>Dop</t>
  </si>
  <si>
    <t>190716_H2O_Dopamin_3000ngmL</t>
  </si>
  <si>
    <t>190716_nOct_Dopamin_3000ngmL</t>
  </si>
  <si>
    <t>190716_H2O_Sulfanilamid_3000ngmL</t>
  </si>
  <si>
    <t>190716_nOct_Sulfanilamid_3000ngmL</t>
  </si>
  <si>
    <t>Sulf</t>
  </si>
  <si>
    <t>190717_H2O_Dopamin_3000ngmL</t>
  </si>
  <si>
    <t>190717_nOct_Dopamin_3000ngmL</t>
  </si>
  <si>
    <t>190717_H2O_Sulfanilamid_3000ngmL</t>
  </si>
  <si>
    <t>190717_nOct_Sulfanilamid_3000ngmL</t>
  </si>
  <si>
    <t>190718_H2O_Dopamin_3000ngmL</t>
  </si>
  <si>
    <t>190718_nOct_Dopamin_3000ngmL</t>
  </si>
  <si>
    <t>190718_H2O_Sulfanilamid_3000ngmL</t>
  </si>
  <si>
    <t>190718_nOct_Sulfanilamid_3000ngmL</t>
  </si>
  <si>
    <t>190716_H2O_Dopamin_OP_1</t>
  </si>
  <si>
    <t>190716_H2O_Dopamin_OP_2</t>
  </si>
  <si>
    <t>190716_H2O_Dopamin_OP_3</t>
  </si>
  <si>
    <t>190716_nOct_Dopamin_OP_1</t>
  </si>
  <si>
    <t>190716_nOct_Dopamin_OP_2</t>
  </si>
  <si>
    <t>190716_nOct_Dopamin_OP_3</t>
  </si>
  <si>
    <t>190716_H2O_Dopamin_WP_1</t>
  </si>
  <si>
    <t>190716_H2O_Dopamin_WP_2</t>
  </si>
  <si>
    <t>190716_H2O_Dopamin_WP_3</t>
  </si>
  <si>
    <t>190716_nOct_Dopamin_WP_1</t>
  </si>
  <si>
    <t>190716_nOct_Dopamin_WP_2</t>
  </si>
  <si>
    <t>190716_nOct_Dopamin_WP_3</t>
  </si>
  <si>
    <t>190716_H2O_Sulfanilamid_OP_1</t>
  </si>
  <si>
    <t>190716_H2O_Sulfanilamid_OP_2</t>
  </si>
  <si>
    <t>190716_H2O_Sulfanilamid_OP_3</t>
  </si>
  <si>
    <t>190716_nOct_Sulfanilamid_OP_1</t>
  </si>
  <si>
    <t>190716_nOct_Sulfanilamid_OP_2</t>
  </si>
  <si>
    <t>190716_nOct_Sulfanilamid_OP_3</t>
  </si>
  <si>
    <t>190716_H2O_Sulfanilamid_WP_1</t>
  </si>
  <si>
    <t>190716_H2O_Sulfanilamid_WP_2</t>
  </si>
  <si>
    <t>190716_H2O_Sulfanilamid_WP_3</t>
  </si>
  <si>
    <t>190716_nOct_Sulfanilamid_WP_1</t>
  </si>
  <si>
    <t>190716_nOct_Sulfanilamid_WP_2</t>
  </si>
  <si>
    <t>190716_nOct_Sulfanilamid_WP_3</t>
  </si>
  <si>
    <t>190717_H2O_Dopamin_OP_1</t>
  </si>
  <si>
    <t>190717_H2O_Dopamin_OP_2</t>
  </si>
  <si>
    <t>190717_H2O_Dopamin_OP_3</t>
  </si>
  <si>
    <t>190717_nOct_Dopamin_OP_1</t>
  </si>
  <si>
    <t>190717_nOct_Dopamin_OP_2</t>
  </si>
  <si>
    <t>190717_nOct_Dopamin_OP_3</t>
  </si>
  <si>
    <t>190717_H2O_Dopamin_WP_1</t>
  </si>
  <si>
    <t>190717_H2O_Dopamin_WP_2</t>
  </si>
  <si>
    <t>190717_H2O_Dopamin_WP_3</t>
  </si>
  <si>
    <t>190717_nOct_Dopamin_WP_1</t>
  </si>
  <si>
    <t>190717_nOct_Dopamin_WP_2</t>
  </si>
  <si>
    <t>190717_nOct_Dopamin_WP_3</t>
  </si>
  <si>
    <t>190717_H2O_Sulfanilamid_OP_1</t>
  </si>
  <si>
    <t>190717_H2O_Sulfanilamid_OP_2</t>
  </si>
  <si>
    <t>190717_H2O_Sulfanilamid_OP_3</t>
  </si>
  <si>
    <t>190717_nOct_Sulfanilamid_OP_1</t>
  </si>
  <si>
    <t>190717_nOct_Sulfanilamid_OP_2</t>
  </si>
  <si>
    <t>190717_nOct_Sulfanilamid_OP_3</t>
  </si>
  <si>
    <t>190717_H2O_Sulfanilamid_WP_1</t>
  </si>
  <si>
    <t>190717_H2O_Sulfanilamid_WP_2</t>
  </si>
  <si>
    <t>190717_H2O_Sulfanilamid_WP_3</t>
  </si>
  <si>
    <t>190717_nOct_Sulfanilamid_WP_1</t>
  </si>
  <si>
    <t>190717_nOct_Sulfanilamid_WP_2</t>
  </si>
  <si>
    <t>190717_nOct_Sulfanilamid_WP_3</t>
  </si>
  <si>
    <t>190718_H2O_Dopamin_OP_1</t>
  </si>
  <si>
    <t>190718_H2O_Dopamin_OP_2</t>
  </si>
  <si>
    <t>190718_H2O_Dopamin_OP_3</t>
  </si>
  <si>
    <t>190718_nOct_Dopamin_OP_1</t>
  </si>
  <si>
    <t>190718_nOct_Dopamin_OP_2</t>
  </si>
  <si>
    <t>190718_nOct_Dopamin_OP_3</t>
  </si>
  <si>
    <t>190718_H2O_Dopamin_WP_1</t>
  </si>
  <si>
    <t>190718_H2O_Dopamin_WP_2</t>
  </si>
  <si>
    <t>190718_H2O_Dopamin_WP_3</t>
  </si>
  <si>
    <t>190718_nOct_Dopamin_WP_1</t>
  </si>
  <si>
    <t>190718_nOct_Dopamin_WP_2</t>
  </si>
  <si>
    <t>190718_nOct_Dopamin_WP_3</t>
  </si>
  <si>
    <t>190718_H2O_Sulfanilamid_OP_1</t>
  </si>
  <si>
    <t>190718_H2O_Sulfanilamid_OP_2</t>
  </si>
  <si>
    <t>190718_H2O_Sulfanilamid_OP_3</t>
  </si>
  <si>
    <t>190718_nOct_Sulfanilamid_OP_1</t>
  </si>
  <si>
    <t>190718_nOct_Sulfanilamid_OP_2</t>
  </si>
  <si>
    <t>190718_nOct_Sulfanilamid_OP_3</t>
  </si>
  <si>
    <t>190718_H2O_Sulfanilamid_WP_1</t>
  </si>
  <si>
    <t>190718_H2O_Sulfanilamid_WP_2</t>
  </si>
  <si>
    <t>190718_H2O_Sulfanilamid_WP_3</t>
  </si>
  <si>
    <t>190718_nOct_Sulfanilamid_WP_1</t>
  </si>
  <si>
    <t>190718_nOct_Sulfanilamid_WP_2</t>
  </si>
  <si>
    <t>190718_nOct_Sulfanilamid_WP_3</t>
  </si>
  <si>
    <t>Octanol</t>
  </si>
  <si>
    <t>Water</t>
  </si>
  <si>
    <t>Monocrotaline</t>
  </si>
  <si>
    <t>Monocrotaline N-oxide</t>
  </si>
  <si>
    <t>Lasiocarpine</t>
  </si>
  <si>
    <t>Lasiocarpine N-oxide</t>
  </si>
  <si>
    <t>Retrorsine</t>
  </si>
  <si>
    <t>Retrorsine N-oxide</t>
  </si>
  <si>
    <t>Intermedine</t>
  </si>
  <si>
    <t>Intermedine N-oxide</t>
  </si>
  <si>
    <t>Sulfanilamide</t>
  </si>
  <si>
    <t>SPARC</t>
  </si>
  <si>
    <t>KOWWIN</t>
  </si>
  <si>
    <t>CLOGP</t>
  </si>
  <si>
    <t>S+logP</t>
  </si>
  <si>
    <t>Mean Experimental</t>
  </si>
  <si>
    <t>SD Experimental</t>
  </si>
  <si>
    <t xml:space="preserve">Lasiocarpine   </t>
  </si>
  <si>
    <t xml:space="preserve">Monocrotaline   </t>
  </si>
  <si>
    <t>Date</t>
  </si>
  <si>
    <t>ByPass/Column</t>
  </si>
  <si>
    <t>Instrument</t>
  </si>
  <si>
    <t>Peak area</t>
  </si>
  <si>
    <t>Iminpramine</t>
  </si>
  <si>
    <t>Coffeine</t>
  </si>
  <si>
    <r>
      <t>t</t>
    </r>
    <r>
      <rPr>
        <vertAlign val="subscript"/>
        <sz val="10"/>
        <color theme="1"/>
        <rFont val="Arial"/>
        <family val="2"/>
      </rPr>
      <t xml:space="preserve">R </t>
    </r>
    <r>
      <rPr>
        <sz val="10"/>
        <color theme="1"/>
        <rFont val="Arial"/>
        <family val="2"/>
      </rPr>
      <t>[min]</t>
    </r>
  </si>
  <si>
    <t>Mirrlees MS, Moulton SJ, Murphy CT, Taylor PJ. Direct measurement of octanol-water
partition coefficients by high-pressure liquid chromatography. J Med Chem 1976; 19: 615–619</t>
  </si>
  <si>
    <t>Literature Reference</t>
  </si>
  <si>
    <t>Pyka A, Babuśka M, Zachariasz M. A comparison of theoretical methods of calculation of
partition coefficients for selected drugs. Acta Pol Pharm 2006; 63: 159–167</t>
  </si>
  <si>
    <t>Singh BN. A quantitative approach to probe the dependence and correlation of food-effect
with aqueous solubility, dose/solubility ratio, and partition coefficient (Log P) for orally active
drugs administered as immediate-release formulations. Drug Dev Res 2005; 65: 55–75</t>
  </si>
  <si>
    <t>Hansch C, Leo A, Hoekman D. Exploring QSAR - Hydrophobic, Electronic, and Steric
Constants. p.161. Washington, DC, USA: American Chemical Society;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</si>
</sst>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/>
    </xf>
    <xf numFmtId="0" fontId="1" fillId="0" borderId="2" xfId="0" applyFont="1" applyBorder="1"/>
    <xf numFmtId="2" fontId="0" fillId="0" borderId="6" xfId="2" applyNumberFormat="1" applyFont="1" applyFill="1" applyBorder="1"/>
    <xf numFmtId="2" fontId="0" fillId="0" borderId="0" xfId="2" applyNumberFormat="1" applyFont="1" applyFill="1"/>
    <xf numFmtId="0" fontId="1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/>
    <xf numFmtId="1" fontId="0" fillId="0" borderId="2" xfId="0" applyNumberFormat="1" applyBorder="1"/>
    <xf numFmtId="165" fontId="0" fillId="0" borderId="2" xfId="0" applyNumberFormat="1" applyBorder="1"/>
    <xf numFmtId="2" fontId="0" fillId="0" borderId="4" xfId="0" applyNumberFormat="1" applyBorder="1"/>
    <xf numFmtId="2" fontId="0" fillId="0" borderId="2" xfId="0" applyNumberFormat="1" applyBorder="1"/>
    <xf numFmtId="1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3" borderId="0" xfId="0" applyFill="1"/>
    <xf numFmtId="1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5" fontId="4" fillId="0" borderId="2" xfId="0" applyNumberFormat="1" applyFont="1" applyBorder="1" applyAlignment="1">
      <alignment horizontal="right" vertical="top"/>
    </xf>
    <xf numFmtId="1" fontId="4" fillId="0" borderId="2" xfId="0" applyNumberFormat="1" applyFont="1" applyBorder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3" xfId="0" applyBorder="1"/>
    <xf numFmtId="2" fontId="0" fillId="0" borderId="3" xfId="0" applyNumberFormat="1" applyBorder="1"/>
    <xf numFmtId="0" fontId="0" fillId="0" borderId="0" xfId="0" applyAlignment="1"/>
  </cellXfs>
  <cellStyles count="3">
    <cellStyle name="Komma" xfId="2" builtinId="3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45"/>
  <sheetViews>
    <sheetView tabSelected="1" zoomScale="80" zoomScaleNormal="80" workbookViewId="0">
      <selection activeCell="A159" sqref="A159:XFD1139"/>
    </sheetView>
  </sheetViews>
  <sheetFormatPr baseColWidth="10" defaultColWidth="11.42578125" defaultRowHeight="12.75" x14ac:dyDescent="0.2"/>
  <cols>
    <col min="1" max="1" width="21.140625" style="1" bestFit="1" customWidth="1"/>
    <col min="2" max="2" width="17" style="1" customWidth="1"/>
    <col min="3" max="3" width="20.42578125" style="1" customWidth="1"/>
    <col min="4" max="4" width="25.140625" style="1" customWidth="1"/>
    <col min="5" max="5" width="42.85546875" style="1" bestFit="1" customWidth="1"/>
    <col min="6" max="6" width="11.42578125" style="1"/>
    <col min="7" max="7" width="12.5703125" style="1" bestFit="1" customWidth="1"/>
    <col min="8" max="8" width="11.42578125" style="1"/>
    <col min="9" max="9" width="18" style="1" bestFit="1" customWidth="1"/>
    <col min="10" max="10" width="11.42578125" style="2"/>
    <col min="11" max="12" width="12.5703125" bestFit="1" customWidth="1"/>
    <col min="13" max="16384" width="11.42578125" style="1"/>
  </cols>
  <sheetData>
    <row r="1" spans="1:12" customFormat="1" ht="16.5" thickBot="1" x14ac:dyDescent="0.25">
      <c r="A1" s="14" t="s">
        <v>1094</v>
      </c>
      <c r="B1" s="14" t="s">
        <v>1093</v>
      </c>
      <c r="C1" s="14" t="s">
        <v>1092</v>
      </c>
      <c r="D1" s="14" t="s">
        <v>979</v>
      </c>
      <c r="E1" s="14" t="s">
        <v>22</v>
      </c>
      <c r="F1" s="14" t="s">
        <v>1098</v>
      </c>
      <c r="G1" s="14" t="s">
        <v>1095</v>
      </c>
      <c r="H1" s="14" t="s">
        <v>23</v>
      </c>
      <c r="I1" s="14" t="s">
        <v>0</v>
      </c>
      <c r="J1" s="15" t="s">
        <v>980</v>
      </c>
      <c r="K1" s="14"/>
      <c r="L1" s="14"/>
    </row>
    <row r="2" spans="1:12" s="16" customFormat="1" x14ac:dyDescent="0.2">
      <c r="A2" s="16" t="s">
        <v>2</v>
      </c>
      <c r="B2" s="16" t="s">
        <v>204</v>
      </c>
      <c r="C2" s="8">
        <v>190603</v>
      </c>
      <c r="D2" s="16" t="s">
        <v>982</v>
      </c>
      <c r="E2" s="16" t="s">
        <v>726</v>
      </c>
      <c r="F2" s="30">
        <v>9.1967166666666706</v>
      </c>
      <c r="G2" s="31">
        <v>14672503.329785099</v>
      </c>
      <c r="H2" s="17">
        <f>(G2+G5)*100/$G$944</f>
        <v>116.06908186005262</v>
      </c>
      <c r="I2" s="18">
        <f>G2/G5</f>
        <v>147.74885498446849</v>
      </c>
      <c r="J2" s="19">
        <f>LOG(I2)</f>
        <v>2.1695241238960756</v>
      </c>
      <c r="K2" s="20"/>
      <c r="L2" s="20"/>
    </row>
    <row r="3" spans="1:12" customFormat="1" x14ac:dyDescent="0.2">
      <c r="D3" t="s">
        <v>982</v>
      </c>
      <c r="E3" t="s">
        <v>727</v>
      </c>
      <c r="F3" s="32">
        <v>9.2075499999999995</v>
      </c>
      <c r="G3" s="33">
        <v>14742020.386996401</v>
      </c>
      <c r="H3" s="21">
        <f>(G3+G6)*100/$G$944</f>
        <v>116.61363343986697</v>
      </c>
      <c r="I3" s="5">
        <f t="shared" ref="I3:I4" si="0">G3/G6</f>
        <v>148.76855312940299</v>
      </c>
      <c r="J3" s="22">
        <f>LOG(I3)</f>
        <v>2.1725111392360064</v>
      </c>
      <c r="L3" s="3"/>
    </row>
    <row r="4" spans="1:12" customFormat="1" x14ac:dyDescent="0.2">
      <c r="D4" t="s">
        <v>982</v>
      </c>
      <c r="E4" t="s">
        <v>728</v>
      </c>
      <c r="F4" s="32">
        <v>9.2075499999999995</v>
      </c>
      <c r="G4" s="33">
        <v>14892461.8537216</v>
      </c>
      <c r="H4" s="21">
        <f>(G4+G7)*100/$G$944</f>
        <v>117.82531644845581</v>
      </c>
      <c r="I4" s="5">
        <f t="shared" si="0"/>
        <v>144.78388576611644</v>
      </c>
      <c r="J4" s="22">
        <f>LOG(I4)</f>
        <v>2.1607202282126972</v>
      </c>
      <c r="L4" s="3"/>
    </row>
    <row r="5" spans="1:12" customFormat="1" x14ac:dyDescent="0.2">
      <c r="D5" t="s">
        <v>982</v>
      </c>
      <c r="E5" t="s">
        <v>720</v>
      </c>
      <c r="F5" s="32">
        <v>9.2075499999999995</v>
      </c>
      <c r="G5" s="33">
        <v>99307.052710002303</v>
      </c>
      <c r="H5" s="21"/>
      <c r="I5" s="5"/>
      <c r="J5" s="22"/>
      <c r="L5" s="3"/>
    </row>
    <row r="6" spans="1:12" customFormat="1" x14ac:dyDescent="0.2">
      <c r="D6" t="s">
        <v>982</v>
      </c>
      <c r="E6" t="s">
        <v>721</v>
      </c>
      <c r="F6" s="32">
        <v>9.21838333333333</v>
      </c>
      <c r="G6" s="33">
        <v>99093.659761370305</v>
      </c>
      <c r="H6" s="21"/>
      <c r="I6" s="5"/>
      <c r="J6" s="22"/>
      <c r="L6" s="3"/>
    </row>
    <row r="7" spans="1:12" customFormat="1" x14ac:dyDescent="0.2">
      <c r="D7" t="s">
        <v>982</v>
      </c>
      <c r="E7" t="s">
        <v>722</v>
      </c>
      <c r="F7" s="32">
        <v>9.2075499999999995</v>
      </c>
      <c r="G7" s="33">
        <v>102859.94035122699</v>
      </c>
      <c r="H7" s="21"/>
      <c r="I7" s="5"/>
      <c r="J7" s="22"/>
      <c r="L7" s="3"/>
    </row>
    <row r="8" spans="1:12" customFormat="1" x14ac:dyDescent="0.2">
      <c r="D8" t="s">
        <v>982</v>
      </c>
      <c r="E8" t="s">
        <v>723</v>
      </c>
      <c r="F8" s="32">
        <v>9.2075499999999995</v>
      </c>
      <c r="G8" s="33">
        <v>14561380.128238</v>
      </c>
      <c r="H8" s="21">
        <f>(G8+G11)*100/$G$939</f>
        <v>114.06206692244595</v>
      </c>
      <c r="I8" s="5">
        <f>G8/G11</f>
        <v>149.54392145067203</v>
      </c>
      <c r="J8" s="22">
        <f>LOG(I8)</f>
        <v>2.174768764849234</v>
      </c>
      <c r="K8" s="3"/>
      <c r="L8" s="3"/>
    </row>
    <row r="9" spans="1:12" customFormat="1" x14ac:dyDescent="0.2">
      <c r="D9" t="s">
        <v>982</v>
      </c>
      <c r="E9" t="s">
        <v>724</v>
      </c>
      <c r="F9" s="32">
        <v>9.2075499999999995</v>
      </c>
      <c r="G9" s="34">
        <v>12934588.563436426</v>
      </c>
      <c r="H9" s="21">
        <f>(G9+G12)*100/$G$939</f>
        <v>101.44252935543236</v>
      </c>
      <c r="I9" s="5">
        <f t="shared" ref="I9:I10" si="1">G9/G12</f>
        <v>126.36817894158401</v>
      </c>
      <c r="J9" s="22">
        <f>LOG(I9)</f>
        <v>2.1016377270324527</v>
      </c>
    </row>
    <row r="10" spans="1:12" customFormat="1" x14ac:dyDescent="0.2">
      <c r="D10" t="s">
        <v>982</v>
      </c>
      <c r="E10" t="s">
        <v>725</v>
      </c>
      <c r="F10" s="32">
        <v>9.2075499999999995</v>
      </c>
      <c r="G10" s="34">
        <v>14392490.284027612</v>
      </c>
      <c r="H10" s="21">
        <f>(G10+G13)*100/$G$939</f>
        <v>112.75746235992709</v>
      </c>
      <c r="I10" s="5">
        <f t="shared" si="1"/>
        <v>145.96880392600801</v>
      </c>
      <c r="J10" s="23">
        <f>LOG(I10)</f>
        <v>2.1642600494115567</v>
      </c>
    </row>
    <row r="11" spans="1:12" customFormat="1" x14ac:dyDescent="0.2">
      <c r="D11" t="s">
        <v>982</v>
      </c>
      <c r="E11" t="s">
        <v>717</v>
      </c>
      <c r="F11" s="32">
        <v>9.2075499999999995</v>
      </c>
      <c r="G11" s="34">
        <v>97371.929176279897</v>
      </c>
      <c r="J11" s="3"/>
    </row>
    <row r="12" spans="1:12" customFormat="1" x14ac:dyDescent="0.2">
      <c r="D12" t="s">
        <v>982</v>
      </c>
      <c r="E12" t="s">
        <v>718</v>
      </c>
      <c r="F12" s="32">
        <v>9.2075499999999995</v>
      </c>
      <c r="G12" s="34">
        <v>102356.373825848</v>
      </c>
      <c r="J12" s="3"/>
    </row>
    <row r="13" spans="1:12" customFormat="1" x14ac:dyDescent="0.2">
      <c r="D13" t="s">
        <v>982</v>
      </c>
      <c r="E13" t="s">
        <v>719</v>
      </c>
      <c r="F13" s="32">
        <v>9.2075499999999995</v>
      </c>
      <c r="G13" s="33">
        <v>98599.768559610893</v>
      </c>
      <c r="J13" s="3"/>
    </row>
    <row r="14" spans="1:12" s="16" customFormat="1" x14ac:dyDescent="0.2">
      <c r="A14" s="16" t="s">
        <v>2</v>
      </c>
      <c r="B14" s="16" t="s">
        <v>204</v>
      </c>
      <c r="C14" s="8">
        <v>190604</v>
      </c>
      <c r="D14" s="16" t="s">
        <v>1097</v>
      </c>
      <c r="E14" s="16" t="s">
        <v>733</v>
      </c>
      <c r="F14" s="30">
        <v>5.8709833333333297</v>
      </c>
      <c r="G14" s="31">
        <v>23154655.665296499</v>
      </c>
      <c r="H14" s="17">
        <f>(G14+G17)*100/$G$958</f>
        <v>112.854333527872</v>
      </c>
      <c r="I14" s="18">
        <f>G14/G17</f>
        <v>0.89218790289941674</v>
      </c>
      <c r="J14" s="19">
        <f>LOG(I14)</f>
        <v>-4.9543669616759746E-2</v>
      </c>
      <c r="K14" s="20"/>
      <c r="L14" s="20"/>
    </row>
    <row r="15" spans="1:12" customFormat="1" x14ac:dyDescent="0.2">
      <c r="D15" t="s">
        <v>1097</v>
      </c>
      <c r="E15" t="s">
        <v>734</v>
      </c>
      <c r="F15" s="32">
        <v>5.8709833333333297</v>
      </c>
      <c r="G15" s="33">
        <v>22422312.0250802</v>
      </c>
      <c r="H15" s="21">
        <f>(G15+G18)*100/$G$958</f>
        <v>112.27366248247388</v>
      </c>
      <c r="I15" s="5">
        <f>G15/G18</f>
        <v>0.84829090398423646</v>
      </c>
      <c r="J15" s="22">
        <f>LOG(I15)</f>
        <v>-7.1455189806815061E-2</v>
      </c>
      <c r="L15" s="3"/>
    </row>
    <row r="16" spans="1:12" customFormat="1" x14ac:dyDescent="0.2">
      <c r="D16" t="s">
        <v>1097</v>
      </c>
      <c r="E16" t="s">
        <v>735</v>
      </c>
      <c r="F16" s="32">
        <v>5.8709666666666704</v>
      </c>
      <c r="G16" s="33">
        <v>22973843.361800227</v>
      </c>
      <c r="H16" s="21">
        <f>(G16+G19)*100/$G$958</f>
        <v>117.17506101380511</v>
      </c>
      <c r="I16" s="5">
        <f>G16/G19</f>
        <v>0.82009617550320701</v>
      </c>
      <c r="J16" s="9">
        <f>LOG(I16)</f>
        <v>-8.6135213419851642E-2</v>
      </c>
      <c r="L16" s="3"/>
    </row>
    <row r="17" spans="1:12" customFormat="1" x14ac:dyDescent="0.2">
      <c r="D17" t="s">
        <v>1097</v>
      </c>
      <c r="E17" t="s">
        <v>736</v>
      </c>
      <c r="F17" s="32">
        <v>5.88181666666667</v>
      </c>
      <c r="G17" s="33">
        <v>25952667.134410702</v>
      </c>
      <c r="I17" s="5"/>
      <c r="J17" s="10"/>
    </row>
    <row r="18" spans="1:12" customFormat="1" x14ac:dyDescent="0.2">
      <c r="D18" t="s">
        <v>1097</v>
      </c>
      <c r="E18" t="s">
        <v>737</v>
      </c>
      <c r="F18" s="32">
        <v>5.8818333333333301</v>
      </c>
      <c r="G18" s="33">
        <v>26432338.15165</v>
      </c>
      <c r="J18" s="3"/>
    </row>
    <row r="19" spans="1:12" customFormat="1" x14ac:dyDescent="0.2">
      <c r="D19" t="s">
        <v>1097</v>
      </c>
      <c r="E19" t="s">
        <v>738</v>
      </c>
      <c r="F19" s="32">
        <v>5.8818333333333301</v>
      </c>
      <c r="G19" s="33">
        <v>28013596.512267102</v>
      </c>
      <c r="J19" s="3"/>
    </row>
    <row r="20" spans="1:12" customFormat="1" x14ac:dyDescent="0.2">
      <c r="D20" t="s">
        <v>1097</v>
      </c>
      <c r="E20" t="s">
        <v>739</v>
      </c>
      <c r="F20" s="32">
        <v>5.8709833333333297</v>
      </c>
      <c r="G20" s="33">
        <v>23296969.685733002</v>
      </c>
      <c r="H20" s="21">
        <f>(G20+G23)*100/$G$959</f>
        <v>113.50161144258402</v>
      </c>
      <c r="I20" s="5">
        <f>G20/G23</f>
        <v>0.86817753082389248</v>
      </c>
      <c r="J20" s="19">
        <f>LOG(I20)</f>
        <v>-6.1391458264044421E-2</v>
      </c>
      <c r="K20" s="3"/>
      <c r="L20" s="3"/>
    </row>
    <row r="21" spans="1:12" customFormat="1" x14ac:dyDescent="0.2">
      <c r="D21" t="s">
        <v>1097</v>
      </c>
      <c r="E21" t="s">
        <v>740</v>
      </c>
      <c r="F21" s="32">
        <v>5.8709833333333297</v>
      </c>
      <c r="G21" s="33">
        <v>23322457.9523037</v>
      </c>
      <c r="H21" s="21">
        <f>(G21+G24)*100/$G$959</f>
        <v>115.30803209507506</v>
      </c>
      <c r="I21" s="5">
        <f>G21/G24</f>
        <v>0.8448112447677677</v>
      </c>
      <c r="J21" s="22">
        <f>LOG(I21)</f>
        <v>-7.3240314142541924E-2</v>
      </c>
    </row>
    <row r="22" spans="1:12" customFormat="1" x14ac:dyDescent="0.2">
      <c r="D22" t="s">
        <v>1097</v>
      </c>
      <c r="E22" t="s">
        <v>741</v>
      </c>
      <c r="F22" s="32">
        <v>5.8709833333333297</v>
      </c>
      <c r="G22" s="33">
        <v>23104034.387608793</v>
      </c>
      <c r="H22" s="21">
        <f>(G22+G25)*100/$G$959</f>
        <v>113.18752559945311</v>
      </c>
      <c r="I22" s="5">
        <f>G22/G25</f>
        <v>0.85925182463792305</v>
      </c>
      <c r="J22" s="23">
        <f>LOG(I22)</f>
        <v>-6.5879536956998275E-2</v>
      </c>
    </row>
    <row r="23" spans="1:12" customFormat="1" x14ac:dyDescent="0.2">
      <c r="D23" t="s">
        <v>1097</v>
      </c>
      <c r="E23" t="s">
        <v>742</v>
      </c>
      <c r="F23" s="32">
        <v>5.8818333333333301</v>
      </c>
      <c r="G23" s="33">
        <v>26834338.437236901</v>
      </c>
      <c r="J23" s="3"/>
    </row>
    <row r="24" spans="1:12" customFormat="1" x14ac:dyDescent="0.2">
      <c r="D24" t="s">
        <v>1097</v>
      </c>
      <c r="E24" t="s">
        <v>743</v>
      </c>
      <c r="F24" s="32">
        <v>5.88181666666667</v>
      </c>
      <c r="G24" s="33">
        <v>27606708.7136309</v>
      </c>
      <c r="J24" s="3"/>
    </row>
    <row r="25" spans="1:12" customFormat="1" x14ac:dyDescent="0.2">
      <c r="D25" t="s">
        <v>1097</v>
      </c>
      <c r="E25" t="s">
        <v>744</v>
      </c>
      <c r="F25" s="32">
        <v>5.88181666666667</v>
      </c>
      <c r="G25" s="33">
        <v>26888548.5315606</v>
      </c>
      <c r="J25" s="3"/>
    </row>
    <row r="26" spans="1:12" s="16" customFormat="1" x14ac:dyDescent="0.2">
      <c r="A26" s="16" t="s">
        <v>2</v>
      </c>
      <c r="B26" s="16" t="s">
        <v>204</v>
      </c>
      <c r="C26" s="8">
        <v>190605</v>
      </c>
      <c r="D26" s="16" t="s">
        <v>984</v>
      </c>
      <c r="E26" s="16" t="s">
        <v>751</v>
      </c>
      <c r="F26" s="30">
        <v>5.06056666666667</v>
      </c>
      <c r="G26" s="31">
        <v>795056.53356843395</v>
      </c>
      <c r="H26" s="17">
        <f>(G26+G32)*100/$G$975</f>
        <v>102.0160926412172</v>
      </c>
      <c r="I26" s="18">
        <f>G32/G26</f>
        <v>0.95241921890914094</v>
      </c>
      <c r="J26" s="19">
        <f>LOG(I26)</f>
        <v>-2.1171849531360105E-2</v>
      </c>
      <c r="K26" s="20"/>
      <c r="L26" s="20"/>
    </row>
    <row r="27" spans="1:12" customFormat="1" x14ac:dyDescent="0.2">
      <c r="D27" t="s">
        <v>984</v>
      </c>
      <c r="E27" t="s">
        <v>752</v>
      </c>
      <c r="F27" s="32">
        <v>5.06056666666667</v>
      </c>
      <c r="G27" s="33">
        <v>828903.51634631201</v>
      </c>
      <c r="H27" s="21">
        <f>(G27+G33)*100/$G$975</f>
        <v>104.95113979400784</v>
      </c>
      <c r="I27" s="5">
        <f t="shared" ref="I27:I31" si="2">G33/G27</f>
        <v>0.9265734764205168</v>
      </c>
      <c r="J27" s="22">
        <f t="shared" ref="J27:J31" si="3">LOG(I27)</f>
        <v>-3.3120135828392613E-2</v>
      </c>
    </row>
    <row r="28" spans="1:12" customFormat="1" x14ac:dyDescent="0.2">
      <c r="D28" t="s">
        <v>984</v>
      </c>
      <c r="E28" t="s">
        <v>753</v>
      </c>
      <c r="F28" s="32">
        <v>5.0714166666666696</v>
      </c>
      <c r="G28" s="33">
        <v>825373.03243749705</v>
      </c>
      <c r="H28" s="21">
        <f>(G28+G34)*100/$G$975</f>
        <v>106.93737866859591</v>
      </c>
      <c r="I28" s="5">
        <f t="shared" si="2"/>
        <v>0.97143135053428398</v>
      </c>
      <c r="J28" s="22">
        <f t="shared" si="3"/>
        <v>-1.2587884860984631E-2</v>
      </c>
    </row>
    <row r="29" spans="1:12" customFormat="1" x14ac:dyDescent="0.2">
      <c r="D29" t="s">
        <v>984</v>
      </c>
      <c r="E29" t="s">
        <v>754</v>
      </c>
      <c r="F29" s="32">
        <v>5.06056666666667</v>
      </c>
      <c r="G29" s="33">
        <v>825051.16828397196</v>
      </c>
      <c r="H29" s="21">
        <f>(G29+G35)*100/$G$974</f>
        <v>98.278893263742518</v>
      </c>
      <c r="I29" s="5">
        <f>G35/G29</f>
        <v>0.98235633552715995</v>
      </c>
      <c r="J29" s="22">
        <f t="shared" si="3"/>
        <v>-7.7309496038126509E-3</v>
      </c>
      <c r="K29" s="5"/>
      <c r="L29" s="5"/>
    </row>
    <row r="30" spans="1:12" customFormat="1" x14ac:dyDescent="0.2">
      <c r="D30" t="s">
        <v>984</v>
      </c>
      <c r="E30" t="s">
        <v>755</v>
      </c>
      <c r="F30" s="32">
        <v>5.06056666666667</v>
      </c>
      <c r="G30" s="33">
        <v>877718.30824088701</v>
      </c>
      <c r="H30" s="21">
        <f>(G30+G36)*100/$G$974</f>
        <v>103.66690811296401</v>
      </c>
      <c r="I30" s="5">
        <f t="shared" si="2"/>
        <v>0.96556467308076588</v>
      </c>
      <c r="J30" s="22">
        <f t="shared" si="3"/>
        <v>-1.5218632064337229E-2</v>
      </c>
    </row>
    <row r="31" spans="1:12" customFormat="1" x14ac:dyDescent="0.2">
      <c r="D31" t="s">
        <v>984</v>
      </c>
      <c r="E31" t="s">
        <v>756</v>
      </c>
      <c r="F31" s="32">
        <v>5.06056666666667</v>
      </c>
      <c r="G31" s="33">
        <v>857119.57971387706</v>
      </c>
      <c r="H31" s="21">
        <f>(G31+G37)*100/$G$974</f>
        <v>99.736421474783739</v>
      </c>
      <c r="I31" s="5">
        <f t="shared" si="2"/>
        <v>0.93648757700680096</v>
      </c>
      <c r="J31" s="23">
        <f t="shared" si="3"/>
        <v>-2.8497979391979504E-2</v>
      </c>
    </row>
    <row r="32" spans="1:12" customFormat="1" x14ac:dyDescent="0.2">
      <c r="D32" t="s">
        <v>984</v>
      </c>
      <c r="E32" t="s">
        <v>757</v>
      </c>
      <c r="F32" s="32">
        <v>5.06056666666667</v>
      </c>
      <c r="G32" s="33">
        <v>757227.12268985703</v>
      </c>
      <c r="I32" s="33"/>
      <c r="J32" s="3"/>
    </row>
    <row r="33" spans="1:12" customFormat="1" x14ac:dyDescent="0.2">
      <c r="D33" t="s">
        <v>984</v>
      </c>
      <c r="E33" t="s">
        <v>758</v>
      </c>
      <c r="F33" s="32">
        <v>5.06056666666667</v>
      </c>
      <c r="G33" s="33">
        <v>768040.01275819296</v>
      </c>
      <c r="J33" s="3"/>
    </row>
    <row r="34" spans="1:12" customFormat="1" x14ac:dyDescent="0.2">
      <c r="D34" t="s">
        <v>984</v>
      </c>
      <c r="E34" t="s">
        <v>759</v>
      </c>
      <c r="F34" s="32">
        <v>5.06056666666667</v>
      </c>
      <c r="G34" s="33">
        <v>801793.23959533509</v>
      </c>
      <c r="J34" s="3"/>
    </row>
    <row r="35" spans="1:12" customFormat="1" x14ac:dyDescent="0.2">
      <c r="D35" t="s">
        <v>984</v>
      </c>
      <c r="E35" t="s">
        <v>760</v>
      </c>
      <c r="F35" s="32">
        <v>5.0605833333333301</v>
      </c>
      <c r="G35" s="33">
        <v>810494.24229784484</v>
      </c>
      <c r="J35" s="3"/>
    </row>
    <row r="36" spans="1:12" customFormat="1" x14ac:dyDescent="0.2">
      <c r="D36" t="s">
        <v>984</v>
      </c>
      <c r="E36" t="s">
        <v>761</v>
      </c>
      <c r="F36" s="32">
        <v>5.06056666666667</v>
      </c>
      <c r="G36" s="33">
        <v>847493.791353615</v>
      </c>
      <c r="J36" s="3"/>
    </row>
    <row r="37" spans="1:12" customFormat="1" x14ac:dyDescent="0.2">
      <c r="D37" t="s">
        <v>984</v>
      </c>
      <c r="E37" t="s">
        <v>762</v>
      </c>
      <c r="F37" s="32">
        <v>5.0605833333333301</v>
      </c>
      <c r="G37" s="33">
        <v>802681.8384113363</v>
      </c>
      <c r="J37" s="3"/>
    </row>
    <row r="38" spans="1:12" s="16" customFormat="1" x14ac:dyDescent="0.2">
      <c r="A38" s="16" t="s">
        <v>1</v>
      </c>
      <c r="B38" s="16" t="s">
        <v>787</v>
      </c>
      <c r="C38" s="8">
        <v>190618</v>
      </c>
      <c r="D38" s="16" t="s">
        <v>986</v>
      </c>
      <c r="E38" s="16" t="s">
        <v>848</v>
      </c>
      <c r="F38" s="30">
        <v>9.9</v>
      </c>
      <c r="G38" s="31">
        <v>31094573.522390999</v>
      </c>
      <c r="H38" s="17"/>
      <c r="I38" s="18">
        <f t="shared" ref="I38:I43" si="4">G44/G38</f>
        <v>100.486467326574</v>
      </c>
      <c r="J38" s="19">
        <f>LOG(I38)</f>
        <v>2.0021075785612821</v>
      </c>
      <c r="K38" s="20"/>
      <c r="L38" s="20"/>
    </row>
    <row r="39" spans="1:12" customFormat="1" x14ac:dyDescent="0.2">
      <c r="D39" t="s">
        <v>986</v>
      </c>
      <c r="E39" t="s">
        <v>849</v>
      </c>
      <c r="F39" s="32">
        <v>9.91</v>
      </c>
      <c r="G39" s="33">
        <v>29523216</v>
      </c>
      <c r="H39" s="21"/>
      <c r="I39" s="5">
        <f t="shared" si="4"/>
        <v>168.854070505056</v>
      </c>
      <c r="J39" s="22">
        <f t="shared" ref="J39:J43" si="5">LOG(I39)</f>
        <v>2.227511534480322</v>
      </c>
      <c r="K39" s="3"/>
    </row>
    <row r="40" spans="1:12" customFormat="1" x14ac:dyDescent="0.2">
      <c r="D40" t="s">
        <v>986</v>
      </c>
      <c r="E40" t="s">
        <v>850</v>
      </c>
      <c r="F40" s="32">
        <v>9.9</v>
      </c>
      <c r="G40" s="33">
        <v>33701298.015542902</v>
      </c>
      <c r="H40" s="21"/>
      <c r="I40" s="5">
        <f t="shared" si="4"/>
        <v>93.925348755783702</v>
      </c>
      <c r="J40" s="22">
        <f t="shared" si="5"/>
        <v>1.972782816324522</v>
      </c>
      <c r="K40" s="3"/>
    </row>
    <row r="41" spans="1:12" customFormat="1" x14ac:dyDescent="0.2">
      <c r="D41" t="s">
        <v>986</v>
      </c>
      <c r="E41" t="s">
        <v>851</v>
      </c>
      <c r="F41" s="32">
        <v>9.91</v>
      </c>
      <c r="G41" s="33">
        <v>35223652.839044303</v>
      </c>
      <c r="H41" s="21"/>
      <c r="I41" s="5">
        <f t="shared" si="4"/>
        <v>91.002993711625095</v>
      </c>
      <c r="J41" s="22">
        <f t="shared" si="5"/>
        <v>1.9590556794755276</v>
      </c>
      <c r="K41" s="3"/>
      <c r="L41" s="3"/>
    </row>
    <row r="42" spans="1:12" customFormat="1" x14ac:dyDescent="0.2">
      <c r="D42" t="s">
        <v>986</v>
      </c>
      <c r="E42" t="s">
        <v>852</v>
      </c>
      <c r="F42" s="32">
        <v>9.9</v>
      </c>
      <c r="G42" s="33">
        <v>31265982</v>
      </c>
      <c r="H42" s="21"/>
      <c r="I42" s="5">
        <f>G48/G42</f>
        <v>161.15480530885</v>
      </c>
      <c r="J42" s="22">
        <f t="shared" si="5"/>
        <v>2.2072432598204492</v>
      </c>
      <c r="K42" s="3"/>
    </row>
    <row r="43" spans="1:12" customFormat="1" x14ac:dyDescent="0.2">
      <c r="D43" t="s">
        <v>986</v>
      </c>
      <c r="E43" t="s">
        <v>853</v>
      </c>
      <c r="F43" s="32">
        <v>9.9</v>
      </c>
      <c r="G43" s="33">
        <v>237811.48984773</v>
      </c>
      <c r="H43" s="21"/>
      <c r="I43" s="5">
        <f t="shared" si="4"/>
        <v>93.53789992019442</v>
      </c>
      <c r="J43" s="23">
        <f t="shared" si="5"/>
        <v>1.9709876150560262</v>
      </c>
      <c r="K43" s="3"/>
    </row>
    <row r="44" spans="1:12" customFormat="1" x14ac:dyDescent="0.2">
      <c r="D44" t="s">
        <v>986</v>
      </c>
      <c r="E44" t="s">
        <v>854</v>
      </c>
      <c r="F44" s="32">
        <v>9.89</v>
      </c>
      <c r="G44" s="33">
        <v>3124583846.2914963</v>
      </c>
      <c r="H44" s="21"/>
      <c r="I44" s="5"/>
      <c r="J44" s="3"/>
      <c r="K44" s="3"/>
    </row>
    <row r="45" spans="1:12" customFormat="1" x14ac:dyDescent="0.2">
      <c r="D45" t="s">
        <v>986</v>
      </c>
      <c r="E45" t="s">
        <v>855</v>
      </c>
      <c r="F45" s="32">
        <v>9.8699999999999992</v>
      </c>
      <c r="G45" s="33">
        <v>4985115195.9999971</v>
      </c>
      <c r="H45" s="21"/>
      <c r="I45" s="5"/>
      <c r="J45" s="3"/>
      <c r="K45" s="3"/>
    </row>
    <row r="46" spans="1:12" customFormat="1" x14ac:dyDescent="0.2">
      <c r="D46" t="s">
        <v>986</v>
      </c>
      <c r="E46" t="s">
        <v>856</v>
      </c>
      <c r="F46" s="32">
        <v>9.8699999999999992</v>
      </c>
      <c r="G46" s="33">
        <v>3165406169.6324682</v>
      </c>
      <c r="H46" s="21"/>
      <c r="I46" s="5"/>
      <c r="J46" s="3"/>
      <c r="K46" s="3"/>
    </row>
    <row r="47" spans="1:12" customFormat="1" x14ac:dyDescent="0.2">
      <c r="D47" t="s">
        <v>986</v>
      </c>
      <c r="E47" t="s">
        <v>857</v>
      </c>
      <c r="F47" s="32">
        <v>9.8699999999999992</v>
      </c>
      <c r="G47" s="33">
        <v>3205457857.8120141</v>
      </c>
      <c r="H47" s="21"/>
      <c r="I47" s="5"/>
      <c r="J47" s="3"/>
      <c r="K47" s="3"/>
    </row>
    <row r="48" spans="1:12" customFormat="1" x14ac:dyDescent="0.2">
      <c r="D48" t="s">
        <v>986</v>
      </c>
      <c r="E48" t="s">
        <v>858</v>
      </c>
      <c r="F48" s="32">
        <v>9.8699999999999992</v>
      </c>
      <c r="G48" s="33">
        <v>5038663242.0000086</v>
      </c>
      <c r="H48" s="21"/>
      <c r="I48" s="5"/>
      <c r="J48" s="3"/>
      <c r="K48" s="3"/>
    </row>
    <row r="49" spans="1:12" customFormat="1" x14ac:dyDescent="0.2">
      <c r="D49" t="s">
        <v>986</v>
      </c>
      <c r="E49" t="s">
        <v>859</v>
      </c>
      <c r="F49" s="32">
        <v>9.86</v>
      </c>
      <c r="G49" s="33">
        <v>22244387.337249301</v>
      </c>
      <c r="H49" s="21"/>
      <c r="I49" s="5"/>
      <c r="J49" s="3"/>
      <c r="K49" s="3"/>
    </row>
    <row r="50" spans="1:12" customFormat="1" x14ac:dyDescent="0.2">
      <c r="A50" s="16" t="s">
        <v>1</v>
      </c>
      <c r="B50" s="16" t="s">
        <v>787</v>
      </c>
      <c r="C50" s="8">
        <v>190618</v>
      </c>
      <c r="D50" s="16" t="s">
        <v>1091</v>
      </c>
      <c r="E50" t="s">
        <v>868</v>
      </c>
      <c r="F50" s="32">
        <v>3.99</v>
      </c>
      <c r="G50" s="33">
        <v>20514423.9696902</v>
      </c>
      <c r="H50" s="21"/>
      <c r="I50" s="5">
        <f t="shared" ref="I50:I55" si="6">G50/G56</f>
        <v>1.0652229030481941E-2</v>
      </c>
      <c r="J50" s="19">
        <f t="shared" ref="J50:J55" si="7">LOG(I50)</f>
        <v>-1.972559504493218</v>
      </c>
      <c r="K50" s="3"/>
      <c r="L50" s="3"/>
    </row>
    <row r="51" spans="1:12" customFormat="1" x14ac:dyDescent="0.2">
      <c r="D51" t="s">
        <v>1091</v>
      </c>
      <c r="E51" t="s">
        <v>869</v>
      </c>
      <c r="F51" s="32">
        <v>4.01</v>
      </c>
      <c r="G51" s="33">
        <v>20589724.533185098</v>
      </c>
      <c r="H51" s="21"/>
      <c r="I51" s="5">
        <f t="shared" si="6"/>
        <v>1.0575001270674449E-2</v>
      </c>
      <c r="J51" s="22">
        <f t="shared" si="7"/>
        <v>-1.975719571768819</v>
      </c>
      <c r="K51" s="3"/>
    </row>
    <row r="52" spans="1:12" customFormat="1" x14ac:dyDescent="0.2">
      <c r="D52" t="s">
        <v>1091</v>
      </c>
      <c r="E52" t="s">
        <v>870</v>
      </c>
      <c r="F52" s="32">
        <v>4.01</v>
      </c>
      <c r="G52" s="33">
        <v>21522506.485204302</v>
      </c>
      <c r="H52" s="21"/>
      <c r="I52" s="5">
        <f t="shared" si="6"/>
        <v>1.1291921430915765E-2</v>
      </c>
      <c r="J52" s="22">
        <f t="shared" si="7"/>
        <v>-1.947232152331569</v>
      </c>
      <c r="K52" s="3"/>
    </row>
    <row r="53" spans="1:12" customFormat="1" x14ac:dyDescent="0.2">
      <c r="D53" t="s">
        <v>1091</v>
      </c>
      <c r="E53" t="s">
        <v>871</v>
      </c>
      <c r="F53" s="32">
        <v>4</v>
      </c>
      <c r="G53" s="33">
        <v>24948646.761307001</v>
      </c>
      <c r="H53" s="21"/>
      <c r="I53" s="5">
        <f t="shared" si="6"/>
        <v>1.4909210179977506E-2</v>
      </c>
      <c r="J53" s="22">
        <f t="shared" si="7"/>
        <v>-1.8265453628221868</v>
      </c>
      <c r="K53" s="3"/>
      <c r="L53" s="3"/>
    </row>
    <row r="54" spans="1:12" customFormat="1" x14ac:dyDescent="0.2">
      <c r="D54" t="s">
        <v>1091</v>
      </c>
      <c r="E54" t="s">
        <v>872</v>
      </c>
      <c r="F54" s="32">
        <v>3.99</v>
      </c>
      <c r="G54" s="33">
        <v>24774535.860591799</v>
      </c>
      <c r="H54" s="21"/>
      <c r="I54" s="5">
        <f t="shared" si="6"/>
        <v>1.4702416397011876E-2</v>
      </c>
      <c r="J54" s="22">
        <f t="shared" si="7"/>
        <v>-1.8326112814664548</v>
      </c>
      <c r="K54" s="3"/>
    </row>
    <row r="55" spans="1:12" customFormat="1" x14ac:dyDescent="0.2">
      <c r="D55" t="s">
        <v>1091</v>
      </c>
      <c r="E55" t="s">
        <v>873</v>
      </c>
      <c r="F55" s="32">
        <v>3.99</v>
      </c>
      <c r="G55" s="33">
        <v>17887519.854927201</v>
      </c>
      <c r="H55" s="21"/>
      <c r="I55" s="5">
        <f t="shared" si="6"/>
        <v>1.0500530494465756E-2</v>
      </c>
      <c r="J55" s="23">
        <f t="shared" si="7"/>
        <v>-1.9787887595015567</v>
      </c>
      <c r="K55" s="3"/>
    </row>
    <row r="56" spans="1:12" customFormat="1" x14ac:dyDescent="0.2">
      <c r="D56" t="s">
        <v>1091</v>
      </c>
      <c r="E56" t="s">
        <v>874</v>
      </c>
      <c r="F56" s="32">
        <v>4.01</v>
      </c>
      <c r="G56" s="33">
        <v>1925833918.0454199</v>
      </c>
      <c r="H56" s="21"/>
      <c r="I56" s="5"/>
      <c r="J56" s="3"/>
      <c r="K56" s="3"/>
    </row>
    <row r="57" spans="1:12" customFormat="1" x14ac:dyDescent="0.2">
      <c r="D57" t="s">
        <v>1091</v>
      </c>
      <c r="E57" t="s">
        <v>875</v>
      </c>
      <c r="F57" s="32">
        <v>4.01</v>
      </c>
      <c r="G57" s="33">
        <v>1947018634.43577</v>
      </c>
      <c r="H57" s="21"/>
      <c r="I57" s="5"/>
      <c r="J57" s="3"/>
      <c r="K57" s="3"/>
    </row>
    <row r="58" spans="1:12" customFormat="1" x14ac:dyDescent="0.2">
      <c r="D58" t="s">
        <v>1091</v>
      </c>
      <c r="E58" t="s">
        <v>876</v>
      </c>
      <c r="F58" s="32">
        <v>4.0199999999999996</v>
      </c>
      <c r="G58" s="33">
        <v>1906009231.1905899</v>
      </c>
      <c r="H58" s="21"/>
      <c r="I58" s="5"/>
      <c r="J58" s="3"/>
      <c r="K58" s="3"/>
    </row>
    <row r="59" spans="1:12" customFormat="1" x14ac:dyDescent="0.2">
      <c r="D59" t="s">
        <v>1091</v>
      </c>
      <c r="E59" t="s">
        <v>877</v>
      </c>
      <c r="F59" s="32">
        <v>4.0199999999999996</v>
      </c>
      <c r="G59" s="33">
        <v>1673371456.9811399</v>
      </c>
      <c r="H59" s="21"/>
      <c r="I59" s="5"/>
      <c r="J59" s="3"/>
      <c r="K59" s="3"/>
    </row>
    <row r="60" spans="1:12" customFormat="1" x14ac:dyDescent="0.2">
      <c r="D60" t="s">
        <v>1091</v>
      </c>
      <c r="E60" t="s">
        <v>878</v>
      </c>
      <c r="F60" s="32">
        <v>4.01</v>
      </c>
      <c r="G60" s="33">
        <v>1685065583.2076001</v>
      </c>
      <c r="H60" s="21"/>
      <c r="I60" s="5"/>
      <c r="J60" s="3"/>
      <c r="K60" s="3"/>
    </row>
    <row r="61" spans="1:12" customFormat="1" x14ac:dyDescent="0.2">
      <c r="D61" t="s">
        <v>1091</v>
      </c>
      <c r="E61" t="s">
        <v>879</v>
      </c>
      <c r="F61" s="32">
        <v>4.01</v>
      </c>
      <c r="G61" s="33">
        <v>1703487253.7492001</v>
      </c>
      <c r="H61" s="21"/>
      <c r="I61" s="5"/>
      <c r="J61" s="3"/>
      <c r="K61" s="3"/>
    </row>
    <row r="62" spans="1:12" customFormat="1" x14ac:dyDescent="0.2">
      <c r="D62" t="s">
        <v>1076</v>
      </c>
      <c r="E62" t="s">
        <v>880</v>
      </c>
      <c r="F62" s="32">
        <v>4.92</v>
      </c>
      <c r="G62" s="33">
        <v>30280452.528676901</v>
      </c>
      <c r="H62" s="21"/>
      <c r="I62" s="5">
        <f t="shared" ref="I62:I67" si="8">G62/G68</f>
        <v>2.2146553332842288E-2</v>
      </c>
      <c r="J62" s="19">
        <f t="shared" ref="J62:J67" si="9">LOG(I62)</f>
        <v>-1.6546938534138373</v>
      </c>
      <c r="K62" s="3"/>
      <c r="L62" s="3"/>
    </row>
    <row r="63" spans="1:12" customFormat="1" x14ac:dyDescent="0.2">
      <c r="D63" t="s">
        <v>1076</v>
      </c>
      <c r="E63" t="s">
        <v>881</v>
      </c>
      <c r="F63" s="32">
        <v>4.9000000000000004</v>
      </c>
      <c r="G63" s="33">
        <v>33243373.910346899</v>
      </c>
      <c r="H63" s="21"/>
      <c r="I63" s="5">
        <f t="shared" si="8"/>
        <v>2.436294410527912E-2</v>
      </c>
      <c r="J63" s="22">
        <f t="shared" si="9"/>
        <v>-1.6132702311697891</v>
      </c>
      <c r="K63" s="3"/>
    </row>
    <row r="64" spans="1:12" customFormat="1" x14ac:dyDescent="0.2">
      <c r="D64" t="s">
        <v>1076</v>
      </c>
      <c r="E64" t="s">
        <v>882</v>
      </c>
      <c r="F64" s="32">
        <v>4.9000000000000004</v>
      </c>
      <c r="G64" s="33">
        <v>31185541.9523503</v>
      </c>
      <c r="H64" s="21"/>
      <c r="I64" s="5">
        <f t="shared" si="8"/>
        <v>2.2353017281134979E-2</v>
      </c>
      <c r="J64" s="22">
        <f t="shared" si="9"/>
        <v>-1.6506638461292218</v>
      </c>
      <c r="K64" s="3"/>
    </row>
    <row r="65" spans="4:12" customFormat="1" x14ac:dyDescent="0.2">
      <c r="D65" t="s">
        <v>1076</v>
      </c>
      <c r="E65" t="s">
        <v>883</v>
      </c>
      <c r="F65" s="32">
        <v>4.92</v>
      </c>
      <c r="G65" s="33">
        <v>35310726.6342308</v>
      </c>
      <c r="H65" s="21"/>
      <c r="I65" s="5">
        <f t="shared" si="8"/>
        <v>2.5461699674595838E-2</v>
      </c>
      <c r="J65" s="22">
        <f t="shared" si="9"/>
        <v>-1.5941126087475697</v>
      </c>
      <c r="K65" s="3"/>
      <c r="L65" s="3"/>
    </row>
    <row r="66" spans="4:12" customFormat="1" x14ac:dyDescent="0.2">
      <c r="D66" t="s">
        <v>1076</v>
      </c>
      <c r="E66" t="s">
        <v>884</v>
      </c>
      <c r="F66" s="32">
        <v>4.91</v>
      </c>
      <c r="G66" s="33">
        <v>35010671.875908397</v>
      </c>
      <c r="H66" s="21"/>
      <c r="I66" s="5">
        <f t="shared" si="8"/>
        <v>2.7325884364247172E-2</v>
      </c>
      <c r="J66" s="22">
        <f t="shared" si="9"/>
        <v>-1.5634257738138515</v>
      </c>
      <c r="K66" s="3"/>
    </row>
    <row r="67" spans="4:12" customFormat="1" x14ac:dyDescent="0.2">
      <c r="D67" t="s">
        <v>1076</v>
      </c>
      <c r="E67" t="s">
        <v>885</v>
      </c>
      <c r="F67" s="32">
        <v>4.91</v>
      </c>
      <c r="G67" s="33">
        <v>33893238.269272797</v>
      </c>
      <c r="H67" s="21"/>
      <c r="I67" s="5">
        <f t="shared" si="8"/>
        <v>2.5227736837635514E-2</v>
      </c>
      <c r="J67" s="23">
        <f t="shared" si="9"/>
        <v>-1.5981217079846812</v>
      </c>
      <c r="K67" s="3"/>
    </row>
    <row r="68" spans="4:12" customFormat="1" x14ac:dyDescent="0.2">
      <c r="D68" t="s">
        <v>1076</v>
      </c>
      <c r="E68" t="s">
        <v>886</v>
      </c>
      <c r="F68" s="32">
        <v>4.93</v>
      </c>
      <c r="G68" s="33">
        <v>1367276075.58565</v>
      </c>
      <c r="H68" s="21"/>
      <c r="I68" s="5"/>
      <c r="J68" s="3"/>
      <c r="K68" s="3"/>
    </row>
    <row r="69" spans="4:12" customFormat="1" x14ac:dyDescent="0.2">
      <c r="D69" t="s">
        <v>1076</v>
      </c>
      <c r="E69" t="s">
        <v>887</v>
      </c>
      <c r="F69" s="32">
        <v>4.92</v>
      </c>
      <c r="G69" s="33">
        <v>1364505610.1057799</v>
      </c>
      <c r="H69" s="21"/>
      <c r="I69" s="5"/>
      <c r="J69" s="3"/>
      <c r="K69" s="3"/>
    </row>
    <row r="70" spans="4:12" customFormat="1" x14ac:dyDescent="0.2">
      <c r="D70" t="s">
        <v>1076</v>
      </c>
      <c r="E70" t="s">
        <v>888</v>
      </c>
      <c r="F70" s="32">
        <v>4.92</v>
      </c>
      <c r="G70" s="33">
        <v>1395137916.28791</v>
      </c>
      <c r="H70" s="21"/>
      <c r="I70" s="5"/>
      <c r="J70" s="3"/>
      <c r="K70" s="3"/>
    </row>
    <row r="71" spans="4:12" customFormat="1" x14ac:dyDescent="0.2">
      <c r="D71" t="s">
        <v>1076</v>
      </c>
      <c r="E71" t="s">
        <v>889</v>
      </c>
      <c r="F71" s="32">
        <v>4.92</v>
      </c>
      <c r="G71" s="33">
        <v>1386817340.77092</v>
      </c>
      <c r="H71" s="21"/>
      <c r="I71" s="5"/>
      <c r="J71" s="3"/>
      <c r="K71" s="3"/>
    </row>
    <row r="72" spans="4:12" customFormat="1" x14ac:dyDescent="0.2">
      <c r="D72" t="s">
        <v>1076</v>
      </c>
      <c r="E72" t="s">
        <v>890</v>
      </c>
      <c r="F72" s="32">
        <v>4.93</v>
      </c>
      <c r="G72" s="33">
        <v>1281227403.6303799</v>
      </c>
      <c r="H72" s="21"/>
      <c r="I72" s="5"/>
      <c r="J72" s="3"/>
      <c r="K72" s="3"/>
    </row>
    <row r="73" spans="4:12" customFormat="1" x14ac:dyDescent="0.2">
      <c r="D73" t="s">
        <v>1076</v>
      </c>
      <c r="E73" t="s">
        <v>891</v>
      </c>
      <c r="F73" s="32">
        <v>4.93</v>
      </c>
      <c r="G73" s="33">
        <v>1343491034.78477</v>
      </c>
      <c r="H73" s="21"/>
      <c r="I73" s="5"/>
      <c r="J73" s="3"/>
      <c r="K73" s="3"/>
    </row>
    <row r="74" spans="4:12" customFormat="1" x14ac:dyDescent="0.2">
      <c r="D74" t="s">
        <v>1090</v>
      </c>
      <c r="E74" t="s">
        <v>892</v>
      </c>
      <c r="F74" s="32">
        <v>9.33</v>
      </c>
      <c r="G74" s="33">
        <v>704799230.79987597</v>
      </c>
      <c r="H74" s="21"/>
      <c r="I74" s="5">
        <f t="shared" ref="I74:I79" si="10">G74/G80</f>
        <v>0.35396844912841069</v>
      </c>
      <c r="J74" s="19">
        <f t="shared" ref="J74:J79" si="11">LOG(I74)</f>
        <v>-0.45103544695751902</v>
      </c>
      <c r="K74" s="3"/>
      <c r="L74" s="3"/>
    </row>
    <row r="75" spans="4:12" customFormat="1" x14ac:dyDescent="0.2">
      <c r="D75" t="s">
        <v>1090</v>
      </c>
      <c r="E75" t="s">
        <v>893</v>
      </c>
      <c r="F75" s="32">
        <v>9.32</v>
      </c>
      <c r="G75" s="33">
        <v>655595578.70044601</v>
      </c>
      <c r="H75" s="21"/>
      <c r="I75" s="5">
        <f t="shared" si="10"/>
        <v>0.3350035320888109</v>
      </c>
      <c r="J75" s="22">
        <f t="shared" si="11"/>
        <v>-0.47495061398227867</v>
      </c>
      <c r="K75" s="3"/>
    </row>
    <row r="76" spans="4:12" customFormat="1" x14ac:dyDescent="0.2">
      <c r="D76" t="s">
        <v>1090</v>
      </c>
      <c r="E76" t="s">
        <v>894</v>
      </c>
      <c r="F76" s="32">
        <v>9.32</v>
      </c>
      <c r="G76" s="33">
        <v>622511954.87284195</v>
      </c>
      <c r="H76" s="21"/>
      <c r="I76" s="5">
        <f t="shared" si="10"/>
        <v>0.31159065210604087</v>
      </c>
      <c r="J76" s="22">
        <f t="shared" si="11"/>
        <v>-0.50641557988156716</v>
      </c>
      <c r="K76" s="3"/>
    </row>
    <row r="77" spans="4:12" customFormat="1" x14ac:dyDescent="0.2">
      <c r="D77" t="s">
        <v>1090</v>
      </c>
      <c r="E77" t="s">
        <v>895</v>
      </c>
      <c r="F77" s="32">
        <v>9.32</v>
      </c>
      <c r="G77" s="33">
        <v>549447294.80160105</v>
      </c>
      <c r="H77" s="21"/>
      <c r="I77" s="5">
        <f t="shared" si="10"/>
        <v>0.33051634342992275</v>
      </c>
      <c r="J77" s="22">
        <f t="shared" si="11"/>
        <v>-0.480807060577918</v>
      </c>
      <c r="K77" s="3"/>
      <c r="L77" s="3"/>
    </row>
    <row r="78" spans="4:12" customFormat="1" x14ac:dyDescent="0.2">
      <c r="D78" t="s">
        <v>1090</v>
      </c>
      <c r="E78" t="s">
        <v>896</v>
      </c>
      <c r="F78" s="32">
        <v>9.32</v>
      </c>
      <c r="G78" s="33">
        <v>527884504.48659599</v>
      </c>
      <c r="H78" s="21"/>
      <c r="I78" s="5">
        <f t="shared" si="10"/>
        <v>0.31152213142146018</v>
      </c>
      <c r="J78" s="22">
        <f t="shared" si="11"/>
        <v>-0.50651109438910491</v>
      </c>
      <c r="K78" s="3"/>
    </row>
    <row r="79" spans="4:12" customFormat="1" x14ac:dyDescent="0.2">
      <c r="D79" t="s">
        <v>1090</v>
      </c>
      <c r="E79" t="s">
        <v>897</v>
      </c>
      <c r="F79" s="32">
        <v>9.33</v>
      </c>
      <c r="G79" s="33">
        <v>555570229.28526497</v>
      </c>
      <c r="H79" s="21"/>
      <c r="I79" s="5">
        <f t="shared" si="10"/>
        <v>0.31558475191817587</v>
      </c>
      <c r="J79" s="23">
        <f t="shared" si="11"/>
        <v>-0.5008839887255272</v>
      </c>
      <c r="K79" s="3"/>
    </row>
    <row r="80" spans="4:12" customFormat="1" x14ac:dyDescent="0.2">
      <c r="D80" t="s">
        <v>1090</v>
      </c>
      <c r="E80" t="s">
        <v>898</v>
      </c>
      <c r="F80" s="32">
        <v>9.33</v>
      </c>
      <c r="G80" s="33">
        <v>1991135742.56499</v>
      </c>
      <c r="H80" s="21"/>
      <c r="I80" s="5"/>
      <c r="J80" s="3"/>
      <c r="K80" s="3"/>
    </row>
    <row r="81" spans="4:12" customFormat="1" x14ac:dyDescent="0.2">
      <c r="D81" t="s">
        <v>1090</v>
      </c>
      <c r="E81" t="s">
        <v>899</v>
      </c>
      <c r="F81" s="32">
        <v>9.34</v>
      </c>
      <c r="G81" s="33">
        <v>1956981093.93857</v>
      </c>
      <c r="H81" s="21"/>
      <c r="I81" s="5"/>
      <c r="J81" s="3"/>
      <c r="K81" s="3"/>
    </row>
    <row r="82" spans="4:12" customFormat="1" x14ac:dyDescent="0.2">
      <c r="D82" t="s">
        <v>1090</v>
      </c>
      <c r="E82" t="s">
        <v>900</v>
      </c>
      <c r="F82" s="32">
        <v>9.35</v>
      </c>
      <c r="G82" s="33">
        <v>1997851831.1293499</v>
      </c>
      <c r="H82" s="21"/>
      <c r="I82" s="5"/>
      <c r="J82" s="3"/>
      <c r="K82" s="3"/>
    </row>
    <row r="83" spans="4:12" customFormat="1" x14ac:dyDescent="0.2">
      <c r="D83" t="s">
        <v>1090</v>
      </c>
      <c r="E83" t="s">
        <v>901</v>
      </c>
      <c r="F83" s="32">
        <v>9.34</v>
      </c>
      <c r="G83" s="33">
        <v>1662390697.83881</v>
      </c>
      <c r="H83" s="21"/>
      <c r="I83" s="5"/>
      <c r="J83" s="3"/>
      <c r="K83" s="3"/>
    </row>
    <row r="84" spans="4:12" customFormat="1" x14ac:dyDescent="0.2">
      <c r="D84" t="s">
        <v>1090</v>
      </c>
      <c r="E84" t="s">
        <v>902</v>
      </c>
      <c r="F84" s="32">
        <v>9.34</v>
      </c>
      <c r="G84" s="33">
        <v>1694532911.9247</v>
      </c>
      <c r="H84" s="21"/>
      <c r="I84" s="5"/>
      <c r="J84" s="3"/>
      <c r="K84" s="3"/>
    </row>
    <row r="85" spans="4:12" customFormat="1" x14ac:dyDescent="0.2">
      <c r="D85" t="s">
        <v>1090</v>
      </c>
      <c r="E85" t="s">
        <v>903</v>
      </c>
      <c r="F85" s="32">
        <v>9.32</v>
      </c>
      <c r="G85" s="33">
        <v>1760446998.4953899</v>
      </c>
      <c r="H85" s="21"/>
      <c r="I85" s="5"/>
      <c r="J85" s="3"/>
      <c r="K85" s="3"/>
    </row>
    <row r="86" spans="4:12" customFormat="1" x14ac:dyDescent="0.2">
      <c r="D86" t="s">
        <v>1078</v>
      </c>
      <c r="E86" t="s">
        <v>904</v>
      </c>
      <c r="F86" s="32">
        <v>9.57</v>
      </c>
      <c r="G86" s="33">
        <v>983196322.45901203</v>
      </c>
      <c r="H86" s="21"/>
      <c r="I86" s="5">
        <f t="shared" ref="I86:I91" si="12">G86/G92</f>
        <v>0.48451028813345881</v>
      </c>
      <c r="J86" s="19">
        <f t="shared" ref="J86:J91" si="13">LOG(I86)</f>
        <v>-0.31469699666862944</v>
      </c>
      <c r="K86" s="3"/>
      <c r="L86" s="3"/>
    </row>
    <row r="87" spans="4:12" customFormat="1" x14ac:dyDescent="0.2">
      <c r="D87" t="s">
        <v>1078</v>
      </c>
      <c r="E87" t="s">
        <v>905</v>
      </c>
      <c r="F87" s="32">
        <v>9.57</v>
      </c>
      <c r="G87" s="33">
        <v>940885067.20076299</v>
      </c>
      <c r="H87" s="21"/>
      <c r="I87" s="5">
        <f t="shared" si="12"/>
        <v>0.45350629459441588</v>
      </c>
      <c r="J87" s="22">
        <f t="shared" si="13"/>
        <v>-0.34341668062450592</v>
      </c>
      <c r="K87" s="3"/>
    </row>
    <row r="88" spans="4:12" customFormat="1" x14ac:dyDescent="0.2">
      <c r="D88" t="s">
        <v>1078</v>
      </c>
      <c r="E88" t="s">
        <v>906</v>
      </c>
      <c r="F88" s="32">
        <v>9.58</v>
      </c>
      <c r="G88" s="33">
        <v>1009503408.16694</v>
      </c>
      <c r="H88" s="21"/>
      <c r="I88" s="5">
        <f t="shared" si="12"/>
        <v>0.48754120810344703</v>
      </c>
      <c r="J88" s="22">
        <f t="shared" si="13"/>
        <v>-0.31198867084628373</v>
      </c>
      <c r="K88" s="3"/>
    </row>
    <row r="89" spans="4:12" customFormat="1" x14ac:dyDescent="0.2">
      <c r="D89" t="s">
        <v>1078</v>
      </c>
      <c r="E89" t="s">
        <v>907</v>
      </c>
      <c r="F89" s="32">
        <v>9.56</v>
      </c>
      <c r="G89" s="33">
        <v>1029632724.98228</v>
      </c>
      <c r="H89" s="21"/>
      <c r="I89" s="5">
        <f t="shared" si="12"/>
        <v>0.51546669921726196</v>
      </c>
      <c r="J89" s="22">
        <f t="shared" si="13"/>
        <v>-0.28779938627441776</v>
      </c>
      <c r="K89" s="3"/>
      <c r="L89" s="3"/>
    </row>
    <row r="90" spans="4:12" customFormat="1" x14ac:dyDescent="0.2">
      <c r="D90" t="s">
        <v>1078</v>
      </c>
      <c r="E90" t="s">
        <v>908</v>
      </c>
      <c r="F90" s="32">
        <v>9.57</v>
      </c>
      <c r="G90" s="33">
        <v>1046370491.37244</v>
      </c>
      <c r="H90" s="21"/>
      <c r="I90" s="5">
        <f t="shared" si="12"/>
        <v>0.53656571536711029</v>
      </c>
      <c r="J90" s="22">
        <f t="shared" si="13"/>
        <v>-0.27037708064388771</v>
      </c>
      <c r="K90" s="3"/>
    </row>
    <row r="91" spans="4:12" customFormat="1" x14ac:dyDescent="0.2">
      <c r="D91" t="s">
        <v>1078</v>
      </c>
      <c r="E91" t="s">
        <v>909</v>
      </c>
      <c r="F91" s="32">
        <v>9.57</v>
      </c>
      <c r="G91" s="33">
        <v>1003054321.77063</v>
      </c>
      <c r="H91" s="21"/>
      <c r="I91" s="5">
        <f t="shared" si="12"/>
        <v>0.52346816979336663</v>
      </c>
      <c r="J91" s="23">
        <f t="shared" si="13"/>
        <v>-0.2811097210593973</v>
      </c>
      <c r="K91" s="3"/>
    </row>
    <row r="92" spans="4:12" customFormat="1" x14ac:dyDescent="0.2">
      <c r="D92" t="s">
        <v>1078</v>
      </c>
      <c r="E92" t="s">
        <v>910</v>
      </c>
      <c r="F92" s="32">
        <v>9.58</v>
      </c>
      <c r="G92" s="33">
        <v>2029257884.79478</v>
      </c>
      <c r="H92" s="21"/>
      <c r="I92" s="5"/>
      <c r="J92" s="3"/>
      <c r="K92" s="3"/>
    </row>
    <row r="93" spans="4:12" customFormat="1" x14ac:dyDescent="0.2">
      <c r="D93" t="s">
        <v>1078</v>
      </c>
      <c r="E93" t="s">
        <v>911</v>
      </c>
      <c r="F93" s="32">
        <v>9.6</v>
      </c>
      <c r="G93" s="33">
        <v>2074690204.7792399</v>
      </c>
      <c r="H93" s="21"/>
      <c r="I93" s="5"/>
      <c r="J93" s="3"/>
      <c r="K93" s="3"/>
    </row>
    <row r="94" spans="4:12" customFormat="1" x14ac:dyDescent="0.2">
      <c r="D94" t="s">
        <v>1078</v>
      </c>
      <c r="E94" t="s">
        <v>912</v>
      </c>
      <c r="F94" s="32">
        <v>9.59</v>
      </c>
      <c r="G94" s="33">
        <v>2070601195.1152699</v>
      </c>
      <c r="H94" s="21"/>
      <c r="I94" s="5"/>
      <c r="J94" s="3"/>
      <c r="K94" s="3"/>
    </row>
    <row r="95" spans="4:12" customFormat="1" x14ac:dyDescent="0.2">
      <c r="D95" t="s">
        <v>1078</v>
      </c>
      <c r="E95" t="s">
        <v>913</v>
      </c>
      <c r="F95" s="32">
        <v>9.59</v>
      </c>
      <c r="G95" s="33">
        <v>1997476707.11955</v>
      </c>
      <c r="H95" s="21"/>
      <c r="I95" s="5"/>
      <c r="J95" s="3"/>
      <c r="K95" s="3"/>
    </row>
    <row r="96" spans="4:12" customFormat="1" x14ac:dyDescent="0.2">
      <c r="D96" t="s">
        <v>1078</v>
      </c>
      <c r="E96" t="s">
        <v>914</v>
      </c>
      <c r="F96" s="32">
        <v>9.59</v>
      </c>
      <c r="G96" s="33">
        <v>1950125513.8087399</v>
      </c>
      <c r="H96" s="21"/>
      <c r="I96" s="5"/>
      <c r="J96" s="3"/>
      <c r="K96" s="3"/>
    </row>
    <row r="97" spans="1:12" customFormat="1" x14ac:dyDescent="0.2">
      <c r="D97" t="s">
        <v>1078</v>
      </c>
      <c r="E97" t="s">
        <v>915</v>
      </c>
      <c r="F97" s="32">
        <v>9.59</v>
      </c>
      <c r="G97" s="33">
        <v>1916170609.1252401</v>
      </c>
      <c r="H97" s="21"/>
      <c r="I97" s="5"/>
      <c r="J97" s="3"/>
      <c r="K97" s="3"/>
    </row>
    <row r="98" spans="1:12" s="16" customFormat="1" x14ac:dyDescent="0.2">
      <c r="A98" s="16" t="s">
        <v>1</v>
      </c>
      <c r="B98" s="16" t="s">
        <v>787</v>
      </c>
      <c r="C98" s="8">
        <v>190619</v>
      </c>
      <c r="D98" s="16" t="s">
        <v>1096</v>
      </c>
      <c r="E98" s="16" t="s">
        <v>924</v>
      </c>
      <c r="F98" s="30">
        <v>5.33</v>
      </c>
      <c r="G98" s="31">
        <v>29873105.6585625</v>
      </c>
      <c r="H98" s="17"/>
      <c r="I98" s="18">
        <f t="shared" ref="I98:I103" si="14">G98/G104</f>
        <v>9.1038229051458221E-3</v>
      </c>
      <c r="J98" s="19">
        <f t="shared" ref="J98:J103" si="15">LOG(I98)</f>
        <v>-2.0407761991109119</v>
      </c>
      <c r="K98" s="20"/>
      <c r="L98" s="20"/>
    </row>
    <row r="99" spans="1:12" customFormat="1" x14ac:dyDescent="0.2">
      <c r="D99" t="s">
        <v>1096</v>
      </c>
      <c r="E99" t="s">
        <v>925</v>
      </c>
      <c r="F99" s="32">
        <v>5.3</v>
      </c>
      <c r="G99" s="33">
        <v>24297850.603916101</v>
      </c>
      <c r="H99" s="21"/>
      <c r="I99" s="5">
        <f t="shared" si="14"/>
        <v>7.4170433382434505E-3</v>
      </c>
      <c r="J99" s="22">
        <f t="shared" si="15"/>
        <v>-2.1297691833712449</v>
      </c>
      <c r="K99" s="3"/>
    </row>
    <row r="100" spans="1:12" customFormat="1" x14ac:dyDescent="0.2">
      <c r="D100" t="s">
        <v>1096</v>
      </c>
      <c r="E100" t="s">
        <v>926</v>
      </c>
      <c r="F100" s="32">
        <v>5.33</v>
      </c>
      <c r="G100" s="33">
        <v>30452609.921467599</v>
      </c>
      <c r="H100" s="21"/>
      <c r="I100" s="5">
        <f t="shared" si="14"/>
        <v>9.0042942036955391E-3</v>
      </c>
      <c r="J100" s="22">
        <f t="shared" si="15"/>
        <v>-2.0455503234278338</v>
      </c>
      <c r="K100" s="3"/>
    </row>
    <row r="101" spans="1:12" customFormat="1" x14ac:dyDescent="0.2">
      <c r="D101" t="s">
        <v>1096</v>
      </c>
      <c r="E101" t="s">
        <v>927</v>
      </c>
      <c r="F101" s="32">
        <v>5.33</v>
      </c>
      <c r="G101" s="33">
        <v>57789551.377656199</v>
      </c>
      <c r="H101" s="21"/>
      <c r="I101" s="5">
        <f t="shared" si="14"/>
        <v>1.9513986804552266E-2</v>
      </c>
      <c r="J101" s="22">
        <f t="shared" si="15"/>
        <v>-1.7096539930178967</v>
      </c>
      <c r="K101" s="3"/>
      <c r="L101" s="3"/>
    </row>
    <row r="102" spans="1:12" customFormat="1" x14ac:dyDescent="0.2">
      <c r="D102" t="s">
        <v>1096</v>
      </c>
      <c r="E102" t="s">
        <v>928</v>
      </c>
      <c r="F102" s="32">
        <v>5.32</v>
      </c>
      <c r="G102" s="33">
        <v>43772261.576223202</v>
      </c>
      <c r="H102" s="21"/>
      <c r="I102" s="5">
        <f t="shared" si="14"/>
        <v>1.4321092120570122E-2</v>
      </c>
      <c r="J102" s="22">
        <f t="shared" si="15"/>
        <v>-1.8440238616474591</v>
      </c>
      <c r="K102" s="3"/>
    </row>
    <row r="103" spans="1:12" customFormat="1" x14ac:dyDescent="0.2">
      <c r="D103" t="s">
        <v>1096</v>
      </c>
      <c r="E103" t="s">
        <v>929</v>
      </c>
      <c r="F103" s="32">
        <v>5.33</v>
      </c>
      <c r="G103" s="33">
        <v>48054795.7729076</v>
      </c>
      <c r="H103" s="21"/>
      <c r="I103" s="5">
        <f t="shared" si="14"/>
        <v>1.6262874263834767E-2</v>
      </c>
      <c r="J103" s="23">
        <f t="shared" si="15"/>
        <v>-1.7888026957279504</v>
      </c>
      <c r="K103" s="3"/>
    </row>
    <row r="104" spans="1:12" customFormat="1" x14ac:dyDescent="0.2">
      <c r="D104" t="s">
        <v>1096</v>
      </c>
      <c r="E104" t="s">
        <v>930</v>
      </c>
      <c r="F104" s="32">
        <v>5.32</v>
      </c>
      <c r="G104" s="33">
        <v>3281380357.4405098</v>
      </c>
      <c r="H104" s="21"/>
      <c r="I104" s="5"/>
      <c r="J104" s="3"/>
      <c r="K104" s="3"/>
    </row>
    <row r="105" spans="1:12" customFormat="1" x14ac:dyDescent="0.2">
      <c r="D105" t="s">
        <v>1096</v>
      </c>
      <c r="E105" t="s">
        <v>931</v>
      </c>
      <c r="F105" s="32">
        <v>5.33</v>
      </c>
      <c r="G105" s="33">
        <v>3275948311.9955001</v>
      </c>
      <c r="H105" s="21"/>
      <c r="I105" s="5"/>
      <c r="J105" s="3"/>
      <c r="K105" s="3"/>
    </row>
    <row r="106" spans="1:12" customFormat="1" x14ac:dyDescent="0.2">
      <c r="D106" t="s">
        <v>1096</v>
      </c>
      <c r="E106" t="s">
        <v>932</v>
      </c>
      <c r="F106" s="32">
        <v>5.34</v>
      </c>
      <c r="G106" s="33">
        <v>3382009653.6793799</v>
      </c>
      <c r="H106" s="21"/>
      <c r="I106" s="5"/>
      <c r="J106" s="3"/>
      <c r="K106" s="3"/>
    </row>
    <row r="107" spans="1:12" customFormat="1" x14ac:dyDescent="0.2">
      <c r="D107" t="s">
        <v>1096</v>
      </c>
      <c r="E107" t="s">
        <v>933</v>
      </c>
      <c r="F107" s="32">
        <v>5.34</v>
      </c>
      <c r="G107" s="33">
        <v>2961442577.3914599</v>
      </c>
      <c r="H107" s="21"/>
      <c r="I107" s="5"/>
      <c r="J107" s="3"/>
      <c r="K107" s="3"/>
    </row>
    <row r="108" spans="1:12" customFormat="1" x14ac:dyDescent="0.2">
      <c r="D108" t="s">
        <v>1096</v>
      </c>
      <c r="E108" t="s">
        <v>934</v>
      </c>
      <c r="F108" s="32">
        <v>5.33</v>
      </c>
      <c r="G108" s="33">
        <v>3056489072.73984</v>
      </c>
      <c r="H108" s="21"/>
      <c r="I108" s="5"/>
      <c r="J108" s="3"/>
      <c r="K108" s="3"/>
    </row>
    <row r="109" spans="1:12" customFormat="1" x14ac:dyDescent="0.2">
      <c r="D109" t="s">
        <v>1096</v>
      </c>
      <c r="E109" t="s">
        <v>935</v>
      </c>
      <c r="F109" s="32">
        <v>5.34</v>
      </c>
      <c r="G109" s="33">
        <v>2954877163.36659</v>
      </c>
      <c r="H109" s="21"/>
      <c r="I109" s="5"/>
      <c r="J109" s="3"/>
      <c r="K109" s="3"/>
    </row>
    <row r="110" spans="1:12" customFormat="1" x14ac:dyDescent="0.2">
      <c r="D110" t="s">
        <v>1082</v>
      </c>
      <c r="E110" t="s">
        <v>936</v>
      </c>
      <c r="F110" s="32">
        <v>5.94</v>
      </c>
      <c r="G110" s="33">
        <v>137417793.61689499</v>
      </c>
      <c r="H110" s="21"/>
      <c r="I110" s="5">
        <f t="shared" ref="I110:I115" si="16">G110/G116</f>
        <v>4.1228062346384715E-2</v>
      </c>
      <c r="J110" s="19">
        <f t="shared" ref="J110:J115" si="17">LOG(I110)</f>
        <v>-1.3848070758716349</v>
      </c>
      <c r="K110" s="3"/>
      <c r="L110" s="3"/>
    </row>
    <row r="111" spans="1:12" customFormat="1" x14ac:dyDescent="0.2">
      <c r="D111" t="s">
        <v>1082</v>
      </c>
      <c r="E111" t="s">
        <v>937</v>
      </c>
      <c r="F111" s="32">
        <v>5.95</v>
      </c>
      <c r="G111" s="33">
        <v>135648341.51395801</v>
      </c>
      <c r="H111" s="21"/>
      <c r="I111" s="5">
        <f t="shared" si="16"/>
        <v>4.1034760211425762E-2</v>
      </c>
      <c r="J111" s="22">
        <f t="shared" si="17"/>
        <v>-1.386848100053794</v>
      </c>
      <c r="K111" s="3"/>
    </row>
    <row r="112" spans="1:12" customFormat="1" x14ac:dyDescent="0.2">
      <c r="D112" t="s">
        <v>1082</v>
      </c>
      <c r="E112" t="s">
        <v>938</v>
      </c>
      <c r="F112" s="32">
        <v>5.95</v>
      </c>
      <c r="G112" s="33">
        <v>135360217.29529601</v>
      </c>
      <c r="H112" s="21"/>
      <c r="I112" s="5">
        <f t="shared" si="16"/>
        <v>4.0315951289965769E-2</v>
      </c>
      <c r="J112" s="22">
        <f t="shared" si="17"/>
        <v>-1.394523088187372</v>
      </c>
      <c r="K112" s="3"/>
    </row>
    <row r="113" spans="4:12" customFormat="1" x14ac:dyDescent="0.2">
      <c r="D113" t="s">
        <v>1082</v>
      </c>
      <c r="E113" t="s">
        <v>939</v>
      </c>
      <c r="F113" s="32">
        <v>5.92</v>
      </c>
      <c r="G113" s="33">
        <v>142522341.39519101</v>
      </c>
      <c r="H113" s="21"/>
      <c r="I113" s="5">
        <f t="shared" si="16"/>
        <v>4.7973177213676894E-2</v>
      </c>
      <c r="J113" s="22">
        <f t="shared" si="17"/>
        <v>-1.3190015177093415</v>
      </c>
      <c r="K113" s="3"/>
      <c r="L113" s="3"/>
    </row>
    <row r="114" spans="4:12" customFormat="1" x14ac:dyDescent="0.2">
      <c r="D114" t="s">
        <v>1082</v>
      </c>
      <c r="E114" t="s">
        <v>940</v>
      </c>
      <c r="F114" s="32">
        <v>5.95</v>
      </c>
      <c r="G114" s="33">
        <v>128014004.891872</v>
      </c>
      <c r="H114" s="21"/>
      <c r="I114" s="5">
        <f t="shared" si="16"/>
        <v>4.1736175181168345E-2</v>
      </c>
      <c r="J114" s="22">
        <f t="shared" si="17"/>
        <v>-1.3794873533976453</v>
      </c>
      <c r="K114" s="3"/>
    </row>
    <row r="115" spans="4:12" customFormat="1" x14ac:dyDescent="0.2">
      <c r="D115" t="s">
        <v>1082</v>
      </c>
      <c r="E115" t="s">
        <v>941</v>
      </c>
      <c r="F115" s="32">
        <v>5.96</v>
      </c>
      <c r="G115" s="33">
        <v>149453627.35009599</v>
      </c>
      <c r="H115" s="21"/>
      <c r="I115" s="5">
        <f t="shared" si="16"/>
        <v>4.7723554486876964E-2</v>
      </c>
      <c r="J115" s="23">
        <f t="shared" si="17"/>
        <v>-1.3212672172115139</v>
      </c>
      <c r="K115" s="3"/>
    </row>
    <row r="116" spans="4:12" customFormat="1" x14ac:dyDescent="0.2">
      <c r="D116" t="s">
        <v>1082</v>
      </c>
      <c r="E116" t="s">
        <v>942</v>
      </c>
      <c r="F116" s="32">
        <v>5.95</v>
      </c>
      <c r="G116" s="33">
        <v>3333113073.8659401</v>
      </c>
      <c r="H116" s="21"/>
      <c r="I116" s="5"/>
      <c r="J116" s="3"/>
      <c r="K116" s="3"/>
    </row>
    <row r="117" spans="4:12" customFormat="1" x14ac:dyDescent="0.2">
      <c r="D117" t="s">
        <v>1082</v>
      </c>
      <c r="E117" t="s">
        <v>943</v>
      </c>
      <c r="F117" s="32">
        <v>5.98</v>
      </c>
      <c r="G117" s="33">
        <v>3305693534.3364801</v>
      </c>
      <c r="H117" s="21"/>
      <c r="I117" s="5"/>
      <c r="J117" s="3"/>
      <c r="K117" s="3"/>
    </row>
    <row r="118" spans="4:12" customFormat="1" x14ac:dyDescent="0.2">
      <c r="D118" t="s">
        <v>1082</v>
      </c>
      <c r="E118" t="s">
        <v>944</v>
      </c>
      <c r="F118" s="32">
        <v>5.96</v>
      </c>
      <c r="G118" s="33">
        <v>3357485386.41046</v>
      </c>
      <c r="H118" s="21"/>
      <c r="I118" s="5"/>
      <c r="J118" s="3"/>
      <c r="K118" s="3"/>
    </row>
    <row r="119" spans="4:12" customFormat="1" x14ac:dyDescent="0.2">
      <c r="D119" t="s">
        <v>1082</v>
      </c>
      <c r="E119" t="s">
        <v>945</v>
      </c>
      <c r="F119" s="32">
        <v>5.98</v>
      </c>
      <c r="G119" s="33">
        <v>2970875594.9263802</v>
      </c>
      <c r="H119" s="21"/>
      <c r="I119" s="5"/>
      <c r="J119" s="3"/>
      <c r="K119" s="3"/>
    </row>
    <row r="120" spans="4:12" customFormat="1" x14ac:dyDescent="0.2">
      <c r="D120" t="s">
        <v>1082</v>
      </c>
      <c r="E120" t="s">
        <v>946</v>
      </c>
      <c r="F120" s="32">
        <v>5.98</v>
      </c>
      <c r="G120" s="33">
        <v>3067219368.7176399</v>
      </c>
      <c r="H120" s="21"/>
      <c r="I120" s="5"/>
      <c r="J120" s="3"/>
      <c r="K120" s="3"/>
    </row>
    <row r="121" spans="4:12" customFormat="1" x14ac:dyDescent="0.2">
      <c r="D121" t="s">
        <v>1082</v>
      </c>
      <c r="E121" t="s">
        <v>947</v>
      </c>
      <c r="F121" s="32">
        <v>5.96</v>
      </c>
      <c r="G121" s="33">
        <v>3131653309.5034399</v>
      </c>
      <c r="H121" s="21"/>
      <c r="I121" s="5"/>
      <c r="J121" s="3"/>
      <c r="K121" s="3"/>
    </row>
    <row r="122" spans="4:12" customFormat="1" x14ac:dyDescent="0.2">
      <c r="D122" t="s">
        <v>1079</v>
      </c>
      <c r="E122" t="s">
        <v>948</v>
      </c>
      <c r="F122" s="32">
        <v>6.42</v>
      </c>
      <c r="G122" s="33">
        <v>80352231.222898602</v>
      </c>
      <c r="H122" s="21"/>
      <c r="I122" s="5">
        <f t="shared" ref="I122:I127" si="18">G122/G128</f>
        <v>5.1399729120289346E-2</v>
      </c>
      <c r="J122" s="19">
        <f t="shared" ref="J122:J127" si="19">LOG(I122)</f>
        <v>-1.2890391697571286</v>
      </c>
      <c r="K122" s="3"/>
      <c r="L122" s="3"/>
    </row>
    <row r="123" spans="4:12" customFormat="1" x14ac:dyDescent="0.2">
      <c r="D123" t="s">
        <v>1079</v>
      </c>
      <c r="E123" t="s">
        <v>949</v>
      </c>
      <c r="F123" s="32">
        <v>6.4</v>
      </c>
      <c r="G123" s="33">
        <v>72112279.981135204</v>
      </c>
      <c r="H123" s="21"/>
      <c r="I123" s="5">
        <f t="shared" si="18"/>
        <v>4.8666415584387397E-2</v>
      </c>
      <c r="J123" s="22">
        <f t="shared" si="19"/>
        <v>-1.3127706395639174</v>
      </c>
      <c r="K123" s="3"/>
    </row>
    <row r="124" spans="4:12" customFormat="1" x14ac:dyDescent="0.2">
      <c r="D124" t="s">
        <v>1079</v>
      </c>
      <c r="E124" t="s">
        <v>950</v>
      </c>
      <c r="F124" s="32">
        <v>6.43</v>
      </c>
      <c r="G124" s="33">
        <v>71234744.842262596</v>
      </c>
      <c r="H124" s="21"/>
      <c r="I124" s="5">
        <f t="shared" si="18"/>
        <v>4.6889086164906425E-2</v>
      </c>
      <c r="J124" s="22">
        <f t="shared" si="19"/>
        <v>-1.3289282312706596</v>
      </c>
      <c r="K124" s="3"/>
    </row>
    <row r="125" spans="4:12" customFormat="1" x14ac:dyDescent="0.2">
      <c r="D125" t="s">
        <v>1079</v>
      </c>
      <c r="E125" t="s">
        <v>951</v>
      </c>
      <c r="F125" s="32">
        <v>6.42</v>
      </c>
      <c r="G125" s="33">
        <v>84300946.217258498</v>
      </c>
      <c r="H125" s="21"/>
      <c r="I125" s="5">
        <f t="shared" si="18"/>
        <v>5.8396979026759728E-2</v>
      </c>
      <c r="J125" s="22">
        <f t="shared" si="19"/>
        <v>-1.2336096190852617</v>
      </c>
      <c r="K125" s="3"/>
      <c r="L125" s="3"/>
    </row>
    <row r="126" spans="4:12" customFormat="1" x14ac:dyDescent="0.2">
      <c r="D126" t="s">
        <v>1079</v>
      </c>
      <c r="E126" t="s">
        <v>952</v>
      </c>
      <c r="F126" s="32">
        <v>6.42</v>
      </c>
      <c r="G126" s="33">
        <v>93736240.625759795</v>
      </c>
      <c r="H126" s="21"/>
      <c r="I126" s="5">
        <f t="shared" si="18"/>
        <v>6.5392794836565127E-2</v>
      </c>
      <c r="J126" s="22">
        <f t="shared" si="19"/>
        <v>-1.1844701008363543</v>
      </c>
      <c r="K126" s="3"/>
    </row>
    <row r="127" spans="4:12" customFormat="1" x14ac:dyDescent="0.2">
      <c r="D127" t="s">
        <v>1079</v>
      </c>
      <c r="E127" t="s">
        <v>953</v>
      </c>
      <c r="F127" s="32">
        <v>6.41</v>
      </c>
      <c r="G127" s="33">
        <v>91654862.046408594</v>
      </c>
      <c r="H127" s="21"/>
      <c r="I127" s="5">
        <f t="shared" si="18"/>
        <v>6.3397101204007336E-2</v>
      </c>
      <c r="J127" s="23">
        <f t="shared" si="19"/>
        <v>-1.1979305995297072</v>
      </c>
      <c r="K127" s="3"/>
    </row>
    <row r="128" spans="4:12" customFormat="1" x14ac:dyDescent="0.2">
      <c r="D128" t="s">
        <v>1079</v>
      </c>
      <c r="E128" t="s">
        <v>954</v>
      </c>
      <c r="F128" s="32">
        <v>6.44</v>
      </c>
      <c r="G128" s="33">
        <v>1563281219.5343001</v>
      </c>
      <c r="H128" s="21"/>
      <c r="I128" s="5"/>
      <c r="J128" s="3"/>
      <c r="K128" s="3"/>
    </row>
    <row r="129" spans="4:12" customFormat="1" x14ac:dyDescent="0.2">
      <c r="D129" t="s">
        <v>1079</v>
      </c>
      <c r="E129" t="s">
        <v>955</v>
      </c>
      <c r="F129" s="32">
        <v>6.43</v>
      </c>
      <c r="G129" s="33">
        <v>1481766822.4628699</v>
      </c>
      <c r="H129" s="21"/>
      <c r="I129" s="5"/>
      <c r="J129" s="3"/>
      <c r="K129" s="3"/>
    </row>
    <row r="130" spans="4:12" customFormat="1" x14ac:dyDescent="0.2">
      <c r="D130" t="s">
        <v>1079</v>
      </c>
      <c r="E130" t="s">
        <v>956</v>
      </c>
      <c r="F130" s="32">
        <v>6.44</v>
      </c>
      <c r="G130" s="33">
        <v>1519218024.24841</v>
      </c>
      <c r="H130" s="21"/>
      <c r="I130" s="5"/>
      <c r="J130" s="3"/>
      <c r="K130" s="3"/>
    </row>
    <row r="131" spans="4:12" customFormat="1" x14ac:dyDescent="0.2">
      <c r="D131" t="s">
        <v>1079</v>
      </c>
      <c r="E131" t="s">
        <v>957</v>
      </c>
      <c r="F131" s="32">
        <v>6.43</v>
      </c>
      <c r="G131" s="33">
        <v>1443584028.18455</v>
      </c>
      <c r="H131" s="21"/>
      <c r="I131" s="5"/>
      <c r="J131" s="3"/>
      <c r="K131" s="3"/>
    </row>
    <row r="132" spans="4:12" customFormat="1" x14ac:dyDescent="0.2">
      <c r="D132" t="s">
        <v>1079</v>
      </c>
      <c r="E132" t="s">
        <v>958</v>
      </c>
      <c r="F132" s="32">
        <v>6.44</v>
      </c>
      <c r="G132" s="33">
        <v>1433433772.94139</v>
      </c>
      <c r="H132" s="21"/>
      <c r="I132" s="5"/>
      <c r="J132" s="3"/>
      <c r="K132" s="3"/>
    </row>
    <row r="133" spans="4:12" customFormat="1" x14ac:dyDescent="0.2">
      <c r="D133" t="s">
        <v>1079</v>
      </c>
      <c r="E133" t="s">
        <v>959</v>
      </c>
      <c r="F133" s="32">
        <v>6.44</v>
      </c>
      <c r="G133" s="33">
        <v>1445726386.6287799</v>
      </c>
      <c r="H133" s="21"/>
      <c r="I133" s="5"/>
      <c r="J133" s="3"/>
      <c r="K133" s="3"/>
    </row>
    <row r="134" spans="4:12" customFormat="1" x14ac:dyDescent="0.2">
      <c r="D134" t="s">
        <v>1080</v>
      </c>
      <c r="E134" t="s">
        <v>960</v>
      </c>
      <c r="F134" s="32">
        <v>6.58</v>
      </c>
      <c r="G134" s="33">
        <v>50227082.983690098</v>
      </c>
      <c r="H134" s="21"/>
      <c r="I134" s="5">
        <f t="shared" ref="I134:I139" si="20">G134/G140</f>
        <v>5.4252081567349487E-2</v>
      </c>
      <c r="J134" s="19">
        <f t="shared" ref="J134:J139" si="21">LOG(I134)</f>
        <v>-1.2655835939610811</v>
      </c>
      <c r="K134" s="3"/>
      <c r="L134" s="3"/>
    </row>
    <row r="135" spans="4:12" customFormat="1" x14ac:dyDescent="0.2">
      <c r="D135" t="s">
        <v>1080</v>
      </c>
      <c r="E135" t="s">
        <v>961</v>
      </c>
      <c r="F135" s="32">
        <v>6.61</v>
      </c>
      <c r="G135" s="33">
        <v>48785231.225924902</v>
      </c>
      <c r="H135" s="21"/>
      <c r="I135" s="5">
        <f t="shared" si="20"/>
        <v>4.9569430945731047E-2</v>
      </c>
      <c r="J135" s="22">
        <f t="shared" si="21"/>
        <v>-1.304786066742367</v>
      </c>
      <c r="K135" s="3"/>
    </row>
    <row r="136" spans="4:12" customFormat="1" x14ac:dyDescent="0.2">
      <c r="D136" t="s">
        <v>1080</v>
      </c>
      <c r="E136" t="s">
        <v>962</v>
      </c>
      <c r="F136" s="32">
        <v>6.6</v>
      </c>
      <c r="G136" s="33">
        <v>53304038.020566903</v>
      </c>
      <c r="H136" s="21"/>
      <c r="I136" s="5">
        <f t="shared" si="20"/>
        <v>5.4366651626088454E-2</v>
      </c>
      <c r="J136" s="22">
        <f t="shared" si="21"/>
        <v>-1.2646674138272902</v>
      </c>
      <c r="K136" s="3"/>
    </row>
    <row r="137" spans="4:12" customFormat="1" x14ac:dyDescent="0.2">
      <c r="D137" t="s">
        <v>1080</v>
      </c>
      <c r="E137" t="s">
        <v>963</v>
      </c>
      <c r="F137" s="32">
        <v>6.63</v>
      </c>
      <c r="G137" s="33">
        <v>56856823.223248303</v>
      </c>
      <c r="H137" s="21"/>
      <c r="I137" s="5">
        <f t="shared" si="20"/>
        <v>6.1320774423226226E-2</v>
      </c>
      <c r="J137" s="22">
        <f t="shared" si="21"/>
        <v>-1.2123923690555938</v>
      </c>
      <c r="K137" s="3"/>
      <c r="L137" s="3"/>
    </row>
    <row r="138" spans="4:12" customFormat="1" x14ac:dyDescent="0.2">
      <c r="D138" t="s">
        <v>1080</v>
      </c>
      <c r="E138" t="s">
        <v>964</v>
      </c>
      <c r="F138" s="32">
        <v>6.6</v>
      </c>
      <c r="G138" s="33">
        <v>58853413.532460302</v>
      </c>
      <c r="H138" s="21"/>
      <c r="I138" s="5">
        <f t="shared" si="20"/>
        <v>6.4053548973118116E-2</v>
      </c>
      <c r="J138" s="22">
        <f t="shared" si="21"/>
        <v>-1.1934568025821841</v>
      </c>
      <c r="K138" s="3"/>
      <c r="L138" s="3"/>
    </row>
    <row r="139" spans="4:12" customFormat="1" x14ac:dyDescent="0.2">
      <c r="D139" t="s">
        <v>1080</v>
      </c>
      <c r="E139" t="s">
        <v>965</v>
      </c>
      <c r="F139" s="32">
        <v>6.61</v>
      </c>
      <c r="G139" s="33">
        <v>55913052.640394598</v>
      </c>
      <c r="H139" s="21"/>
      <c r="I139" s="5">
        <f t="shared" si="20"/>
        <v>6.0674565716942845E-2</v>
      </c>
      <c r="J139" s="23">
        <f t="shared" si="21"/>
        <v>-1.2169933234823942</v>
      </c>
      <c r="K139" s="3"/>
      <c r="L139" s="3"/>
    </row>
    <row r="140" spans="4:12" customFormat="1" x14ac:dyDescent="0.2">
      <c r="D140" t="s">
        <v>1080</v>
      </c>
      <c r="E140" t="s">
        <v>966</v>
      </c>
      <c r="F140" s="32">
        <v>6.6</v>
      </c>
      <c r="G140" s="33">
        <v>925809324.40974295</v>
      </c>
      <c r="H140" s="21"/>
      <c r="I140" s="5"/>
      <c r="J140" s="3"/>
      <c r="K140" s="3"/>
      <c r="L140" s="3"/>
    </row>
    <row r="141" spans="4:12" customFormat="1" x14ac:dyDescent="0.2">
      <c r="D141" t="s">
        <v>1080</v>
      </c>
      <c r="E141" t="s">
        <v>967</v>
      </c>
      <c r="F141" s="32">
        <v>6.64</v>
      </c>
      <c r="G141" s="33">
        <v>984179771.58816504</v>
      </c>
      <c r="H141" s="21"/>
      <c r="I141" s="5"/>
      <c r="J141" s="3"/>
      <c r="K141" s="3"/>
      <c r="L141" s="3"/>
    </row>
    <row r="142" spans="4:12" customFormat="1" x14ac:dyDescent="0.2">
      <c r="D142" t="s">
        <v>1080</v>
      </c>
      <c r="E142" t="s">
        <v>968</v>
      </c>
      <c r="F142" s="32">
        <v>6.63</v>
      </c>
      <c r="G142" s="33">
        <v>980454679.96024895</v>
      </c>
      <c r="H142" s="21"/>
      <c r="I142" s="5"/>
      <c r="J142" s="3"/>
      <c r="K142" s="3"/>
      <c r="L142" s="3"/>
    </row>
    <row r="143" spans="4:12" customFormat="1" x14ac:dyDescent="0.2">
      <c r="D143" t="s">
        <v>1080</v>
      </c>
      <c r="E143" t="s">
        <v>969</v>
      </c>
      <c r="F143" s="32">
        <v>6.64</v>
      </c>
      <c r="G143" s="33">
        <v>927203280.74840605</v>
      </c>
      <c r="H143" s="21"/>
      <c r="I143" s="5"/>
      <c r="J143" s="3"/>
      <c r="K143" s="3"/>
      <c r="L143" s="3"/>
    </row>
    <row r="144" spans="4:12" customFormat="1" x14ac:dyDescent="0.2">
      <c r="D144" t="s">
        <v>1080</v>
      </c>
      <c r="E144" t="s">
        <v>970</v>
      </c>
      <c r="F144" s="32">
        <v>6.63</v>
      </c>
      <c r="G144" s="33">
        <v>918815810.77045095</v>
      </c>
      <c r="H144" s="21"/>
      <c r="I144" s="5"/>
      <c r="J144" s="3"/>
      <c r="K144" s="3"/>
      <c r="L144" s="3"/>
    </row>
    <row r="145" spans="1:14" customFormat="1" x14ac:dyDescent="0.2">
      <c r="D145" t="s">
        <v>1080</v>
      </c>
      <c r="E145" t="s">
        <v>971</v>
      </c>
      <c r="F145" s="32">
        <v>6.61</v>
      </c>
      <c r="G145" s="33">
        <v>921523738.64921403</v>
      </c>
      <c r="H145" s="21"/>
      <c r="I145" s="5"/>
      <c r="J145" s="3"/>
      <c r="K145" s="3"/>
      <c r="L145" s="3"/>
    </row>
    <row r="146" spans="1:14" s="16" customFormat="1" x14ac:dyDescent="0.2">
      <c r="A146" s="16" t="s">
        <v>1</v>
      </c>
      <c r="B146" s="16" t="s">
        <v>787</v>
      </c>
      <c r="C146" s="8">
        <v>190716</v>
      </c>
      <c r="D146" s="16" t="s">
        <v>1083</v>
      </c>
      <c r="E146" s="16" t="s">
        <v>1013</v>
      </c>
      <c r="F146" s="16">
        <v>2.2400000000000002</v>
      </c>
      <c r="G146" s="16">
        <v>18285134</v>
      </c>
      <c r="H146" s="17">
        <f>((G146+G152)/$G$1080)*100</f>
        <v>114.49544894506943</v>
      </c>
      <c r="I146" s="18">
        <f t="shared" ref="I146:I150" si="22">G146/G152</f>
        <v>0.23480627077236943</v>
      </c>
      <c r="J146" s="24">
        <f t="shared" ref="J146:J151" si="23">LOG(I146)</f>
        <v>-0.62929030893433913</v>
      </c>
      <c r="K146" s="20"/>
      <c r="L146" s="20"/>
    </row>
    <row r="147" spans="1:14" customFormat="1" x14ac:dyDescent="0.2">
      <c r="D147" t="s">
        <v>1083</v>
      </c>
      <c r="E147" t="s">
        <v>1014</v>
      </c>
      <c r="F147">
        <v>2.25</v>
      </c>
      <c r="G147">
        <v>19450461</v>
      </c>
      <c r="H147" s="21">
        <f>((G147+G153)/$G$1080)*100</f>
        <v>118.17935917782148</v>
      </c>
      <c r="I147" s="5">
        <f t="shared" si="22"/>
        <v>0.24373441953686695</v>
      </c>
      <c r="J147" s="25">
        <f t="shared" si="23"/>
        <v>-0.61308313655426872</v>
      </c>
      <c r="K147" s="3"/>
      <c r="L147" s="3"/>
      <c r="N147" s="5"/>
    </row>
    <row r="148" spans="1:14" customFormat="1" x14ac:dyDescent="0.2">
      <c r="D148" t="s">
        <v>1083</v>
      </c>
      <c r="E148" t="s">
        <v>1015</v>
      </c>
      <c r="F148">
        <v>2.2400000000000002</v>
      </c>
      <c r="G148">
        <v>18995941</v>
      </c>
      <c r="H148" s="21">
        <f>((G148+G154)/$G$1080)*100</f>
        <v>117.44779071334177</v>
      </c>
      <c r="I148" s="5">
        <f t="shared" si="22"/>
        <v>0.23851668429137499</v>
      </c>
      <c r="J148" s="25">
        <f t="shared" si="23"/>
        <v>-0.62248123657251819</v>
      </c>
      <c r="K148" s="3"/>
      <c r="L148" s="3"/>
    </row>
    <row r="149" spans="1:14" customFormat="1" x14ac:dyDescent="0.2">
      <c r="D149" t="s">
        <v>1083</v>
      </c>
      <c r="E149" t="s">
        <v>1016</v>
      </c>
      <c r="F149">
        <v>2.2400000000000002</v>
      </c>
      <c r="G149">
        <v>19726700</v>
      </c>
      <c r="H149" s="21">
        <f>((G149+G155)/$G$1081)*100</f>
        <v>115.20829815417224</v>
      </c>
      <c r="I149" s="5">
        <f t="shared" si="22"/>
        <v>0.25569615695158365</v>
      </c>
      <c r="J149" s="22">
        <f t="shared" si="23"/>
        <v>-0.59227579926057605</v>
      </c>
      <c r="K149" s="3"/>
      <c r="L149" s="3"/>
    </row>
    <row r="150" spans="1:14" customFormat="1" x14ac:dyDescent="0.2">
      <c r="D150" t="s">
        <v>1083</v>
      </c>
      <c r="E150" t="s">
        <v>1017</v>
      </c>
      <c r="F150">
        <v>2.23</v>
      </c>
      <c r="G150">
        <v>19453967</v>
      </c>
      <c r="H150" s="21">
        <f>((G150+G156)/$G$1081)*100</f>
        <v>110.75380202815823</v>
      </c>
      <c r="I150" s="5">
        <f t="shared" si="22"/>
        <v>0.26404736323340672</v>
      </c>
      <c r="J150" s="22">
        <f t="shared" si="23"/>
        <v>-0.57831816500146305</v>
      </c>
      <c r="K150" s="3"/>
      <c r="L150" s="3"/>
    </row>
    <row r="151" spans="1:14" customFormat="1" x14ac:dyDescent="0.2">
      <c r="D151" t="s">
        <v>1083</v>
      </c>
      <c r="E151" t="s">
        <v>1018</v>
      </c>
      <c r="F151">
        <v>2.2599999999999998</v>
      </c>
      <c r="G151">
        <v>18885642</v>
      </c>
      <c r="H151" s="21">
        <f>((G151+G157)/$G$1081)*100</f>
        <v>105.80702300747164</v>
      </c>
      <c r="I151" s="5">
        <f>G151/G157</f>
        <v>0.26946860927262684</v>
      </c>
      <c r="J151" s="23">
        <f t="shared" si="23"/>
        <v>-0.56949181902530244</v>
      </c>
      <c r="K151" s="3"/>
      <c r="L151" s="3"/>
    </row>
    <row r="152" spans="1:14" customFormat="1" x14ac:dyDescent="0.2">
      <c r="D152" t="s">
        <v>1083</v>
      </c>
      <c r="E152" t="s">
        <v>1019</v>
      </c>
      <c r="F152">
        <v>2.2599999999999998</v>
      </c>
      <c r="G152">
        <v>77873278</v>
      </c>
      <c r="H152" s="21"/>
      <c r="I152" s="5"/>
      <c r="J152" s="3"/>
      <c r="K152" s="3"/>
      <c r="L152" s="3"/>
    </row>
    <row r="153" spans="1:14" customFormat="1" x14ac:dyDescent="0.2">
      <c r="D153" t="s">
        <v>1083</v>
      </c>
      <c r="E153" t="s">
        <v>1020</v>
      </c>
      <c r="F153">
        <v>2.2599999999999998</v>
      </c>
      <c r="G153">
        <v>79801864</v>
      </c>
      <c r="H153" s="21"/>
      <c r="I153" s="5"/>
      <c r="J153" s="3"/>
      <c r="K153" s="3"/>
      <c r="L153" s="3"/>
    </row>
    <row r="154" spans="1:14" customFormat="1" x14ac:dyDescent="0.2">
      <c r="D154" t="s">
        <v>1083</v>
      </c>
      <c r="E154" t="s">
        <v>1021</v>
      </c>
      <c r="F154">
        <v>2.2400000000000002</v>
      </c>
      <c r="G154">
        <v>79641980</v>
      </c>
      <c r="H154" s="21"/>
      <c r="I154" s="5"/>
      <c r="J154" s="3"/>
      <c r="K154" s="3"/>
      <c r="L154" s="3"/>
    </row>
    <row r="155" spans="1:14" customFormat="1" x14ac:dyDescent="0.2">
      <c r="D155" t="s">
        <v>1083</v>
      </c>
      <c r="E155" t="s">
        <v>1022</v>
      </c>
      <c r="F155">
        <v>2.25</v>
      </c>
      <c r="G155">
        <v>77148989</v>
      </c>
      <c r="H155" s="21"/>
      <c r="I155" s="5"/>
      <c r="J155" s="3"/>
      <c r="K155" s="3"/>
      <c r="L155" s="3"/>
    </row>
    <row r="156" spans="1:14" customFormat="1" x14ac:dyDescent="0.2">
      <c r="D156" t="s">
        <v>1083</v>
      </c>
      <c r="E156" t="s">
        <v>1023</v>
      </c>
      <c r="F156">
        <v>2.2599999999999998</v>
      </c>
      <c r="G156">
        <v>73676051</v>
      </c>
      <c r="H156" s="21"/>
      <c r="I156" s="5"/>
      <c r="J156" s="3"/>
      <c r="K156" s="3"/>
      <c r="L156" s="3"/>
    </row>
    <row r="157" spans="1:14" customFormat="1" x14ac:dyDescent="0.2">
      <c r="D157" t="s">
        <v>1083</v>
      </c>
      <c r="E157" t="s">
        <v>1024</v>
      </c>
      <c r="F157">
        <v>2.25</v>
      </c>
      <c r="G157">
        <v>70084757</v>
      </c>
      <c r="H157" s="21"/>
      <c r="I157" s="5"/>
      <c r="J157" s="3"/>
      <c r="K157" s="3"/>
      <c r="L157" s="3"/>
    </row>
    <row r="158" spans="1:14" customFormat="1" x14ac:dyDescent="0.2">
      <c r="H158" s="21"/>
      <c r="I158" s="5"/>
      <c r="J158" s="3"/>
      <c r="K158" s="3"/>
      <c r="L158" s="3"/>
    </row>
    <row r="159" spans="1:14" s="26" customFormat="1" x14ac:dyDescent="0.2">
      <c r="H159" s="27"/>
      <c r="I159" s="28"/>
      <c r="J159" s="29"/>
      <c r="K159" s="29"/>
      <c r="L159" s="29"/>
    </row>
    <row r="160" spans="1:14" customFormat="1" x14ac:dyDescent="0.2">
      <c r="H160" s="21"/>
      <c r="I160" s="5"/>
      <c r="J160" s="3"/>
      <c r="K160" s="3"/>
      <c r="L160" s="3"/>
    </row>
    <row r="161" spans="3:12" customFormat="1" x14ac:dyDescent="0.2">
      <c r="C161" s="11">
        <v>190717</v>
      </c>
      <c r="D161" t="s">
        <v>987</v>
      </c>
      <c r="E161" t="s">
        <v>993</v>
      </c>
      <c r="F161">
        <v>1.9</v>
      </c>
      <c r="G161">
        <v>121959065</v>
      </c>
      <c r="H161" s="21"/>
      <c r="I161" s="5"/>
      <c r="J161" s="3"/>
      <c r="K161" s="3"/>
      <c r="L161" s="3"/>
    </row>
    <row r="162" spans="3:12" customFormat="1" x14ac:dyDescent="0.2">
      <c r="D162" t="s">
        <v>987</v>
      </c>
      <c r="E162" t="s">
        <v>994</v>
      </c>
      <c r="H162" s="21"/>
      <c r="I162" s="5"/>
      <c r="J162" s="3"/>
      <c r="K162" s="3"/>
      <c r="L162" s="3"/>
    </row>
    <row r="163" spans="3:12" customFormat="1" x14ac:dyDescent="0.2">
      <c r="D163" t="s">
        <v>992</v>
      </c>
      <c r="E163" t="s">
        <v>995</v>
      </c>
      <c r="F163">
        <v>2.27</v>
      </c>
      <c r="G163">
        <v>77386112</v>
      </c>
      <c r="H163" s="21"/>
      <c r="I163" s="5"/>
      <c r="J163" s="3"/>
      <c r="K163" s="3"/>
      <c r="L163" s="3"/>
    </row>
    <row r="164" spans="3:12" customFormat="1" x14ac:dyDescent="0.2">
      <c r="D164" t="s">
        <v>992</v>
      </c>
      <c r="E164" t="s">
        <v>996</v>
      </c>
      <c r="F164">
        <v>2.25</v>
      </c>
      <c r="G164">
        <v>76172527</v>
      </c>
      <c r="H164" s="21"/>
      <c r="I164" s="5"/>
      <c r="J164" s="3"/>
      <c r="K164" s="3"/>
      <c r="L164" s="3"/>
    </row>
    <row r="165" spans="3:12" customFormat="1" x14ac:dyDescent="0.2">
      <c r="D165" t="s">
        <v>987</v>
      </c>
      <c r="E165" t="s">
        <v>1025</v>
      </c>
      <c r="H165" s="21"/>
      <c r="I165" s="5"/>
      <c r="J165" s="3"/>
      <c r="K165" s="3"/>
      <c r="L165" s="3"/>
    </row>
    <row r="166" spans="3:12" customFormat="1" x14ac:dyDescent="0.2">
      <c r="D166" t="s">
        <v>987</v>
      </c>
      <c r="E166" t="s">
        <v>1026</v>
      </c>
      <c r="H166" s="21"/>
      <c r="I166" s="5"/>
      <c r="J166" s="3"/>
      <c r="K166" s="3"/>
      <c r="L166" s="3"/>
    </row>
    <row r="167" spans="3:12" customFormat="1" x14ac:dyDescent="0.2">
      <c r="D167" t="s">
        <v>987</v>
      </c>
      <c r="E167" t="s">
        <v>1027</v>
      </c>
      <c r="H167" s="21"/>
      <c r="I167" s="5"/>
      <c r="J167" s="3"/>
      <c r="K167" s="3"/>
      <c r="L167" s="3"/>
    </row>
    <row r="168" spans="3:12" customFormat="1" x14ac:dyDescent="0.2">
      <c r="D168" t="s">
        <v>987</v>
      </c>
      <c r="E168" t="s">
        <v>1028</v>
      </c>
      <c r="H168" s="21"/>
      <c r="I168" s="5"/>
      <c r="J168" s="3"/>
      <c r="K168" s="3"/>
      <c r="L168" s="3"/>
    </row>
    <row r="169" spans="3:12" customFormat="1" x14ac:dyDescent="0.2">
      <c r="D169" t="s">
        <v>987</v>
      </c>
      <c r="E169" t="s">
        <v>1029</v>
      </c>
      <c r="H169" s="21"/>
      <c r="I169" s="5"/>
      <c r="J169" s="3"/>
      <c r="K169" s="3"/>
      <c r="L169" s="3"/>
    </row>
    <row r="170" spans="3:12" customFormat="1" x14ac:dyDescent="0.2">
      <c r="D170" t="s">
        <v>987</v>
      </c>
      <c r="E170" t="s">
        <v>1030</v>
      </c>
      <c r="H170" s="21"/>
      <c r="I170" s="5"/>
      <c r="J170" s="3"/>
      <c r="K170" s="3"/>
      <c r="L170" s="3"/>
    </row>
    <row r="171" spans="3:12" customFormat="1" x14ac:dyDescent="0.2">
      <c r="D171" t="s">
        <v>987</v>
      </c>
      <c r="E171" t="s">
        <v>1031</v>
      </c>
      <c r="H171" s="21"/>
      <c r="I171" s="5"/>
      <c r="J171" s="3"/>
      <c r="K171" s="3"/>
      <c r="L171" s="3"/>
    </row>
    <row r="172" spans="3:12" customFormat="1" x14ac:dyDescent="0.2">
      <c r="D172" t="s">
        <v>987</v>
      </c>
      <c r="E172" t="s">
        <v>1032</v>
      </c>
      <c r="H172" s="21"/>
      <c r="I172" s="5"/>
      <c r="J172" s="3"/>
      <c r="K172" s="3"/>
      <c r="L172" s="3"/>
    </row>
    <row r="173" spans="3:12" customFormat="1" x14ac:dyDescent="0.2">
      <c r="D173" t="s">
        <v>987</v>
      </c>
      <c r="E173" t="s">
        <v>1033</v>
      </c>
      <c r="H173" s="21"/>
      <c r="I173" s="5"/>
      <c r="J173" s="3"/>
      <c r="K173" s="3"/>
      <c r="L173" s="3"/>
    </row>
    <row r="174" spans="3:12" customFormat="1" x14ac:dyDescent="0.2">
      <c r="D174" t="s">
        <v>987</v>
      </c>
      <c r="E174" t="s">
        <v>1034</v>
      </c>
      <c r="H174" s="21"/>
      <c r="I174" s="5"/>
      <c r="J174" s="3"/>
      <c r="K174" s="3"/>
      <c r="L174" s="3"/>
    </row>
    <row r="175" spans="3:12" customFormat="1" x14ac:dyDescent="0.2">
      <c r="D175" t="s">
        <v>987</v>
      </c>
      <c r="E175" t="s">
        <v>1035</v>
      </c>
      <c r="H175" s="21"/>
      <c r="I175" s="5"/>
      <c r="J175" s="3"/>
      <c r="K175" s="3"/>
      <c r="L175" s="3"/>
    </row>
    <row r="176" spans="3:12" customFormat="1" x14ac:dyDescent="0.2">
      <c r="D176" t="s">
        <v>987</v>
      </c>
      <c r="E176" t="s">
        <v>1036</v>
      </c>
      <c r="H176" s="21"/>
      <c r="I176" s="5"/>
      <c r="J176" s="3"/>
      <c r="K176" s="3"/>
      <c r="L176" s="3"/>
    </row>
    <row r="177" spans="3:12" customFormat="1" x14ac:dyDescent="0.2">
      <c r="D177" t="s">
        <v>992</v>
      </c>
      <c r="E177" t="s">
        <v>1037</v>
      </c>
      <c r="F177">
        <v>2.25</v>
      </c>
      <c r="G177">
        <v>17004975</v>
      </c>
      <c r="H177" s="21">
        <f>((G177+G183)/$G$1080)*100</f>
        <v>104.55435434954867</v>
      </c>
      <c r="I177" s="5">
        <f t="shared" ref="I177:I182" si="24">G177/G183</f>
        <v>0.2401681334763375</v>
      </c>
      <c r="J177" s="3">
        <f t="shared" ref="J177:J182" si="25">LOG(I177)</f>
        <v>-0.61948461713911684</v>
      </c>
      <c r="K177" s="3"/>
      <c r="L177" s="3"/>
    </row>
    <row r="178" spans="3:12" customFormat="1" x14ac:dyDescent="0.2">
      <c r="D178" t="s">
        <v>992</v>
      </c>
      <c r="E178" t="s">
        <v>1038</v>
      </c>
      <c r="F178">
        <v>2.2400000000000002</v>
      </c>
      <c r="G178">
        <v>16909679</v>
      </c>
      <c r="H178" s="21">
        <f>((G178+G184)/$G$1080)*100</f>
        <v>102.28344440384964</v>
      </c>
      <c r="I178" s="5">
        <f t="shared" si="24"/>
        <v>0.24509429598653443</v>
      </c>
      <c r="J178" s="3">
        <f t="shared" si="25"/>
        <v>-0.61066679584869088</v>
      </c>
      <c r="K178" s="3"/>
      <c r="L178" s="3"/>
    </row>
    <row r="179" spans="3:12" customFormat="1" x14ac:dyDescent="0.2">
      <c r="D179" t="s">
        <v>992</v>
      </c>
      <c r="E179" t="s">
        <v>1039</v>
      </c>
      <c r="F179">
        <v>2.25</v>
      </c>
      <c r="G179">
        <v>16777824</v>
      </c>
      <c r="H179" s="21">
        <f>((G179+G185)/$G$1080)*100</f>
        <v>104.25226878812519</v>
      </c>
      <c r="I179" s="5">
        <f t="shared" si="24"/>
        <v>0.23704888923953191</v>
      </c>
      <c r="J179" s="3">
        <f t="shared" si="25"/>
        <v>-0.62516207535144608</v>
      </c>
      <c r="K179" s="3"/>
      <c r="L179" s="3"/>
    </row>
    <row r="180" spans="3:12" customFormat="1" x14ac:dyDescent="0.2">
      <c r="D180" t="s">
        <v>992</v>
      </c>
      <c r="E180" t="s">
        <v>1040</v>
      </c>
      <c r="F180">
        <v>2.2400000000000002</v>
      </c>
      <c r="G180">
        <v>17373968</v>
      </c>
      <c r="H180" s="21">
        <f>((G180+G186)/$G$1081)*100</f>
        <v>96.97360448303904</v>
      </c>
      <c r="I180" s="5">
        <f t="shared" si="24"/>
        <v>0.27075482373110094</v>
      </c>
      <c r="J180" s="3">
        <f t="shared" si="25"/>
        <v>-0.56742379730231773</v>
      </c>
      <c r="K180" s="3"/>
      <c r="L180" s="3"/>
    </row>
    <row r="181" spans="3:12" customFormat="1" x14ac:dyDescent="0.2">
      <c r="D181" t="s">
        <v>992</v>
      </c>
      <c r="E181" t="s">
        <v>1041</v>
      </c>
      <c r="F181">
        <v>2.2599999999999998</v>
      </c>
      <c r="G181">
        <v>17139216</v>
      </c>
      <c r="H181" s="21">
        <f>((G181+G187)/$G$1081)*100</f>
        <v>97.222224303389581</v>
      </c>
      <c r="I181" s="5">
        <f t="shared" si="24"/>
        <v>0.2652618310524596</v>
      </c>
      <c r="J181" s="3">
        <f t="shared" si="25"/>
        <v>-0.57632523684712322</v>
      </c>
      <c r="K181" s="3"/>
      <c r="L181" s="3"/>
    </row>
    <row r="182" spans="3:12" customFormat="1" x14ac:dyDescent="0.2">
      <c r="D182" t="s">
        <v>992</v>
      </c>
      <c r="E182" t="s">
        <v>1042</v>
      </c>
      <c r="F182">
        <v>2.2400000000000002</v>
      </c>
      <c r="G182">
        <v>17835364</v>
      </c>
      <c r="H182" s="21">
        <f>((G182+G188)/$G$1081)*100</f>
        <v>99.627679159581334</v>
      </c>
      <c r="I182" s="5">
        <f t="shared" si="24"/>
        <v>0.27048284517092347</v>
      </c>
      <c r="J182" s="3">
        <f t="shared" si="25"/>
        <v>-0.56786027393581995</v>
      </c>
      <c r="K182" s="3"/>
      <c r="L182" s="3"/>
    </row>
    <row r="183" spans="3:12" customFormat="1" x14ac:dyDescent="0.2">
      <c r="D183" t="s">
        <v>992</v>
      </c>
      <c r="E183" t="s">
        <v>1043</v>
      </c>
      <c r="F183">
        <v>2.27</v>
      </c>
      <c r="G183">
        <v>70804460</v>
      </c>
      <c r="H183" s="21"/>
      <c r="I183" s="5"/>
      <c r="J183" s="3"/>
      <c r="K183" s="3"/>
      <c r="L183" s="3"/>
    </row>
    <row r="184" spans="3:12" customFormat="1" x14ac:dyDescent="0.2">
      <c r="D184" t="s">
        <v>992</v>
      </c>
      <c r="E184" t="s">
        <v>1044</v>
      </c>
      <c r="F184">
        <v>2.27</v>
      </c>
      <c r="G184">
        <v>68992544</v>
      </c>
      <c r="H184" s="21"/>
      <c r="I184" s="5"/>
      <c r="J184" s="3"/>
      <c r="K184" s="3"/>
      <c r="L184" s="3"/>
    </row>
    <row r="185" spans="3:12" customFormat="1" x14ac:dyDescent="0.2">
      <c r="D185" t="s">
        <v>992</v>
      </c>
      <c r="E185" t="s">
        <v>1045</v>
      </c>
      <c r="F185">
        <v>2.2599999999999998</v>
      </c>
      <c r="G185">
        <v>70777906</v>
      </c>
      <c r="H185" s="21"/>
      <c r="I185" s="5"/>
      <c r="J185" s="3"/>
      <c r="K185" s="3"/>
      <c r="L185" s="3"/>
    </row>
    <row r="186" spans="3:12" customFormat="1" x14ac:dyDescent="0.2">
      <c r="D186" t="s">
        <v>992</v>
      </c>
      <c r="E186" t="s">
        <v>1046</v>
      </c>
      <c r="F186">
        <v>2.2599999999999998</v>
      </c>
      <c r="G186">
        <v>64168637</v>
      </c>
      <c r="H186" s="21"/>
      <c r="I186" s="5"/>
      <c r="J186" s="3"/>
      <c r="K186" s="3"/>
      <c r="L186" s="3"/>
    </row>
    <row r="187" spans="3:12" customFormat="1" x14ac:dyDescent="0.2">
      <c r="D187" t="s">
        <v>992</v>
      </c>
      <c r="E187" t="s">
        <v>1047</v>
      </c>
      <c r="F187">
        <v>2.2599999999999998</v>
      </c>
      <c r="G187">
        <v>64612447</v>
      </c>
      <c r="H187" s="21"/>
      <c r="I187" s="5"/>
      <c r="J187" s="3"/>
      <c r="K187" s="3"/>
      <c r="L187" s="3"/>
    </row>
    <row r="188" spans="3:12" customFormat="1" x14ac:dyDescent="0.2">
      <c r="D188" t="s">
        <v>992</v>
      </c>
      <c r="E188" t="s">
        <v>1048</v>
      </c>
      <c r="F188">
        <v>2.2599999999999998</v>
      </c>
      <c r="G188">
        <v>65938984</v>
      </c>
      <c r="H188" s="21"/>
      <c r="I188" s="5"/>
      <c r="J188" s="3"/>
      <c r="K188" s="3"/>
      <c r="L188" s="3"/>
    </row>
    <row r="189" spans="3:12" customFormat="1" x14ac:dyDescent="0.2">
      <c r="C189" s="11">
        <v>190718</v>
      </c>
      <c r="D189" t="s">
        <v>987</v>
      </c>
      <c r="E189" t="s">
        <v>997</v>
      </c>
      <c r="F189">
        <v>1.89</v>
      </c>
      <c r="G189">
        <v>74965212</v>
      </c>
      <c r="H189" s="21"/>
      <c r="I189" s="5"/>
      <c r="J189" s="3"/>
      <c r="K189" s="3"/>
      <c r="L189" s="3"/>
    </row>
    <row r="190" spans="3:12" customFormat="1" x14ac:dyDescent="0.2">
      <c r="D190" t="s">
        <v>987</v>
      </c>
      <c r="E190" t="s">
        <v>998</v>
      </c>
      <c r="H190" s="21"/>
      <c r="I190" s="5"/>
      <c r="J190" s="3"/>
      <c r="K190" s="3"/>
      <c r="L190" s="3"/>
    </row>
    <row r="191" spans="3:12" customFormat="1" x14ac:dyDescent="0.2">
      <c r="D191" t="s">
        <v>992</v>
      </c>
      <c r="E191" t="s">
        <v>999</v>
      </c>
      <c r="F191">
        <v>2.25</v>
      </c>
      <c r="G191">
        <v>87420023</v>
      </c>
      <c r="H191" s="21"/>
      <c r="I191" s="5"/>
      <c r="J191" s="3"/>
      <c r="K191" s="3"/>
      <c r="L191" s="3"/>
    </row>
    <row r="192" spans="3:12" customFormat="1" x14ac:dyDescent="0.2">
      <c r="D192" t="s">
        <v>992</v>
      </c>
      <c r="E192" t="s">
        <v>1000</v>
      </c>
      <c r="F192">
        <v>2.2599999999999998</v>
      </c>
      <c r="G192">
        <v>83323846</v>
      </c>
      <c r="H192" s="21"/>
      <c r="I192" s="5"/>
      <c r="J192" s="3"/>
      <c r="K192" s="3"/>
      <c r="L192" s="3"/>
    </row>
    <row r="193" spans="4:12" customFormat="1" x14ac:dyDescent="0.2">
      <c r="D193" t="s">
        <v>987</v>
      </c>
      <c r="E193" t="s">
        <v>1049</v>
      </c>
      <c r="H193" s="21"/>
      <c r="I193" s="5"/>
      <c r="J193" s="3"/>
      <c r="K193" s="3"/>
    </row>
    <row r="194" spans="4:12" customFormat="1" x14ac:dyDescent="0.2">
      <c r="D194" t="s">
        <v>987</v>
      </c>
      <c r="E194" t="s">
        <v>1050</v>
      </c>
      <c r="H194" s="21"/>
      <c r="I194" s="5"/>
      <c r="J194" s="3"/>
      <c r="K194" s="3"/>
    </row>
    <row r="195" spans="4:12" customFormat="1" x14ac:dyDescent="0.2">
      <c r="D195" t="s">
        <v>987</v>
      </c>
      <c r="E195" t="s">
        <v>1051</v>
      </c>
      <c r="H195" s="21"/>
      <c r="I195" s="5"/>
      <c r="J195" s="3"/>
      <c r="K195" s="3"/>
    </row>
    <row r="196" spans="4:12" customFormat="1" x14ac:dyDescent="0.2">
      <c r="D196" t="s">
        <v>987</v>
      </c>
      <c r="E196" t="s">
        <v>1052</v>
      </c>
      <c r="H196" s="21"/>
      <c r="I196" s="5"/>
      <c r="J196" s="3"/>
      <c r="K196" s="3"/>
    </row>
    <row r="197" spans="4:12" customFormat="1" x14ac:dyDescent="0.2">
      <c r="D197" t="s">
        <v>987</v>
      </c>
      <c r="E197" t="s">
        <v>1053</v>
      </c>
      <c r="H197" s="21"/>
      <c r="I197" s="5"/>
      <c r="J197" s="3"/>
      <c r="K197" s="3"/>
    </row>
    <row r="198" spans="4:12" customFormat="1" x14ac:dyDescent="0.2">
      <c r="D198" t="s">
        <v>987</v>
      </c>
      <c r="E198" t="s">
        <v>1054</v>
      </c>
      <c r="H198" s="21"/>
      <c r="I198" s="5"/>
      <c r="J198" s="3"/>
      <c r="K198" s="3"/>
    </row>
    <row r="199" spans="4:12" customFormat="1" x14ac:dyDescent="0.2">
      <c r="D199" t="s">
        <v>987</v>
      </c>
      <c r="E199" t="s">
        <v>1055</v>
      </c>
      <c r="H199" s="21"/>
      <c r="I199" s="5"/>
      <c r="J199" s="3"/>
      <c r="K199" s="3"/>
    </row>
    <row r="200" spans="4:12" customFormat="1" x14ac:dyDescent="0.2">
      <c r="D200" t="s">
        <v>987</v>
      </c>
      <c r="E200" t="s">
        <v>1056</v>
      </c>
      <c r="H200" s="21"/>
      <c r="I200" s="5"/>
      <c r="J200" s="3"/>
      <c r="K200" s="3"/>
    </row>
    <row r="201" spans="4:12" customFormat="1" x14ac:dyDescent="0.2">
      <c r="D201" t="s">
        <v>987</v>
      </c>
      <c r="E201" t="s">
        <v>1057</v>
      </c>
      <c r="H201" s="21"/>
      <c r="I201" s="5"/>
      <c r="J201" s="3"/>
      <c r="K201" s="3"/>
    </row>
    <row r="202" spans="4:12" customFormat="1" x14ac:dyDescent="0.2">
      <c r="D202" t="s">
        <v>987</v>
      </c>
      <c r="E202" t="s">
        <v>1058</v>
      </c>
      <c r="H202" s="21"/>
      <c r="I202" s="5"/>
      <c r="J202" s="3"/>
      <c r="K202" s="3"/>
    </row>
    <row r="203" spans="4:12" customFormat="1" x14ac:dyDescent="0.2">
      <c r="D203" t="s">
        <v>987</v>
      </c>
      <c r="E203" t="s">
        <v>1059</v>
      </c>
      <c r="H203" s="21"/>
      <c r="I203" s="5"/>
      <c r="J203" s="3"/>
      <c r="K203" s="3"/>
    </row>
    <row r="204" spans="4:12" customFormat="1" x14ac:dyDescent="0.2">
      <c r="D204" t="s">
        <v>987</v>
      </c>
      <c r="E204" t="s">
        <v>1060</v>
      </c>
      <c r="H204" s="21"/>
      <c r="I204" s="5"/>
      <c r="J204" s="3"/>
      <c r="K204" s="3"/>
    </row>
    <row r="205" spans="4:12" customFormat="1" x14ac:dyDescent="0.2">
      <c r="D205" t="s">
        <v>992</v>
      </c>
      <c r="E205" t="s">
        <v>1061</v>
      </c>
      <c r="F205">
        <v>2.25</v>
      </c>
      <c r="G205">
        <v>19137633</v>
      </c>
      <c r="H205" s="21">
        <f>((G205+G211)/$G$1080)*100</f>
        <v>117.64318632951296</v>
      </c>
      <c r="I205" s="5">
        <f t="shared" ref="I205:I210" si="26">G205/G211</f>
        <v>0.24022819982679841</v>
      </c>
      <c r="J205" s="5">
        <f t="shared" ref="J205:J210" si="27">LOG(I205)</f>
        <v>-0.61937601312663493</v>
      </c>
      <c r="K205" s="3"/>
      <c r="L205" s="3"/>
    </row>
    <row r="206" spans="4:12" customFormat="1" x14ac:dyDescent="0.2">
      <c r="D206" t="s">
        <v>992</v>
      </c>
      <c r="E206" t="s">
        <v>1062</v>
      </c>
      <c r="F206">
        <v>2.2400000000000002</v>
      </c>
      <c r="G206">
        <v>19226750</v>
      </c>
      <c r="H206" s="21">
        <f>((G206+G212)/$G$1080)*100</f>
        <v>113.58522962408151</v>
      </c>
      <c r="I206" s="5">
        <f t="shared" si="26"/>
        <v>0.25242814759982246</v>
      </c>
      <c r="J206" s="5">
        <f t="shared" si="27"/>
        <v>-0.59786221969056597</v>
      </c>
      <c r="K206" s="3"/>
    </row>
    <row r="207" spans="4:12" customFormat="1" x14ac:dyDescent="0.2">
      <c r="D207" t="s">
        <v>992</v>
      </c>
      <c r="E207" t="s">
        <v>1063</v>
      </c>
      <c r="F207">
        <v>2.25</v>
      </c>
      <c r="G207">
        <v>18410838</v>
      </c>
      <c r="H207" s="21">
        <f>((G207+G213)/$G$1080)*100</f>
        <v>114.24713760222662</v>
      </c>
      <c r="I207" s="5">
        <f t="shared" si="26"/>
        <v>0.23743961928025642</v>
      </c>
      <c r="J207" s="5">
        <f t="shared" si="27"/>
        <v>-0.6244468127648487</v>
      </c>
      <c r="K207" s="3"/>
    </row>
    <row r="208" spans="4:12" customFormat="1" x14ac:dyDescent="0.2">
      <c r="D208" t="s">
        <v>992</v>
      </c>
      <c r="E208" t="s">
        <v>1064</v>
      </c>
      <c r="F208">
        <v>2.25</v>
      </c>
      <c r="G208">
        <v>18278984</v>
      </c>
      <c r="H208" s="21">
        <f>((G208+G214)/$G$1081)*100</f>
        <v>106.0707639952291</v>
      </c>
      <c r="I208" s="5">
        <f t="shared" si="26"/>
        <v>0.25776565002267277</v>
      </c>
      <c r="J208" s="5">
        <f t="shared" si="27"/>
        <v>-0.58877495742308494</v>
      </c>
      <c r="K208" s="3"/>
      <c r="L208" s="3"/>
    </row>
    <row r="209" spans="1:12" customFormat="1" x14ac:dyDescent="0.2">
      <c r="D209" t="s">
        <v>992</v>
      </c>
      <c r="E209" t="s">
        <v>1065</v>
      </c>
      <c r="F209">
        <v>2.23</v>
      </c>
      <c r="G209">
        <v>18489381</v>
      </c>
      <c r="H209" s="21">
        <f>((G209+G215)/$G$1081)*100</f>
        <v>103.1959202745457</v>
      </c>
      <c r="I209" s="5">
        <f t="shared" si="26"/>
        <v>0.27076620424137754</v>
      </c>
      <c r="J209" s="5">
        <f t="shared" si="27"/>
        <v>-0.56740554319006797</v>
      </c>
      <c r="K209" s="3"/>
    </row>
    <row r="210" spans="1:12" customFormat="1" x14ac:dyDescent="0.2">
      <c r="D210" t="s">
        <v>992</v>
      </c>
      <c r="E210" t="s">
        <v>1066</v>
      </c>
      <c r="F210">
        <v>2.2400000000000002</v>
      </c>
      <c r="G210">
        <v>19053640</v>
      </c>
      <c r="H210" s="21">
        <f>((G210+G216)/$G$1081)*100</f>
        <v>112.57008672985495</v>
      </c>
      <c r="I210" s="5">
        <f t="shared" si="26"/>
        <v>0.25202012416200303</v>
      </c>
      <c r="J210" s="5">
        <f t="shared" si="27"/>
        <v>-0.59856477880750991</v>
      </c>
      <c r="K210" s="3"/>
    </row>
    <row r="211" spans="1:12" customFormat="1" x14ac:dyDescent="0.2">
      <c r="D211" t="s">
        <v>992</v>
      </c>
      <c r="E211" t="s">
        <v>1067</v>
      </c>
      <c r="F211">
        <v>2.25</v>
      </c>
      <c r="G211">
        <v>79664390</v>
      </c>
      <c r="I211" s="5"/>
      <c r="J211" s="3"/>
      <c r="K211" s="3"/>
    </row>
    <row r="212" spans="1:12" customFormat="1" x14ac:dyDescent="0.2">
      <c r="D212" t="s">
        <v>992</v>
      </c>
      <c r="E212" t="s">
        <v>1068</v>
      </c>
      <c r="F212">
        <v>2.2599999999999998</v>
      </c>
      <c r="G212">
        <v>76167219</v>
      </c>
      <c r="I212" s="5"/>
      <c r="J212" s="3"/>
      <c r="K212" s="3"/>
    </row>
    <row r="213" spans="1:12" customFormat="1" x14ac:dyDescent="0.2">
      <c r="D213" t="s">
        <v>992</v>
      </c>
      <c r="E213" t="s">
        <v>1069</v>
      </c>
      <c r="F213">
        <v>2.25</v>
      </c>
      <c r="G213">
        <v>77539031</v>
      </c>
      <c r="I213" s="5"/>
      <c r="J213" s="3"/>
      <c r="K213" s="3"/>
    </row>
    <row r="214" spans="1:12" customFormat="1" x14ac:dyDescent="0.2">
      <c r="D214" t="s">
        <v>992</v>
      </c>
      <c r="E214" t="s">
        <v>1070</v>
      </c>
      <c r="F214">
        <v>2.25</v>
      </c>
      <c r="G214">
        <v>70913188</v>
      </c>
      <c r="I214" s="5"/>
      <c r="J214" s="3"/>
      <c r="K214" s="3"/>
    </row>
    <row r="215" spans="1:12" customFormat="1" x14ac:dyDescent="0.2">
      <c r="D215" t="s">
        <v>992</v>
      </c>
      <c r="E215" t="s">
        <v>1071</v>
      </c>
      <c r="F215">
        <v>2.2400000000000002</v>
      </c>
      <c r="G215">
        <v>68285409</v>
      </c>
      <c r="I215" s="5"/>
      <c r="J215" s="3"/>
      <c r="K215" s="3"/>
    </row>
    <row r="216" spans="1:12" customFormat="1" x14ac:dyDescent="0.2">
      <c r="D216" t="s">
        <v>992</v>
      </c>
      <c r="E216" t="s">
        <v>1072</v>
      </c>
      <c r="F216">
        <v>2.2400000000000002</v>
      </c>
      <c r="G216">
        <v>75603645</v>
      </c>
      <c r="I216" s="5"/>
      <c r="J216" s="3"/>
      <c r="K216" s="3"/>
    </row>
    <row r="217" spans="1:12" customFormat="1" x14ac:dyDescent="0.2">
      <c r="A217" t="s">
        <v>2</v>
      </c>
      <c r="B217" t="s">
        <v>3</v>
      </c>
      <c r="C217" s="11">
        <v>190426</v>
      </c>
      <c r="D217" t="s">
        <v>261</v>
      </c>
      <c r="E217" t="s">
        <v>4</v>
      </c>
      <c r="F217" s="32">
        <v>0.125783333333333</v>
      </c>
      <c r="G217" s="33">
        <v>39883.524546150598</v>
      </c>
      <c r="J217" s="3"/>
    </row>
    <row r="218" spans="1:12" customFormat="1" x14ac:dyDescent="0.2">
      <c r="D218" t="s">
        <v>261</v>
      </c>
      <c r="E218" t="s">
        <v>5</v>
      </c>
      <c r="F218" s="32">
        <v>0.12055</v>
      </c>
      <c r="G218" s="33">
        <v>437477.71904475999</v>
      </c>
      <c r="J218" s="3"/>
    </row>
    <row r="219" spans="1:12" customFormat="1" x14ac:dyDescent="0.2">
      <c r="D219" t="s">
        <v>261</v>
      </c>
      <c r="E219" t="s">
        <v>6</v>
      </c>
      <c r="F219" s="32">
        <v>0.12055</v>
      </c>
      <c r="G219" s="33">
        <v>4150298.5608830201</v>
      </c>
      <c r="J219" s="3"/>
    </row>
    <row r="220" spans="1:12" customFormat="1" x14ac:dyDescent="0.2">
      <c r="D220" t="s">
        <v>261</v>
      </c>
      <c r="E220" t="s">
        <v>7</v>
      </c>
      <c r="F220" s="32">
        <v>0.11008333333333301</v>
      </c>
      <c r="G220" s="33">
        <v>15784.117536321401</v>
      </c>
      <c r="J220" s="3"/>
    </row>
    <row r="221" spans="1:12" customFormat="1" x14ac:dyDescent="0.2">
      <c r="D221" t="s">
        <v>261</v>
      </c>
      <c r="E221" t="s">
        <v>8</v>
      </c>
      <c r="F221" s="32">
        <v>0.115316666666667</v>
      </c>
      <c r="G221" s="33">
        <v>190057.159248326</v>
      </c>
      <c r="J221" s="3"/>
    </row>
    <row r="222" spans="1:12" customFormat="1" x14ac:dyDescent="0.2">
      <c r="D222" t="s">
        <v>261</v>
      </c>
      <c r="E222" t="s">
        <v>9</v>
      </c>
      <c r="F222" s="32">
        <v>0.115316666666667</v>
      </c>
      <c r="G222" s="33">
        <v>2031313.7975598001</v>
      </c>
      <c r="J222" s="3"/>
    </row>
    <row r="223" spans="1:12" customFormat="1" x14ac:dyDescent="0.2">
      <c r="D223" t="s">
        <v>261</v>
      </c>
      <c r="E223" t="s">
        <v>10</v>
      </c>
      <c r="F223" s="32">
        <v>0.12055</v>
      </c>
      <c r="G223" s="33">
        <v>215188.04910065699</v>
      </c>
      <c r="H223" s="21">
        <f>(SUM(G223,G226))*100/$G$218</f>
        <v>82.163459127780783</v>
      </c>
      <c r="I223" s="3">
        <f>G223/G226</f>
        <v>1.4916808003813633</v>
      </c>
      <c r="J223" s="3">
        <f>LOG(I223)</f>
        <v>0.17367589990336668</v>
      </c>
      <c r="K223" s="3"/>
      <c r="L223" s="3"/>
    </row>
    <row r="224" spans="1:12" customFormat="1" x14ac:dyDescent="0.2">
      <c r="D224" t="s">
        <v>261</v>
      </c>
      <c r="E224" t="s">
        <v>11</v>
      </c>
      <c r="F224" s="32">
        <v>0.12055</v>
      </c>
      <c r="G224" s="33">
        <v>206386.525644548</v>
      </c>
      <c r="H224" s="21">
        <f>(SUM(G224,G227))*100/$G$218</f>
        <v>89.158008291442584</v>
      </c>
      <c r="I224" s="3">
        <f t="shared" ref="I224:I225" si="28">G224/G227</f>
        <v>1.1237430208897905</v>
      </c>
      <c r="J224" s="3">
        <f t="shared" ref="J224:J225" si="29">LOG(I224)</f>
        <v>5.0667007523519061E-2</v>
      </c>
      <c r="K224" s="3"/>
    </row>
    <row r="225" spans="1:12" customFormat="1" x14ac:dyDescent="0.2">
      <c r="D225" t="s">
        <v>261</v>
      </c>
      <c r="E225" t="s">
        <v>12</v>
      </c>
      <c r="F225" s="32">
        <v>0.12055</v>
      </c>
      <c r="G225" s="33">
        <v>262334.36050674802</v>
      </c>
      <c r="H225" s="21">
        <f>(SUM(G225,G228))*100/$G$218</f>
        <v>104.73767712414846</v>
      </c>
      <c r="I225" s="3">
        <f t="shared" si="28"/>
        <v>1.3393314044450895</v>
      </c>
      <c r="J225" s="3">
        <f t="shared" si="29"/>
        <v>0.1268880522275676</v>
      </c>
      <c r="K225" s="3"/>
    </row>
    <row r="226" spans="1:12" customFormat="1" x14ac:dyDescent="0.2">
      <c r="D226" t="s">
        <v>261</v>
      </c>
      <c r="E226" t="s">
        <v>13</v>
      </c>
      <c r="F226" s="32">
        <v>0.115316666666667</v>
      </c>
      <c r="G226" s="33">
        <v>144258.77777983199</v>
      </c>
      <c r="H226" s="21"/>
      <c r="I226" s="3"/>
      <c r="J226" s="3"/>
      <c r="K226" s="3"/>
    </row>
    <row r="227" spans="1:12" customFormat="1" x14ac:dyDescent="0.2">
      <c r="D227" t="s">
        <v>261</v>
      </c>
      <c r="E227" t="s">
        <v>14</v>
      </c>
      <c r="F227" s="32">
        <v>0.115316666666667</v>
      </c>
      <c r="G227" s="33">
        <v>183659.895374593</v>
      </c>
      <c r="H227" s="21"/>
      <c r="I227" s="3"/>
      <c r="J227" s="3"/>
      <c r="K227" s="3"/>
    </row>
    <row r="228" spans="1:12" customFormat="1" x14ac:dyDescent="0.2">
      <c r="D228" t="s">
        <v>261</v>
      </c>
      <c r="E228" t="s">
        <v>15</v>
      </c>
      <c r="F228" s="32">
        <v>0.11008333333333301</v>
      </c>
      <c r="G228" s="33">
        <v>195869.64035644199</v>
      </c>
      <c r="H228" s="21"/>
      <c r="I228" s="3"/>
      <c r="J228" s="3"/>
      <c r="K228" s="3"/>
    </row>
    <row r="229" spans="1:12" customFormat="1" x14ac:dyDescent="0.2">
      <c r="D229" t="s">
        <v>261</v>
      </c>
      <c r="E229" t="s">
        <v>16</v>
      </c>
      <c r="F229" s="32">
        <v>0.12055</v>
      </c>
      <c r="G229" s="33">
        <v>176410.78740014901</v>
      </c>
      <c r="H229" s="21">
        <f>(SUM(G229,G232))*100/$G$221</f>
        <v>189.51233198275452</v>
      </c>
      <c r="I229" s="3">
        <f>G229/G232</f>
        <v>0.95994916986146672</v>
      </c>
      <c r="J229" s="3">
        <f>LOG(I229)</f>
        <v>-1.7751762619932436E-2</v>
      </c>
      <c r="K229" s="3"/>
      <c r="L229" s="3"/>
    </row>
    <row r="230" spans="1:12" customFormat="1" x14ac:dyDescent="0.2">
      <c r="D230" t="s">
        <v>261</v>
      </c>
      <c r="E230" t="s">
        <v>17</v>
      </c>
      <c r="F230" s="32">
        <v>0.12055</v>
      </c>
      <c r="G230" s="33">
        <v>222918.085981707</v>
      </c>
      <c r="H230" s="21">
        <f>(SUM(G230,G233))*100/$G$221</f>
        <v>214.02594400425238</v>
      </c>
      <c r="I230" s="3">
        <f t="shared" ref="I230:I231" si="30">G230/G233</f>
        <v>1.2124764203320106</v>
      </c>
      <c r="J230" s="3">
        <f t="shared" ref="J230:J231" si="31">LOG(I230)</f>
        <v>8.36733014027395E-2</v>
      </c>
      <c r="K230" s="3"/>
    </row>
    <row r="231" spans="1:12" customFormat="1" x14ac:dyDescent="0.2">
      <c r="D231" t="s">
        <v>261</v>
      </c>
      <c r="E231" t="s">
        <v>18</v>
      </c>
      <c r="F231" s="32">
        <v>0.12055</v>
      </c>
      <c r="G231" s="33">
        <v>199968.818058012</v>
      </c>
      <c r="H231" s="21">
        <f>(SUM(G231,G234))*100/$G$221</f>
        <v>216.80325192842756</v>
      </c>
      <c r="I231" s="3">
        <f t="shared" si="30"/>
        <v>0.94288762570201368</v>
      </c>
      <c r="J231" s="3">
        <f t="shared" si="31"/>
        <v>-2.5540063832804279E-2</v>
      </c>
      <c r="K231" s="3"/>
    </row>
    <row r="232" spans="1:12" customFormat="1" x14ac:dyDescent="0.2">
      <c r="D232" t="s">
        <v>261</v>
      </c>
      <c r="E232" t="s">
        <v>19</v>
      </c>
      <c r="F232" s="32">
        <v>0.11008333333333301</v>
      </c>
      <c r="G232" s="33">
        <v>183770.967191531</v>
      </c>
      <c r="H232" s="21"/>
      <c r="I232" s="3"/>
      <c r="J232" s="3"/>
      <c r="K232" s="3"/>
    </row>
    <row r="233" spans="1:12" customFormat="1" x14ac:dyDescent="0.2">
      <c r="D233" t="s">
        <v>261</v>
      </c>
      <c r="E233" t="s">
        <v>20</v>
      </c>
      <c r="F233" s="32">
        <v>0.11008333333333301</v>
      </c>
      <c r="G233" s="33">
        <v>183853.543247188</v>
      </c>
      <c r="H233" s="21"/>
      <c r="I233" s="3"/>
      <c r="J233" s="3"/>
      <c r="K233" s="3"/>
    </row>
    <row r="234" spans="1:12" customFormat="1" x14ac:dyDescent="0.2">
      <c r="D234" t="s">
        <v>261</v>
      </c>
      <c r="E234" t="s">
        <v>21</v>
      </c>
      <c r="F234" s="32">
        <v>0.11008333333333301</v>
      </c>
      <c r="G234" s="33">
        <v>212081.28371514901</v>
      </c>
      <c r="H234" s="21"/>
      <c r="I234" s="3"/>
      <c r="J234" s="3"/>
      <c r="K234" s="3"/>
      <c r="L234" s="3"/>
    </row>
    <row r="235" spans="1:12" customFormat="1" x14ac:dyDescent="0.2">
      <c r="A235" s="16" t="s">
        <v>2</v>
      </c>
      <c r="B235" s="16" t="s">
        <v>3</v>
      </c>
      <c r="C235" s="8">
        <v>190430</v>
      </c>
      <c r="D235" s="16" t="s">
        <v>261</v>
      </c>
      <c r="E235" s="16" t="s">
        <v>24</v>
      </c>
      <c r="F235" s="30">
        <v>0.11008333333333301</v>
      </c>
      <c r="G235" s="31">
        <v>42807.517401596502</v>
      </c>
      <c r="H235" s="16"/>
      <c r="I235" s="16"/>
      <c r="J235" s="20"/>
      <c r="K235" s="16"/>
      <c r="L235" s="16"/>
    </row>
    <row r="236" spans="1:12" customFormat="1" x14ac:dyDescent="0.2">
      <c r="D236" t="s">
        <v>261</v>
      </c>
      <c r="E236" t="s">
        <v>25</v>
      </c>
      <c r="F236" s="32">
        <v>0.11008333333333301</v>
      </c>
      <c r="G236" s="33">
        <v>209870.80962013901</v>
      </c>
      <c r="H236" s="21"/>
      <c r="I236" s="3"/>
      <c r="J236" s="3"/>
      <c r="K236" s="3"/>
    </row>
    <row r="237" spans="1:12" customFormat="1" x14ac:dyDescent="0.2">
      <c r="D237" t="s">
        <v>261</v>
      </c>
      <c r="E237" t="s">
        <v>26</v>
      </c>
      <c r="F237" s="32">
        <v>0.11008333333333301</v>
      </c>
      <c r="G237" s="33">
        <v>438805.82064641401</v>
      </c>
      <c r="H237" s="21"/>
      <c r="I237" s="3"/>
      <c r="J237" s="3"/>
      <c r="K237" s="3"/>
    </row>
    <row r="238" spans="1:12" customFormat="1" x14ac:dyDescent="0.2">
      <c r="D238" t="s">
        <v>261</v>
      </c>
      <c r="E238" t="s">
        <v>27</v>
      </c>
      <c r="F238" s="32">
        <v>0.115316666666667</v>
      </c>
      <c r="G238" s="33">
        <v>3042422.92425104</v>
      </c>
      <c r="H238" s="21"/>
      <c r="I238" s="3"/>
      <c r="J238" s="3"/>
      <c r="K238" s="3"/>
    </row>
    <row r="239" spans="1:12" customFormat="1" x14ac:dyDescent="0.2">
      <c r="D239" t="s">
        <v>261</v>
      </c>
      <c r="E239" t="s">
        <v>28</v>
      </c>
      <c r="F239" s="32">
        <v>0.12055</v>
      </c>
      <c r="G239" s="33">
        <v>24685.2224504613</v>
      </c>
      <c r="H239" s="21"/>
      <c r="I239" s="3"/>
      <c r="J239" s="3"/>
      <c r="K239" s="3"/>
    </row>
    <row r="240" spans="1:12" customFormat="1" x14ac:dyDescent="0.2">
      <c r="D240" t="s">
        <v>261</v>
      </c>
      <c r="E240" t="s">
        <v>29</v>
      </c>
      <c r="F240" s="32">
        <v>0.12055</v>
      </c>
      <c r="G240" s="33">
        <v>139412.151376325</v>
      </c>
      <c r="H240" s="21"/>
      <c r="I240" s="3"/>
      <c r="J240" s="3"/>
      <c r="K240" s="3"/>
    </row>
    <row r="241" spans="4:12" customFormat="1" x14ac:dyDescent="0.2">
      <c r="D241" t="s">
        <v>261</v>
      </c>
      <c r="E241" t="s">
        <v>30</v>
      </c>
      <c r="F241" s="32">
        <v>0.12055</v>
      </c>
      <c r="G241" s="33">
        <v>282056.65680054901</v>
      </c>
      <c r="H241" s="21"/>
      <c r="I241" s="3"/>
      <c r="J241" s="3"/>
      <c r="K241" s="3"/>
    </row>
    <row r="242" spans="4:12" customFormat="1" x14ac:dyDescent="0.2">
      <c r="D242" t="s">
        <v>261</v>
      </c>
      <c r="E242" t="s">
        <v>31</v>
      </c>
      <c r="F242" s="32">
        <v>0.12055</v>
      </c>
      <c r="G242" s="33">
        <v>4410195.2155040596</v>
      </c>
      <c r="H242" s="21"/>
      <c r="I242" s="3"/>
      <c r="J242" s="3"/>
      <c r="K242" s="3"/>
    </row>
    <row r="243" spans="4:12" customFormat="1" x14ac:dyDescent="0.2">
      <c r="D243" t="s">
        <v>261</v>
      </c>
      <c r="E243" t="s">
        <v>32</v>
      </c>
      <c r="F243" s="32">
        <v>0.12055</v>
      </c>
      <c r="G243" s="33">
        <v>4024.84240263518</v>
      </c>
      <c r="H243" s="21">
        <f>(SUM(G243,G244))*100/$G$237</f>
        <v>97.097663609203323</v>
      </c>
      <c r="I243" s="6">
        <f>G243/G244</f>
        <v>9.5365162386510782E-3</v>
      </c>
      <c r="J243" s="3">
        <f>LOG(I243)</f>
        <v>-2.0206102473763723</v>
      </c>
      <c r="K243" s="3"/>
      <c r="L243" s="3"/>
    </row>
    <row r="244" spans="4:12" customFormat="1" x14ac:dyDescent="0.2">
      <c r="D244" t="s">
        <v>261</v>
      </c>
      <c r="E244" t="s">
        <v>33</v>
      </c>
      <c r="F244" s="32">
        <v>0.11008333333333301</v>
      </c>
      <c r="G244" s="33">
        <v>422045.35722622398</v>
      </c>
      <c r="H244" s="21"/>
      <c r="I244" s="6"/>
      <c r="J244" s="3"/>
      <c r="K244" s="3"/>
    </row>
    <row r="245" spans="4:12" customFormat="1" x14ac:dyDescent="0.2">
      <c r="D245" t="s">
        <v>261</v>
      </c>
      <c r="E245" t="s">
        <v>34</v>
      </c>
      <c r="F245" s="32">
        <v>0.12055</v>
      </c>
      <c r="G245" s="33">
        <v>4736.2558494831801</v>
      </c>
      <c r="H245" s="21">
        <f>(SUM(G245,G246))*100/$G$237</f>
        <v>99.373199366677468</v>
      </c>
      <c r="I245" s="6">
        <f>G245/G246</f>
        <v>1.0980862084539675E-2</v>
      </c>
      <c r="J245" s="3">
        <f>LOG(I245)</f>
        <v>-1.9593635629950794</v>
      </c>
      <c r="K245" s="3"/>
    </row>
    <row r="246" spans="4:12" customFormat="1" x14ac:dyDescent="0.2">
      <c r="D246" t="s">
        <v>261</v>
      </c>
      <c r="E246" t="s">
        <v>35</v>
      </c>
      <c r="F246" s="32">
        <v>0.115316666666667</v>
      </c>
      <c r="G246" s="33">
        <v>431319.12713406299</v>
      </c>
      <c r="H246" s="21"/>
      <c r="I246" s="6"/>
      <c r="J246" s="3"/>
      <c r="K246" s="3"/>
    </row>
    <row r="247" spans="4:12" customFormat="1" x14ac:dyDescent="0.2">
      <c r="D247" t="s">
        <v>261</v>
      </c>
      <c r="E247" t="s">
        <v>36</v>
      </c>
      <c r="F247" s="32">
        <v>0.12055</v>
      </c>
      <c r="G247" s="33">
        <v>1546.98237545095</v>
      </c>
      <c r="H247" s="21">
        <f>(SUM(G247,G248))*100/$G$237</f>
        <v>101.47726064125943</v>
      </c>
      <c r="I247" s="6">
        <f>G247/G248</f>
        <v>3.486227041461871E-3</v>
      </c>
      <c r="J247" s="3">
        <f>LOG(I247)</f>
        <v>-2.4576443327615345</v>
      </c>
      <c r="K247" s="3"/>
    </row>
    <row r="248" spans="4:12" customFormat="1" x14ac:dyDescent="0.2">
      <c r="D248" t="s">
        <v>261</v>
      </c>
      <c r="E248" t="s">
        <v>37</v>
      </c>
      <c r="F248" s="32">
        <v>0.11008333333333301</v>
      </c>
      <c r="G248" s="33">
        <v>443741.143950928</v>
      </c>
      <c r="H248" s="21"/>
      <c r="I248" s="6"/>
      <c r="J248" s="3"/>
      <c r="K248" s="3"/>
    </row>
    <row r="249" spans="4:12" customFormat="1" x14ac:dyDescent="0.2">
      <c r="D249" t="s">
        <v>261</v>
      </c>
      <c r="E249" t="s">
        <v>38</v>
      </c>
      <c r="F249" s="32">
        <v>0.125783333333333</v>
      </c>
      <c r="G249" s="33">
        <v>3389.5793094190299</v>
      </c>
      <c r="H249" s="21">
        <f>(SUM(G249,G250))*100/$G$241</f>
        <v>157.110427953808</v>
      </c>
      <c r="I249" s="6">
        <f>G249/G250</f>
        <v>7.7079541216808429E-3</v>
      </c>
      <c r="J249" s="3">
        <f>LOG(I249)</f>
        <v>-2.1130608789621146</v>
      </c>
      <c r="K249" s="3"/>
      <c r="L249" s="3"/>
    </row>
    <row r="250" spans="4:12" customFormat="1" x14ac:dyDescent="0.2">
      <c r="D250" t="s">
        <v>261</v>
      </c>
      <c r="E250" t="s">
        <v>39</v>
      </c>
      <c r="F250" s="32">
        <v>0.11008333333333301</v>
      </c>
      <c r="G250" s="33">
        <v>439750.84126212698</v>
      </c>
      <c r="H250" s="21"/>
      <c r="I250" s="6"/>
      <c r="J250" s="3"/>
      <c r="K250" s="3"/>
    </row>
    <row r="251" spans="4:12" customFormat="1" x14ac:dyDescent="0.2">
      <c r="D251" t="s">
        <v>261</v>
      </c>
      <c r="E251" t="s">
        <v>40</v>
      </c>
      <c r="F251" s="32">
        <v>0.12055</v>
      </c>
      <c r="G251" s="33">
        <v>7471.08814694993</v>
      </c>
      <c r="H251" s="21">
        <f>(SUM(G251,G252))*100/$G$241</f>
        <v>164.9706506360414</v>
      </c>
      <c r="I251" s="6">
        <f>G251/G252</f>
        <v>1.631813395510593E-2</v>
      </c>
      <c r="J251" s="3">
        <f>LOG(I251)</f>
        <v>-1.78732950608067</v>
      </c>
      <c r="K251" s="3"/>
    </row>
    <row r="252" spans="4:12" customFormat="1" x14ac:dyDescent="0.2">
      <c r="D252" t="s">
        <v>261</v>
      </c>
      <c r="E252" t="s">
        <v>41</v>
      </c>
      <c r="F252" s="32">
        <v>0.11008333333333301</v>
      </c>
      <c r="G252" s="33">
        <v>457839.61373918201</v>
      </c>
      <c r="H252" s="21"/>
      <c r="I252" s="6"/>
      <c r="J252" s="3"/>
      <c r="K252" s="3"/>
    </row>
    <row r="253" spans="4:12" customFormat="1" x14ac:dyDescent="0.2">
      <c r="D253" t="s">
        <v>261</v>
      </c>
      <c r="E253" t="s">
        <v>42</v>
      </c>
      <c r="F253" s="32">
        <v>0.125783333333333</v>
      </c>
      <c r="G253" s="33">
        <v>7203.9419949224502</v>
      </c>
      <c r="H253" s="21">
        <f>(SUM(G253,G254))*100/$G$241</f>
        <v>176.26491435815876</v>
      </c>
      <c r="I253" s="6">
        <f>G253/G254</f>
        <v>1.4703033191080574E-2</v>
      </c>
      <c r="J253" s="3">
        <f>LOG(I253)</f>
        <v>-1.8325930623768441</v>
      </c>
      <c r="K253" s="3"/>
    </row>
    <row r="254" spans="4:12" customFormat="1" x14ac:dyDescent="0.2">
      <c r="D254" t="s">
        <v>261</v>
      </c>
      <c r="E254" t="s">
        <v>43</v>
      </c>
      <c r="F254" s="32">
        <v>0.11008333333333301</v>
      </c>
      <c r="G254" s="33">
        <v>489962.98255605099</v>
      </c>
      <c r="J254" s="3"/>
      <c r="K254" s="3"/>
    </row>
    <row r="255" spans="4:12" customFormat="1" x14ac:dyDescent="0.2">
      <c r="D255" t="s">
        <v>261</v>
      </c>
      <c r="E255" t="s">
        <v>44</v>
      </c>
      <c r="F255" s="32">
        <v>0.11008333333333301</v>
      </c>
      <c r="G255" s="33">
        <v>31823.466915215999</v>
      </c>
      <c r="J255" s="3"/>
    </row>
    <row r="256" spans="4:12" customFormat="1" x14ac:dyDescent="0.2">
      <c r="D256" t="s">
        <v>261</v>
      </c>
      <c r="E256" t="s">
        <v>45</v>
      </c>
      <c r="F256" s="32">
        <v>0.11008333333333301</v>
      </c>
      <c r="G256" s="33">
        <v>355005.36341181502</v>
      </c>
      <c r="J256" s="3"/>
    </row>
    <row r="257" spans="1:12" customFormat="1" x14ac:dyDescent="0.2">
      <c r="D257" t="s">
        <v>261</v>
      </c>
      <c r="E257" t="s">
        <v>46</v>
      </c>
      <c r="F257" s="32">
        <v>0.114666666666667</v>
      </c>
      <c r="G257" s="33">
        <v>3781657.3188464101</v>
      </c>
      <c r="J257" s="3"/>
    </row>
    <row r="258" spans="1:12" customFormat="1" x14ac:dyDescent="0.2">
      <c r="D258" t="s">
        <v>261</v>
      </c>
      <c r="E258" t="s">
        <v>47</v>
      </c>
      <c r="F258" s="32">
        <v>0.115316666666667</v>
      </c>
      <c r="G258" s="33">
        <v>21157.718962852101</v>
      </c>
      <c r="J258" s="3"/>
    </row>
    <row r="259" spans="1:12" customFormat="1" x14ac:dyDescent="0.2">
      <c r="D259" t="s">
        <v>261</v>
      </c>
      <c r="E259" t="s">
        <v>48</v>
      </c>
      <c r="F259" s="32">
        <v>0.115316666666667</v>
      </c>
      <c r="G259" s="33">
        <v>104288.911475046</v>
      </c>
      <c r="J259" s="3"/>
    </row>
    <row r="260" spans="1:12" customFormat="1" x14ac:dyDescent="0.2">
      <c r="D260" t="s">
        <v>261</v>
      </c>
      <c r="E260" t="s">
        <v>49</v>
      </c>
      <c r="F260" s="32">
        <v>0.104833333333333</v>
      </c>
      <c r="G260" s="33">
        <v>195369.956995304</v>
      </c>
      <c r="J260" s="3"/>
    </row>
    <row r="261" spans="1:12" customFormat="1" x14ac:dyDescent="0.2">
      <c r="D261" t="s">
        <v>261</v>
      </c>
      <c r="E261" t="s">
        <v>50</v>
      </c>
      <c r="F261" s="32">
        <v>0.11008333333333301</v>
      </c>
      <c r="G261" s="33">
        <v>2460135.0514027402</v>
      </c>
      <c r="J261" s="3"/>
    </row>
    <row r="262" spans="1:12" customFormat="1" x14ac:dyDescent="0.2">
      <c r="A262" s="16" t="s">
        <v>1</v>
      </c>
      <c r="B262" s="16" t="s">
        <v>3</v>
      </c>
      <c r="C262" s="8">
        <v>190508</v>
      </c>
      <c r="D262" s="16" t="s">
        <v>261</v>
      </c>
      <c r="E262" s="16" t="s">
        <v>51</v>
      </c>
      <c r="F262" s="30">
        <v>0.08</v>
      </c>
      <c r="G262" s="31">
        <v>7146901.4729549401</v>
      </c>
      <c r="H262" s="16"/>
      <c r="I262" s="16"/>
      <c r="J262" s="20"/>
      <c r="K262" s="16"/>
      <c r="L262" s="16"/>
    </row>
    <row r="263" spans="1:12" customFormat="1" x14ac:dyDescent="0.2">
      <c r="D263" t="s">
        <v>261</v>
      </c>
      <c r="E263" t="s">
        <v>52</v>
      </c>
      <c r="F263" s="32">
        <v>0.09</v>
      </c>
      <c r="G263" s="33">
        <v>14951842.357659999</v>
      </c>
      <c r="J263" s="3"/>
    </row>
    <row r="264" spans="1:12" customFormat="1" x14ac:dyDescent="0.2">
      <c r="D264" t="s">
        <v>261</v>
      </c>
      <c r="E264" t="s">
        <v>53</v>
      </c>
      <c r="F264" s="32">
        <v>0.09</v>
      </c>
      <c r="G264" s="33">
        <v>24363712.348432001</v>
      </c>
      <c r="J264" s="3"/>
    </row>
    <row r="265" spans="1:12" customFormat="1" x14ac:dyDescent="0.2">
      <c r="D265" t="s">
        <v>261</v>
      </c>
      <c r="E265" t="s">
        <v>54</v>
      </c>
      <c r="F265" s="32">
        <v>0.09</v>
      </c>
      <c r="G265" s="33">
        <v>173203663.065</v>
      </c>
      <c r="J265" s="3"/>
    </row>
    <row r="266" spans="1:12" customFormat="1" x14ac:dyDescent="0.2">
      <c r="D266" t="s">
        <v>261</v>
      </c>
      <c r="E266" t="s">
        <v>55</v>
      </c>
      <c r="F266" s="32">
        <v>0.09</v>
      </c>
      <c r="G266" s="33">
        <v>13403404.768257299</v>
      </c>
      <c r="J266" s="3"/>
    </row>
    <row r="267" spans="1:12" customFormat="1" x14ac:dyDescent="0.2">
      <c r="D267" t="s">
        <v>261</v>
      </c>
      <c r="E267" t="s">
        <v>56</v>
      </c>
      <c r="F267" s="32">
        <v>0.08</v>
      </c>
      <c r="G267" s="33">
        <v>18893944.2955941</v>
      </c>
      <c r="J267" s="3"/>
    </row>
    <row r="268" spans="1:12" customFormat="1" x14ac:dyDescent="0.2">
      <c r="D268" t="s">
        <v>261</v>
      </c>
      <c r="E268" t="s">
        <v>57</v>
      </c>
      <c r="F268" s="32">
        <v>0.08</v>
      </c>
      <c r="G268" s="33">
        <v>25923536.613513101</v>
      </c>
      <c r="J268" s="3"/>
    </row>
    <row r="269" spans="1:12" customFormat="1" x14ac:dyDescent="0.2">
      <c r="D269" t="s">
        <v>261</v>
      </c>
      <c r="E269" t="s">
        <v>58</v>
      </c>
      <c r="F269" s="32">
        <v>7.0000000000000007E-2</v>
      </c>
      <c r="G269" s="33">
        <v>141791336.22883201</v>
      </c>
      <c r="J269" s="3"/>
    </row>
    <row r="270" spans="1:12" customFormat="1" x14ac:dyDescent="0.2">
      <c r="D270" t="s">
        <v>261</v>
      </c>
      <c r="E270" t="s">
        <v>59</v>
      </c>
      <c r="F270" s="32">
        <v>0.08</v>
      </c>
      <c r="G270" s="33">
        <v>28110881.103328701</v>
      </c>
      <c r="H270" s="21">
        <f>(SUM(G270,G271))*100/$G$264</f>
        <v>139.00043850646753</v>
      </c>
      <c r="I270" s="5">
        <f>G271/G270</f>
        <v>0.20471737887876867</v>
      </c>
      <c r="J270" s="3">
        <f>LOG(I270)</f>
        <v>-0.68884528762191899</v>
      </c>
      <c r="K270" s="3"/>
      <c r="L270" s="3"/>
    </row>
    <row r="271" spans="1:12" customFormat="1" x14ac:dyDescent="0.2">
      <c r="D271" t="s">
        <v>261</v>
      </c>
      <c r="E271" t="s">
        <v>60</v>
      </c>
      <c r="F271" s="32">
        <v>7.0000000000000007E-2</v>
      </c>
      <c r="G271" s="33">
        <v>5754785.8974461602</v>
      </c>
      <c r="H271" s="21"/>
      <c r="I271" s="5"/>
      <c r="J271" s="3"/>
      <c r="K271" s="3"/>
    </row>
    <row r="272" spans="1:12" customFormat="1" x14ac:dyDescent="0.2">
      <c r="D272" t="s">
        <v>261</v>
      </c>
      <c r="E272" t="s">
        <v>61</v>
      </c>
      <c r="F272" s="32">
        <v>0.08</v>
      </c>
      <c r="G272" s="33">
        <v>28233592.043422699</v>
      </c>
      <c r="H272" s="21">
        <f>(SUM(G272,G273))*100/$G$264</f>
        <v>147.78441395057914</v>
      </c>
      <c r="I272" s="5">
        <f>G273/G272</f>
        <v>0.27528121307975817</v>
      </c>
      <c r="J272" s="3">
        <f>LOG(I272)</f>
        <v>-0.56022342658051383</v>
      </c>
      <c r="K272" s="3"/>
    </row>
    <row r="273" spans="4:12" customFormat="1" x14ac:dyDescent="0.2">
      <c r="D273" t="s">
        <v>261</v>
      </c>
      <c r="E273" t="s">
        <v>62</v>
      </c>
      <c r="F273" s="32">
        <v>0.1</v>
      </c>
      <c r="G273" s="33">
        <v>7772177.4673124095</v>
      </c>
      <c r="H273" s="21"/>
      <c r="I273" s="5"/>
      <c r="J273" s="3"/>
      <c r="K273" s="3"/>
    </row>
    <row r="274" spans="4:12" customFormat="1" x14ac:dyDescent="0.2">
      <c r="D274" t="s">
        <v>261</v>
      </c>
      <c r="E274" t="s">
        <v>63</v>
      </c>
      <c r="F274" s="32">
        <v>0.08</v>
      </c>
      <c r="G274" s="33">
        <v>27891177.072904699</v>
      </c>
      <c r="H274" s="21">
        <f>(SUM(G274,G275))*100/$G$264</f>
        <v>149.67614993666564</v>
      </c>
      <c r="I274" s="5">
        <f>G275/G274</f>
        <v>0.30746244697586095</v>
      </c>
      <c r="J274" s="3">
        <f>LOG(I274)</f>
        <v>-0.51220792075719912</v>
      </c>
      <c r="K274" s="3"/>
    </row>
    <row r="275" spans="4:12" customFormat="1" x14ac:dyDescent="0.2">
      <c r="D275" t="s">
        <v>261</v>
      </c>
      <c r="E275" t="s">
        <v>64</v>
      </c>
      <c r="F275" s="32">
        <v>7.0000000000000007E-2</v>
      </c>
      <c r="G275" s="33">
        <v>8575489.5518723093</v>
      </c>
      <c r="H275" s="21"/>
      <c r="I275" s="5"/>
      <c r="J275" s="3"/>
      <c r="K275" s="3"/>
    </row>
    <row r="276" spans="4:12" customFormat="1" x14ac:dyDescent="0.2">
      <c r="D276" t="s">
        <v>261</v>
      </c>
      <c r="E276" t="s">
        <v>65</v>
      </c>
      <c r="F276" s="32">
        <v>0.09</v>
      </c>
      <c r="G276" s="33">
        <v>27648153.023859501</v>
      </c>
      <c r="H276" s="21">
        <f>(SUM(G276,G277))*100/$G$268</f>
        <v>137.30772554346203</v>
      </c>
      <c r="I276" s="5">
        <f>G277/G276</f>
        <v>0.28742843956788183</v>
      </c>
      <c r="J276" s="3">
        <f>LOG(I276)</f>
        <v>-0.54147026286728606</v>
      </c>
      <c r="K276" s="3"/>
      <c r="L276" s="3"/>
    </row>
    <row r="277" spans="4:12" customFormat="1" x14ac:dyDescent="0.2">
      <c r="D277" t="s">
        <v>261</v>
      </c>
      <c r="E277" t="s">
        <v>66</v>
      </c>
      <c r="F277" s="32">
        <v>7.0000000000000007E-2</v>
      </c>
      <c r="G277" s="33">
        <v>7946865.4805819504</v>
      </c>
      <c r="H277" s="21"/>
      <c r="I277" s="5"/>
      <c r="J277" s="3"/>
      <c r="K277" s="3"/>
    </row>
    <row r="278" spans="4:12" customFormat="1" x14ac:dyDescent="0.2">
      <c r="D278" t="s">
        <v>261</v>
      </c>
      <c r="E278" t="s">
        <v>67</v>
      </c>
      <c r="F278" s="32">
        <v>0.08</v>
      </c>
      <c r="G278" s="33">
        <v>26414806.508233901</v>
      </c>
      <c r="H278" s="21">
        <f>(SUM(G278,G279))*100/$G$268</f>
        <v>129.0869889309281</v>
      </c>
      <c r="I278" s="5">
        <f>G279/G278</f>
        <v>0.26686193322519836</v>
      </c>
      <c r="J278" s="3">
        <f>LOG(I278)</f>
        <v>-0.57371337214471096</v>
      </c>
      <c r="K278" s="3"/>
    </row>
    <row r="279" spans="4:12" customFormat="1" x14ac:dyDescent="0.2">
      <c r="D279" t="s">
        <v>261</v>
      </c>
      <c r="E279" t="s">
        <v>68</v>
      </c>
      <c r="F279" s="32">
        <v>7.0000000000000007E-2</v>
      </c>
      <c r="G279" s="33">
        <v>7049106.3305568499</v>
      </c>
      <c r="H279" s="21"/>
      <c r="I279" s="5"/>
      <c r="J279" s="3"/>
      <c r="K279" s="3"/>
    </row>
    <row r="280" spans="4:12" customFormat="1" x14ac:dyDescent="0.2">
      <c r="D280" t="s">
        <v>261</v>
      </c>
      <c r="E280" t="s">
        <v>69</v>
      </c>
      <c r="F280" s="32">
        <v>0.08</v>
      </c>
      <c r="G280" s="33">
        <v>27249262.253986299</v>
      </c>
      <c r="H280" s="21">
        <f>(SUM(G280,G281))*100/$G$268</f>
        <v>143.05620215544332</v>
      </c>
      <c r="I280" s="5">
        <f>G281/G280</f>
        <v>0.36096260507905914</v>
      </c>
      <c r="J280" s="3">
        <f>LOG(I280)</f>
        <v>-0.44253778770382074</v>
      </c>
      <c r="K280" s="3"/>
    </row>
    <row r="281" spans="4:12" customFormat="1" x14ac:dyDescent="0.2">
      <c r="D281" t="s">
        <v>261</v>
      </c>
      <c r="E281" t="s">
        <v>70</v>
      </c>
      <c r="F281" s="32">
        <v>7.0000000000000007E-2</v>
      </c>
      <c r="G281" s="33">
        <v>9835964.6896813698</v>
      </c>
      <c r="H281" s="21"/>
      <c r="I281" s="5"/>
      <c r="J281" s="3"/>
      <c r="K281" s="3"/>
    </row>
    <row r="282" spans="4:12" customFormat="1" x14ac:dyDescent="0.2">
      <c r="D282" t="s">
        <v>261</v>
      </c>
      <c r="E282" t="s">
        <v>71</v>
      </c>
      <c r="F282" s="32">
        <v>0.09</v>
      </c>
      <c r="G282" s="33">
        <v>16082041.2497763</v>
      </c>
      <c r="H282" s="12">
        <f>(SUM(G282,G283))*100/$G$264</f>
        <v>132.19743294139556</v>
      </c>
      <c r="I282" s="5">
        <f>G283/G282</f>
        <v>1.0027434200432057</v>
      </c>
      <c r="J282" s="3">
        <f>LOG(I282)</f>
        <v>1.1898208423628011E-3</v>
      </c>
      <c r="K282" s="3"/>
      <c r="L282" s="3"/>
    </row>
    <row r="283" spans="4:12" customFormat="1" x14ac:dyDescent="0.2">
      <c r="D283" t="s">
        <v>261</v>
      </c>
      <c r="E283" t="s">
        <v>72</v>
      </c>
      <c r="F283" s="32">
        <v>7.0000000000000007E-2</v>
      </c>
      <c r="G283" s="33">
        <v>16126161.044076599</v>
      </c>
      <c r="H283" s="21"/>
      <c r="I283" s="5"/>
      <c r="J283" s="3"/>
      <c r="K283" s="3"/>
    </row>
    <row r="284" spans="4:12" customFormat="1" x14ac:dyDescent="0.2">
      <c r="D284" t="s">
        <v>261</v>
      </c>
      <c r="E284" t="s">
        <v>73</v>
      </c>
      <c r="F284" s="32">
        <v>0.09</v>
      </c>
      <c r="G284" s="33">
        <v>17466422.477108698</v>
      </c>
      <c r="H284" s="12">
        <f>(SUM(G284,G285))*100/$G$264</f>
        <v>139.10323727990874</v>
      </c>
      <c r="I284" s="5">
        <f>G285/G284</f>
        <v>0.94033509968344087</v>
      </c>
      <c r="J284" s="3">
        <f>LOG(I284)</f>
        <v>-2.6717352773387625E-2</v>
      </c>
      <c r="K284" s="3"/>
    </row>
    <row r="285" spans="4:12" customFormat="1" x14ac:dyDescent="0.2">
      <c r="D285" t="s">
        <v>261</v>
      </c>
      <c r="E285" t="s">
        <v>74</v>
      </c>
      <c r="F285" s="32">
        <v>7.0000000000000007E-2</v>
      </c>
      <c r="G285" s="33">
        <v>16424290.1211251</v>
      </c>
      <c r="H285" s="12"/>
      <c r="I285" s="5"/>
      <c r="J285" s="3"/>
      <c r="K285" s="3"/>
    </row>
    <row r="286" spans="4:12" customFormat="1" x14ac:dyDescent="0.2">
      <c r="D286" t="s">
        <v>261</v>
      </c>
      <c r="E286" t="s">
        <v>75</v>
      </c>
      <c r="F286" s="32">
        <v>0.08</v>
      </c>
      <c r="G286" s="33">
        <v>18190169.8748216</v>
      </c>
      <c r="H286" s="12">
        <f>(SUM(G286,G287))*100/$G$264</f>
        <v>123.93877061608701</v>
      </c>
      <c r="I286" s="5">
        <f>G287/G286</f>
        <v>0.66002218609750873</v>
      </c>
      <c r="J286" s="3">
        <f>LOG(I286)</f>
        <v>-0.18044146576452541</v>
      </c>
      <c r="K286" s="3"/>
    </row>
    <row r="287" spans="4:12" customFormat="1" x14ac:dyDescent="0.2">
      <c r="D287" t="s">
        <v>261</v>
      </c>
      <c r="E287" t="s">
        <v>76</v>
      </c>
      <c r="F287" s="32">
        <v>7.0000000000000007E-2</v>
      </c>
      <c r="G287" s="33">
        <v>12005915.6862648</v>
      </c>
      <c r="H287" s="13"/>
      <c r="I287" s="5"/>
      <c r="J287" s="3"/>
      <c r="K287" s="3"/>
    </row>
    <row r="288" spans="4:12" customFormat="1" x14ac:dyDescent="0.2">
      <c r="D288" t="s">
        <v>261</v>
      </c>
      <c r="E288" t="s">
        <v>77</v>
      </c>
      <c r="F288" s="32">
        <v>0.1</v>
      </c>
      <c r="G288" s="33">
        <v>17460155.434420899</v>
      </c>
      <c r="H288" s="12">
        <f>(SUM(G288,G289))*100/$G$268</f>
        <v>108.529298686839</v>
      </c>
      <c r="I288" s="5">
        <f>G289/G288</f>
        <v>0.61136208593006958</v>
      </c>
      <c r="J288" s="3">
        <f>LOG(I288)</f>
        <v>-0.21370149786691114</v>
      </c>
      <c r="K288" s="3"/>
      <c r="L288" s="3"/>
    </row>
    <row r="289" spans="1:12" customFormat="1" x14ac:dyDescent="0.2">
      <c r="D289" t="s">
        <v>261</v>
      </c>
      <c r="E289" t="s">
        <v>78</v>
      </c>
      <c r="F289" s="32">
        <v>7.0000000000000007E-2</v>
      </c>
      <c r="G289" s="33">
        <v>10674477.0470508</v>
      </c>
      <c r="H289" s="21"/>
      <c r="I289" s="5"/>
      <c r="J289" s="3"/>
      <c r="K289" s="3"/>
    </row>
    <row r="290" spans="1:12" customFormat="1" x14ac:dyDescent="0.2">
      <c r="D290" t="s">
        <v>261</v>
      </c>
      <c r="E290" t="s">
        <v>79</v>
      </c>
      <c r="F290" s="32">
        <v>0.08</v>
      </c>
      <c r="G290" s="33">
        <v>16376158.651207499</v>
      </c>
      <c r="H290" s="12">
        <f>(SUM(G290,G291))*100/$G$268</f>
        <v>116.55996649568345</v>
      </c>
      <c r="I290" s="5">
        <f>G291/G290</f>
        <v>0.845149783583654</v>
      </c>
      <c r="J290" s="3">
        <f>LOG(I290)</f>
        <v>-7.3066315406299348E-2</v>
      </c>
      <c r="K290" s="3"/>
    </row>
    <row r="291" spans="1:12" customFormat="1" x14ac:dyDescent="0.2">
      <c r="D291" t="s">
        <v>261</v>
      </c>
      <c r="E291" t="s">
        <v>80</v>
      </c>
      <c r="F291" s="32">
        <v>7.0000000000000007E-2</v>
      </c>
      <c r="G291" s="33">
        <v>13840306.939999601</v>
      </c>
      <c r="H291" s="21"/>
      <c r="I291" s="5"/>
      <c r="J291" s="3"/>
    </row>
    <row r="292" spans="1:12" customFormat="1" x14ac:dyDescent="0.2">
      <c r="D292" t="s">
        <v>261</v>
      </c>
      <c r="E292" t="s">
        <v>81</v>
      </c>
      <c r="F292" s="32">
        <v>0.08</v>
      </c>
      <c r="G292" s="33">
        <v>16510054.388155799</v>
      </c>
      <c r="H292" s="12">
        <f>(SUM(G292,G293))*100/$G$268</f>
        <v>125.72033329177465</v>
      </c>
      <c r="I292" s="5">
        <f>G293/G292</f>
        <v>0.97401873217962098</v>
      </c>
      <c r="J292" s="3">
        <f>LOG(I292)</f>
        <v>-1.1432690755866342E-2</v>
      </c>
    </row>
    <row r="293" spans="1:12" customFormat="1" x14ac:dyDescent="0.2">
      <c r="D293" t="s">
        <v>261</v>
      </c>
      <c r="E293" t="s">
        <v>82</v>
      </c>
      <c r="F293" s="32">
        <v>0.08</v>
      </c>
      <c r="G293" s="33">
        <v>16081102.2433681</v>
      </c>
      <c r="J293" s="3"/>
    </row>
    <row r="294" spans="1:12" customFormat="1" x14ac:dyDescent="0.2">
      <c r="A294" s="16" t="s">
        <v>1</v>
      </c>
      <c r="B294" s="16" t="s">
        <v>3</v>
      </c>
      <c r="C294" s="8">
        <v>190510</v>
      </c>
      <c r="D294" s="16" t="s">
        <v>261</v>
      </c>
      <c r="E294" s="16" t="s">
        <v>84</v>
      </c>
      <c r="F294" s="30">
        <v>7.0000000000000007E-2</v>
      </c>
      <c r="G294" s="31">
        <v>4613398.7774154497</v>
      </c>
      <c r="H294" s="16"/>
      <c r="I294" s="16"/>
      <c r="J294" s="20"/>
      <c r="K294" s="16"/>
      <c r="L294" s="16"/>
    </row>
    <row r="295" spans="1:12" customFormat="1" x14ac:dyDescent="0.2">
      <c r="D295" t="s">
        <v>261</v>
      </c>
      <c r="E295" t="s">
        <v>85</v>
      </c>
      <c r="F295" s="32">
        <v>0.1</v>
      </c>
      <c r="G295" s="33">
        <v>9648340.0322639495</v>
      </c>
      <c r="J295" s="3"/>
    </row>
    <row r="296" spans="1:12" customFormat="1" x14ac:dyDescent="0.2">
      <c r="D296" t="s">
        <v>261</v>
      </c>
      <c r="E296" t="s">
        <v>86</v>
      </c>
      <c r="F296" s="32">
        <v>0.09</v>
      </c>
      <c r="G296" s="33">
        <v>20934621.057652999</v>
      </c>
      <c r="J296" s="3"/>
    </row>
    <row r="297" spans="1:12" customFormat="1" x14ac:dyDescent="0.2">
      <c r="D297" t="s">
        <v>261</v>
      </c>
      <c r="E297" t="s">
        <v>87</v>
      </c>
      <c r="F297" s="32">
        <v>0.09</v>
      </c>
      <c r="G297" s="33">
        <v>138688434.63593501</v>
      </c>
      <c r="J297" s="3"/>
    </row>
    <row r="298" spans="1:12" customFormat="1" x14ac:dyDescent="0.2">
      <c r="D298" t="s">
        <v>261</v>
      </c>
      <c r="E298" t="s">
        <v>88</v>
      </c>
      <c r="F298" s="32">
        <v>0.08</v>
      </c>
      <c r="G298" s="33">
        <v>15933169.0847116</v>
      </c>
      <c r="J298" s="3"/>
    </row>
    <row r="299" spans="1:12" customFormat="1" x14ac:dyDescent="0.2">
      <c r="D299" t="s">
        <v>261</v>
      </c>
      <c r="E299" t="s">
        <v>89</v>
      </c>
      <c r="F299" s="32">
        <v>0.09</v>
      </c>
      <c r="G299" s="33">
        <v>66096916.261441298</v>
      </c>
      <c r="J299" s="3"/>
    </row>
    <row r="300" spans="1:12" customFormat="1" x14ac:dyDescent="0.2">
      <c r="D300" t="s">
        <v>261</v>
      </c>
      <c r="E300" t="s">
        <v>90</v>
      </c>
      <c r="F300" s="32">
        <v>0.09</v>
      </c>
      <c r="G300" s="33">
        <v>135433007.75514701</v>
      </c>
      <c r="J300" s="3"/>
    </row>
    <row r="301" spans="1:12" customFormat="1" x14ac:dyDescent="0.2">
      <c r="D301" t="s">
        <v>261</v>
      </c>
      <c r="E301" t="s">
        <v>91</v>
      </c>
      <c r="F301" s="32">
        <v>0.1</v>
      </c>
      <c r="G301" s="33">
        <v>1362828553.17102</v>
      </c>
      <c r="J301" s="3"/>
    </row>
    <row r="302" spans="1:12" customFormat="1" x14ac:dyDescent="0.2">
      <c r="D302" t="s">
        <v>261</v>
      </c>
      <c r="E302" t="s">
        <v>92</v>
      </c>
      <c r="F302" s="32">
        <v>0.09</v>
      </c>
      <c r="G302" s="33">
        <v>5523804.6663408997</v>
      </c>
      <c r="J302" s="3"/>
    </row>
    <row r="303" spans="1:12" customFormat="1" x14ac:dyDescent="0.2">
      <c r="D303" t="s">
        <v>261</v>
      </c>
      <c r="E303" t="s">
        <v>93</v>
      </c>
      <c r="F303" s="32">
        <v>0.09</v>
      </c>
      <c r="G303" s="33">
        <v>9467976.3072762694</v>
      </c>
      <c r="J303" s="3"/>
    </row>
    <row r="304" spans="1:12" customFormat="1" x14ac:dyDescent="0.2">
      <c r="D304" t="s">
        <v>261</v>
      </c>
      <c r="E304" t="s">
        <v>94</v>
      </c>
      <c r="F304" s="32">
        <v>0.09</v>
      </c>
      <c r="G304" s="33">
        <v>16794411.9363961</v>
      </c>
      <c r="J304" s="3"/>
    </row>
    <row r="305" spans="4:10" customFormat="1" x14ac:dyDescent="0.2">
      <c r="D305" t="s">
        <v>261</v>
      </c>
      <c r="E305" t="s">
        <v>95</v>
      </c>
      <c r="F305" s="32">
        <v>0.09</v>
      </c>
      <c r="G305" s="33">
        <v>142963495.80187699</v>
      </c>
      <c r="J305" s="3"/>
    </row>
    <row r="306" spans="4:10" customFormat="1" x14ac:dyDescent="0.2">
      <c r="D306" t="s">
        <v>261</v>
      </c>
      <c r="E306" t="s">
        <v>96</v>
      </c>
      <c r="F306" s="32">
        <v>0.09</v>
      </c>
      <c r="G306" s="33">
        <v>1886662.6643735899</v>
      </c>
      <c r="J306" s="3"/>
    </row>
    <row r="307" spans="4:10" customFormat="1" x14ac:dyDescent="0.2">
      <c r="D307" t="s">
        <v>261</v>
      </c>
      <c r="E307" t="s">
        <v>97</v>
      </c>
      <c r="F307" s="32">
        <v>0.09</v>
      </c>
      <c r="G307" s="33">
        <v>9177268.8646043092</v>
      </c>
      <c r="J307" s="3"/>
    </row>
    <row r="308" spans="4:10" customFormat="1" x14ac:dyDescent="0.2">
      <c r="D308" t="s">
        <v>261</v>
      </c>
      <c r="E308" t="s">
        <v>98</v>
      </c>
      <c r="F308" s="32">
        <v>0.08</v>
      </c>
      <c r="G308" s="33">
        <v>17345177.303851102</v>
      </c>
      <c r="J308" s="3"/>
    </row>
    <row r="309" spans="4:10" customFormat="1" x14ac:dyDescent="0.2">
      <c r="D309" t="s">
        <v>261</v>
      </c>
      <c r="E309" t="s">
        <v>99</v>
      </c>
      <c r="F309" s="32">
        <v>0.08</v>
      </c>
      <c r="G309" s="33">
        <v>142207576.34767601</v>
      </c>
      <c r="J309" s="3"/>
    </row>
    <row r="310" spans="4:10" customFormat="1" x14ac:dyDescent="0.2">
      <c r="D310" t="s">
        <v>261</v>
      </c>
      <c r="E310" t="s">
        <v>100</v>
      </c>
      <c r="F310" s="32">
        <v>7.0000000000000007E-2</v>
      </c>
      <c r="G310" s="33">
        <v>2906568.8857558402</v>
      </c>
      <c r="J310" s="3"/>
    </row>
    <row r="311" spans="4:10" customFormat="1" x14ac:dyDescent="0.2">
      <c r="D311" t="s">
        <v>261</v>
      </c>
      <c r="E311" t="s">
        <v>101</v>
      </c>
      <c r="F311" s="32">
        <v>0.1</v>
      </c>
      <c r="G311" s="33">
        <v>3195118.3332902198</v>
      </c>
      <c r="J311" s="3"/>
    </row>
    <row r="312" spans="4:10" customFormat="1" x14ac:dyDescent="0.2">
      <c r="D312" t="s">
        <v>261</v>
      </c>
      <c r="E312" t="s">
        <v>102</v>
      </c>
      <c r="F312" s="32">
        <v>0.1</v>
      </c>
      <c r="G312" s="33">
        <v>4377369.7080697399</v>
      </c>
      <c r="J312" s="3"/>
    </row>
    <row r="313" spans="4:10" customFormat="1" x14ac:dyDescent="0.2">
      <c r="D313" t="s">
        <v>261</v>
      </c>
      <c r="E313" t="s">
        <v>103</v>
      </c>
      <c r="F313" s="32">
        <v>0.08</v>
      </c>
      <c r="G313" s="33">
        <v>18540881.863788199</v>
      </c>
      <c r="J313" s="3"/>
    </row>
    <row r="314" spans="4:10" customFormat="1" x14ac:dyDescent="0.2">
      <c r="D314" t="s">
        <v>261</v>
      </c>
      <c r="E314" t="s">
        <v>104</v>
      </c>
      <c r="F314" s="32">
        <v>0.09</v>
      </c>
      <c r="G314" s="33">
        <v>2681184.9872691599</v>
      </c>
      <c r="J314" s="3"/>
    </row>
    <row r="315" spans="4:10" customFormat="1" x14ac:dyDescent="0.2">
      <c r="D315" t="s">
        <v>261</v>
      </c>
      <c r="E315" t="s">
        <v>105</v>
      </c>
      <c r="F315" s="32">
        <v>0.08</v>
      </c>
      <c r="G315" s="33">
        <v>8591712.7137758005</v>
      </c>
      <c r="J315" s="3"/>
    </row>
    <row r="316" spans="4:10" customFormat="1" x14ac:dyDescent="0.2">
      <c r="D316" t="s">
        <v>261</v>
      </c>
      <c r="E316" t="s">
        <v>106</v>
      </c>
      <c r="F316" s="32">
        <v>0.08</v>
      </c>
      <c r="G316" s="33">
        <v>14749710.2018933</v>
      </c>
      <c r="J316" s="3"/>
    </row>
    <row r="317" spans="4:10" customFormat="1" x14ac:dyDescent="0.2">
      <c r="D317" t="s">
        <v>261</v>
      </c>
      <c r="E317" t="s">
        <v>107</v>
      </c>
      <c r="F317" s="32">
        <v>0.11</v>
      </c>
      <c r="G317" s="33">
        <v>130482346.711721</v>
      </c>
      <c r="J317" s="3"/>
    </row>
    <row r="318" spans="4:10" customFormat="1" x14ac:dyDescent="0.2">
      <c r="D318" t="s">
        <v>262</v>
      </c>
      <c r="E318" t="s">
        <v>108</v>
      </c>
      <c r="F318" s="32">
        <v>7.0000000000000007E-2</v>
      </c>
      <c r="G318" s="33">
        <v>5480865.8561091302</v>
      </c>
      <c r="J318" s="3"/>
    </row>
    <row r="319" spans="4:10" customFormat="1" x14ac:dyDescent="0.2">
      <c r="D319" t="s">
        <v>262</v>
      </c>
      <c r="E319" t="s">
        <v>109</v>
      </c>
      <c r="F319" s="32">
        <v>0.08</v>
      </c>
      <c r="G319" s="33">
        <v>11091279.105504001</v>
      </c>
      <c r="J319" s="3"/>
    </row>
    <row r="320" spans="4:10" customFormat="1" x14ac:dyDescent="0.2">
      <c r="D320" t="s">
        <v>262</v>
      </c>
      <c r="E320" t="s">
        <v>110</v>
      </c>
      <c r="F320" s="32">
        <v>0.1</v>
      </c>
      <c r="G320" s="33">
        <v>21081187.112551302</v>
      </c>
      <c r="J320" s="3"/>
    </row>
    <row r="321" spans="4:10" customFormat="1" x14ac:dyDescent="0.2">
      <c r="D321" t="s">
        <v>262</v>
      </c>
      <c r="E321" t="s">
        <v>111</v>
      </c>
      <c r="F321" s="32">
        <v>0.08</v>
      </c>
      <c r="G321" s="33">
        <v>186532831.014034</v>
      </c>
      <c r="J321" s="3"/>
    </row>
    <row r="322" spans="4:10" customFormat="1" x14ac:dyDescent="0.2">
      <c r="D322" t="s">
        <v>262</v>
      </c>
      <c r="E322" t="s">
        <v>112</v>
      </c>
      <c r="F322" s="32">
        <v>7.0000000000000007E-2</v>
      </c>
      <c r="G322" s="33">
        <v>5764081.4506104104</v>
      </c>
      <c r="J322" s="3"/>
    </row>
    <row r="323" spans="4:10" customFormat="1" x14ac:dyDescent="0.2">
      <c r="D323" t="s">
        <v>262</v>
      </c>
      <c r="E323" t="s">
        <v>113</v>
      </c>
      <c r="F323" s="32">
        <v>7.0000000000000007E-2</v>
      </c>
      <c r="G323" s="33">
        <v>10401735.8139966</v>
      </c>
      <c r="J323" s="3"/>
    </row>
    <row r="324" spans="4:10" customFormat="1" x14ac:dyDescent="0.2">
      <c r="D324" t="s">
        <v>262</v>
      </c>
      <c r="E324" t="s">
        <v>114</v>
      </c>
      <c r="F324" s="32">
        <v>0.09</v>
      </c>
      <c r="G324" s="33">
        <v>14437408.326542599</v>
      </c>
      <c r="J324" s="3"/>
    </row>
    <row r="325" spans="4:10" customFormat="1" x14ac:dyDescent="0.2">
      <c r="D325" t="s">
        <v>262</v>
      </c>
      <c r="E325" t="s">
        <v>115</v>
      </c>
      <c r="F325" s="32">
        <v>0.09</v>
      </c>
      <c r="G325" s="33">
        <v>130540473.41267399</v>
      </c>
      <c r="J325" s="3"/>
    </row>
    <row r="326" spans="4:10" customFormat="1" x14ac:dyDescent="0.2">
      <c r="D326" t="s">
        <v>262</v>
      </c>
      <c r="E326" t="s">
        <v>116</v>
      </c>
      <c r="F326" s="32">
        <v>0.08</v>
      </c>
      <c r="G326" s="33">
        <v>3418169.3489444801</v>
      </c>
      <c r="J326" s="3"/>
    </row>
    <row r="327" spans="4:10" customFormat="1" x14ac:dyDescent="0.2">
      <c r="D327" t="s">
        <v>262</v>
      </c>
      <c r="E327" t="s">
        <v>117</v>
      </c>
      <c r="F327" s="32">
        <v>0.09</v>
      </c>
      <c r="G327" s="33">
        <v>8478531.5622486193</v>
      </c>
      <c r="J327" s="3"/>
    </row>
    <row r="328" spans="4:10" customFormat="1" x14ac:dyDescent="0.2">
      <c r="D328" t="s">
        <v>262</v>
      </c>
      <c r="E328" t="s">
        <v>118</v>
      </c>
      <c r="F328" s="32">
        <v>0.1</v>
      </c>
      <c r="G328" s="33">
        <v>17012153.129338</v>
      </c>
      <c r="J328" s="3"/>
    </row>
    <row r="329" spans="4:10" customFormat="1" x14ac:dyDescent="0.2">
      <c r="D329" t="s">
        <v>262</v>
      </c>
      <c r="E329" t="s">
        <v>119</v>
      </c>
      <c r="F329" s="32">
        <v>0.09</v>
      </c>
      <c r="G329" s="33">
        <v>159048043.76705399</v>
      </c>
      <c r="J329" s="3"/>
    </row>
    <row r="330" spans="4:10" customFormat="1" x14ac:dyDescent="0.2">
      <c r="D330" t="s">
        <v>262</v>
      </c>
      <c r="E330" t="s">
        <v>120</v>
      </c>
      <c r="F330" s="32">
        <v>0.09</v>
      </c>
      <c r="G330" s="33">
        <v>1120415.02095451</v>
      </c>
      <c r="J330" s="3"/>
    </row>
    <row r="331" spans="4:10" customFormat="1" x14ac:dyDescent="0.2">
      <c r="D331" t="s">
        <v>262</v>
      </c>
      <c r="E331" t="s">
        <v>121</v>
      </c>
      <c r="F331" s="32">
        <v>0.08</v>
      </c>
      <c r="G331" s="33">
        <v>4924257.0453553498</v>
      </c>
      <c r="J331" s="3"/>
    </row>
    <row r="332" spans="4:10" customFormat="1" x14ac:dyDescent="0.2">
      <c r="D332" t="s">
        <v>262</v>
      </c>
      <c r="E332" t="s">
        <v>122</v>
      </c>
      <c r="F332" s="32">
        <v>0.09</v>
      </c>
      <c r="G332" s="33">
        <v>12401555.082286799</v>
      </c>
      <c r="J332" s="3"/>
    </row>
    <row r="333" spans="4:10" customFormat="1" x14ac:dyDescent="0.2">
      <c r="D333" t="s">
        <v>262</v>
      </c>
      <c r="E333" t="s">
        <v>123</v>
      </c>
      <c r="F333" s="32">
        <v>0.08</v>
      </c>
      <c r="G333" s="33">
        <v>126709908.192968</v>
      </c>
      <c r="J333" s="3"/>
    </row>
    <row r="334" spans="4:10" customFormat="1" x14ac:dyDescent="0.2">
      <c r="D334" t="s">
        <v>262</v>
      </c>
      <c r="E334" t="s">
        <v>124</v>
      </c>
      <c r="F334" s="32">
        <v>0.08</v>
      </c>
      <c r="G334" s="33">
        <v>2108576.2758737202</v>
      </c>
      <c r="J334" s="3"/>
    </row>
    <row r="335" spans="4:10" customFormat="1" x14ac:dyDescent="0.2">
      <c r="D335" t="s">
        <v>262</v>
      </c>
      <c r="E335" t="s">
        <v>125</v>
      </c>
      <c r="F335" s="32">
        <v>0.08</v>
      </c>
      <c r="G335" s="33">
        <v>1335633.1947685599</v>
      </c>
      <c r="J335" s="3"/>
    </row>
    <row r="336" spans="4:10" customFormat="1" x14ac:dyDescent="0.2">
      <c r="D336" t="s">
        <v>262</v>
      </c>
      <c r="E336" t="s">
        <v>126</v>
      </c>
      <c r="F336" s="32">
        <v>7.0000000000000007E-2</v>
      </c>
      <c r="G336" s="33">
        <v>2673878.5435363599</v>
      </c>
      <c r="J336" s="3"/>
    </row>
    <row r="337" spans="4:12" customFormat="1" x14ac:dyDescent="0.2">
      <c r="D337" t="s">
        <v>262</v>
      </c>
      <c r="E337" t="s">
        <v>127</v>
      </c>
      <c r="F337" s="32">
        <v>0.1</v>
      </c>
      <c r="G337" s="33">
        <v>8888803.9753362294</v>
      </c>
      <c r="J337" s="3"/>
    </row>
    <row r="338" spans="4:12" customFormat="1" x14ac:dyDescent="0.2">
      <c r="D338" t="s">
        <v>262</v>
      </c>
      <c r="E338" t="s">
        <v>128</v>
      </c>
      <c r="F338" s="32">
        <v>0.1</v>
      </c>
      <c r="G338" s="33">
        <v>697783.54819842696</v>
      </c>
      <c r="J338" s="3"/>
    </row>
    <row r="339" spans="4:12" customFormat="1" x14ac:dyDescent="0.2">
      <c r="D339" t="s">
        <v>262</v>
      </c>
      <c r="E339" t="s">
        <v>129</v>
      </c>
      <c r="F339" s="32">
        <v>0.11</v>
      </c>
      <c r="G339" s="33">
        <v>3878402.8610542198</v>
      </c>
      <c r="J339" s="3"/>
    </row>
    <row r="340" spans="4:12" customFormat="1" x14ac:dyDescent="0.2">
      <c r="D340" t="s">
        <v>262</v>
      </c>
      <c r="E340" t="s">
        <v>130</v>
      </c>
      <c r="F340" s="32">
        <v>0.09</v>
      </c>
      <c r="G340" s="33">
        <v>9067087.8573186602</v>
      </c>
      <c r="J340" s="3"/>
    </row>
    <row r="341" spans="4:12" customFormat="1" x14ac:dyDescent="0.2">
      <c r="D341" t="s">
        <v>262</v>
      </c>
      <c r="E341" t="s">
        <v>131</v>
      </c>
      <c r="F341" s="32">
        <v>0.09</v>
      </c>
      <c r="G341" s="33">
        <v>139672564.436299</v>
      </c>
      <c r="J341" s="3"/>
    </row>
    <row r="342" spans="4:12" customFormat="1" x14ac:dyDescent="0.2">
      <c r="D342" t="s">
        <v>261</v>
      </c>
      <c r="E342" t="s">
        <v>132</v>
      </c>
      <c r="F342" s="32">
        <v>0.08</v>
      </c>
      <c r="G342" s="33">
        <v>16791904.6148182</v>
      </c>
      <c r="H342" s="21">
        <f>(SUM(G342:G343))*100/$G$296</f>
        <v>83.87186575300359</v>
      </c>
      <c r="I342" s="5">
        <f>G343/G342</f>
        <v>4.5638221043744362E-2</v>
      </c>
      <c r="J342" s="3">
        <f>LOG(I342)</f>
        <v>-1.3406712925172495</v>
      </c>
      <c r="K342" s="3"/>
      <c r="L342" s="3"/>
    </row>
    <row r="343" spans="4:12" customFormat="1" x14ac:dyDescent="0.2">
      <c r="D343" t="s">
        <v>261</v>
      </c>
      <c r="E343" t="s">
        <v>133</v>
      </c>
      <c r="F343" s="32">
        <v>7.0000000000000007E-2</v>
      </c>
      <c r="G343" s="33">
        <v>766352.65455654403</v>
      </c>
      <c r="H343" s="21"/>
      <c r="I343" s="5"/>
      <c r="J343" s="3"/>
    </row>
    <row r="344" spans="4:12" customFormat="1" x14ac:dyDescent="0.2">
      <c r="D344" t="s">
        <v>261</v>
      </c>
      <c r="E344" t="s">
        <v>134</v>
      </c>
      <c r="F344" s="32">
        <v>0.08</v>
      </c>
      <c r="G344" s="33">
        <v>15746082.2750728</v>
      </c>
      <c r="H344" s="21">
        <f>(SUM(G344:G345))*100/$G$296</f>
        <v>78.90774179772751</v>
      </c>
      <c r="I344" s="5">
        <f>G345/G344</f>
        <v>4.9088683897985368E-2</v>
      </c>
      <c r="J344" s="3">
        <f>LOG(I344)</f>
        <v>-1.3090186114834406</v>
      </c>
    </row>
    <row r="345" spans="4:12" customFormat="1" x14ac:dyDescent="0.2">
      <c r="D345" t="s">
        <v>261</v>
      </c>
      <c r="E345" t="s">
        <v>135</v>
      </c>
      <c r="F345" s="32">
        <v>0.1</v>
      </c>
      <c r="G345" s="33">
        <v>772954.45543271897</v>
      </c>
      <c r="H345" s="21"/>
      <c r="I345" s="5"/>
      <c r="J345" s="3"/>
    </row>
    <row r="346" spans="4:12" customFormat="1" x14ac:dyDescent="0.2">
      <c r="D346" t="s">
        <v>261</v>
      </c>
      <c r="E346" t="s">
        <v>136</v>
      </c>
      <c r="F346" s="32">
        <v>0.08</v>
      </c>
      <c r="G346" s="33">
        <v>16639438.103346201</v>
      </c>
      <c r="H346" s="21">
        <f>(SUM(G346:G347))*100/$G$296</f>
        <v>82.140110843766152</v>
      </c>
      <c r="I346" s="5">
        <f>G347/G346</f>
        <v>3.3431587934481644E-2</v>
      </c>
      <c r="J346" s="3">
        <f>LOG(I346)</f>
        <v>-1.4758429947862923</v>
      </c>
    </row>
    <row r="347" spans="4:12" customFormat="1" x14ac:dyDescent="0.2">
      <c r="D347" t="s">
        <v>261</v>
      </c>
      <c r="E347" t="s">
        <v>137</v>
      </c>
      <c r="F347" s="32">
        <v>7.0000000000000007E-2</v>
      </c>
      <c r="G347" s="33">
        <v>556282.83813238295</v>
      </c>
      <c r="H347" s="21"/>
      <c r="I347" s="5"/>
      <c r="J347" s="3"/>
    </row>
    <row r="348" spans="4:12" customFormat="1" x14ac:dyDescent="0.2">
      <c r="D348" t="s">
        <v>261</v>
      </c>
      <c r="E348" t="s">
        <v>138</v>
      </c>
      <c r="F348" s="32">
        <v>7.0000000000000007E-2</v>
      </c>
      <c r="G348" s="33">
        <v>17458140.1469469</v>
      </c>
      <c r="H348" s="21">
        <f>(SUM(G348:G349))*100/$G$308</f>
        <v>102.6696500492278</v>
      </c>
      <c r="I348" s="5">
        <f>G349/G348</f>
        <v>2.0053263886550803E-2</v>
      </c>
      <c r="J348" s="3">
        <f>LOG(I348)</f>
        <v>-1.6978149311457174</v>
      </c>
      <c r="K348" s="3"/>
      <c r="L348" s="3"/>
    </row>
    <row r="349" spans="4:12" customFormat="1" x14ac:dyDescent="0.2">
      <c r="D349" t="s">
        <v>261</v>
      </c>
      <c r="E349" t="s">
        <v>139</v>
      </c>
      <c r="F349" s="32">
        <v>0.06</v>
      </c>
      <c r="G349" s="33">
        <v>350092.69133511302</v>
      </c>
      <c r="H349" s="21"/>
      <c r="I349" s="5"/>
      <c r="J349" s="3"/>
    </row>
    <row r="350" spans="4:12" customFormat="1" x14ac:dyDescent="0.2">
      <c r="D350" t="s">
        <v>261</v>
      </c>
      <c r="E350" t="s">
        <v>140</v>
      </c>
      <c r="F350" s="32">
        <v>0.09</v>
      </c>
      <c r="G350" s="33">
        <v>17600417.388776299</v>
      </c>
      <c r="H350" s="21">
        <f>(SUM(G350:G351))*100/$G$308</f>
        <v>104.52841105027392</v>
      </c>
      <c r="I350" s="5">
        <f>G351/G350</f>
        <v>3.012546970221975E-2</v>
      </c>
      <c r="J350" s="3">
        <f>LOG(I350)</f>
        <v>-1.521066173048049</v>
      </c>
    </row>
    <row r="351" spans="4:12" customFormat="1" x14ac:dyDescent="0.2">
      <c r="D351" t="s">
        <v>261</v>
      </c>
      <c r="E351" t="s">
        <v>141</v>
      </c>
      <c r="F351" s="32">
        <v>0.06</v>
      </c>
      <c r="G351" s="33">
        <v>530220.84079200204</v>
      </c>
      <c r="H351" s="21"/>
      <c r="I351" s="5"/>
      <c r="J351" s="3"/>
    </row>
    <row r="352" spans="4:12" customFormat="1" x14ac:dyDescent="0.2">
      <c r="D352" t="s">
        <v>261</v>
      </c>
      <c r="E352" t="s">
        <v>142</v>
      </c>
      <c r="F352" s="32">
        <v>0.09</v>
      </c>
      <c r="G352" s="33">
        <v>17794081.456452101</v>
      </c>
      <c r="H352" s="21">
        <f>(SUM(G352:G353))*100/$G$308</f>
        <v>106.86016363982326</v>
      </c>
      <c r="I352" s="5">
        <f>G353/G352</f>
        <v>4.164325064343153E-2</v>
      </c>
      <c r="J352" s="3">
        <f>LOG(I352)</f>
        <v>-1.3804553771104946</v>
      </c>
    </row>
    <row r="353" spans="4:12" customFormat="1" x14ac:dyDescent="0.2">
      <c r="D353" t="s">
        <v>261</v>
      </c>
      <c r="E353" t="s">
        <v>143</v>
      </c>
      <c r="F353" s="32">
        <v>0.08</v>
      </c>
      <c r="G353" s="33">
        <v>741003.39406067203</v>
      </c>
      <c r="H353" s="21"/>
      <c r="I353" s="5"/>
      <c r="J353" s="3"/>
    </row>
    <row r="354" spans="4:12" customFormat="1" x14ac:dyDescent="0.2">
      <c r="D354" t="s">
        <v>262</v>
      </c>
      <c r="E354" t="s">
        <v>144</v>
      </c>
      <c r="F354" s="32">
        <v>0</v>
      </c>
      <c r="G354" s="33">
        <v>0</v>
      </c>
      <c r="H354" s="21">
        <f>(SUM(G354:G355))*100/$G$320</f>
        <v>96.934934189963172</v>
      </c>
      <c r="I354" s="5" t="e">
        <f>G355/G354</f>
        <v>#DIV/0!</v>
      </c>
      <c r="J354" s="3" t="e">
        <f>LOG(I354)</f>
        <v>#DIV/0!</v>
      </c>
      <c r="K354" s="3"/>
      <c r="L354" s="3"/>
    </row>
    <row r="355" spans="4:12" customFormat="1" x14ac:dyDescent="0.2">
      <c r="D355" t="s">
        <v>262</v>
      </c>
      <c r="E355" t="s">
        <v>145</v>
      </c>
      <c r="F355" s="32">
        <v>0.1</v>
      </c>
      <c r="G355" s="33">
        <v>20435034.854014602</v>
      </c>
      <c r="H355" s="21"/>
      <c r="I355" s="5"/>
      <c r="J355" s="3"/>
    </row>
    <row r="356" spans="4:12" customFormat="1" x14ac:dyDescent="0.2">
      <c r="D356" t="s">
        <v>262</v>
      </c>
      <c r="E356" t="s">
        <v>146</v>
      </c>
      <c r="F356" s="32">
        <v>0.1</v>
      </c>
      <c r="G356" s="33">
        <v>781955.60104331502</v>
      </c>
      <c r="H356" s="21">
        <f>(SUM(G356:G357))*100/$G$320</f>
        <v>105.09985585053563</v>
      </c>
      <c r="I356" s="5">
        <f>G357/G356</f>
        <v>27.334469677448869</v>
      </c>
      <c r="J356" s="3">
        <f>LOG(I356)</f>
        <v>1.4367106524587163</v>
      </c>
    </row>
    <row r="357" spans="4:12" customFormat="1" x14ac:dyDescent="0.2">
      <c r="D357" t="s">
        <v>262</v>
      </c>
      <c r="E357" t="s">
        <v>147</v>
      </c>
      <c r="F357" s="32">
        <v>0.09</v>
      </c>
      <c r="G357" s="33">
        <v>21374341.6658298</v>
      </c>
      <c r="H357" s="21"/>
      <c r="I357" s="5"/>
      <c r="J357" s="3"/>
    </row>
    <row r="358" spans="4:12" customFormat="1" x14ac:dyDescent="0.2">
      <c r="D358" t="s">
        <v>262</v>
      </c>
      <c r="E358" t="s">
        <v>148</v>
      </c>
      <c r="F358" s="32">
        <v>0.1</v>
      </c>
      <c r="G358" s="33">
        <v>738413.542906455</v>
      </c>
      <c r="H358" s="21">
        <f>(SUM(G358:G359))*100/$G$320</f>
        <v>96.617298196791438</v>
      </c>
      <c r="I358" s="5">
        <f>G359/G358</f>
        <v>26.583558849404202</v>
      </c>
      <c r="J358" s="3">
        <f>LOG(I358)</f>
        <v>1.4246131212717406</v>
      </c>
    </row>
    <row r="359" spans="4:12" customFormat="1" x14ac:dyDescent="0.2">
      <c r="D359" t="s">
        <v>262</v>
      </c>
      <c r="E359" t="s">
        <v>149</v>
      </c>
      <c r="F359" s="32">
        <v>0.1</v>
      </c>
      <c r="G359" s="33">
        <v>19629659.873050801</v>
      </c>
      <c r="H359" s="21"/>
      <c r="I359" s="5"/>
      <c r="J359" s="3"/>
    </row>
    <row r="360" spans="4:12" customFormat="1" x14ac:dyDescent="0.2">
      <c r="D360" t="s">
        <v>262</v>
      </c>
      <c r="E360" t="s">
        <v>150</v>
      </c>
      <c r="F360" s="32">
        <v>0.11</v>
      </c>
      <c r="G360" s="33">
        <v>2049401.1137423799</v>
      </c>
      <c r="H360" s="21">
        <f>(SUM(G360:G361))*100/$G$332</f>
        <v>137.13275864501929</v>
      </c>
      <c r="I360" s="5">
        <f>G361/G360</f>
        <v>7.2983240738881019</v>
      </c>
      <c r="J360" s="3">
        <f>LOG(I360)</f>
        <v>0.86322314381576382</v>
      </c>
      <c r="K360" s="3"/>
      <c r="L360" s="3"/>
    </row>
    <row r="361" spans="4:12" customFormat="1" x14ac:dyDescent="0.2">
      <c r="D361" t="s">
        <v>262</v>
      </c>
      <c r="E361" t="s">
        <v>151</v>
      </c>
      <c r="F361" s="32">
        <v>0.09</v>
      </c>
      <c r="G361" s="33">
        <v>14957193.4854791</v>
      </c>
      <c r="H361" s="21"/>
      <c r="I361" s="5"/>
      <c r="J361" s="3"/>
    </row>
    <row r="362" spans="4:12" customFormat="1" x14ac:dyDescent="0.2">
      <c r="D362" t="s">
        <v>262</v>
      </c>
      <c r="E362" t="s">
        <v>152</v>
      </c>
      <c r="F362" s="32">
        <v>0.09</v>
      </c>
      <c r="G362" s="33">
        <v>1324026.5154375201</v>
      </c>
      <c r="H362" s="21">
        <f>(SUM(G362:G363))*100/$G$332</f>
        <v>146.11448247363808</v>
      </c>
      <c r="I362" s="5">
        <f>G363/G362</f>
        <v>12.685880015158663</v>
      </c>
      <c r="J362" s="3">
        <f>LOG(I362)</f>
        <v>1.1033205994624438</v>
      </c>
    </row>
    <row r="363" spans="4:12" customFormat="1" x14ac:dyDescent="0.2">
      <c r="D363" t="s">
        <v>262</v>
      </c>
      <c r="E363" t="s">
        <v>153</v>
      </c>
      <c r="F363" s="32">
        <v>0.09</v>
      </c>
      <c r="G363" s="33">
        <v>16796441.511728998</v>
      </c>
      <c r="H363" s="21"/>
      <c r="I363" s="5"/>
      <c r="J363" s="3"/>
    </row>
    <row r="364" spans="4:12" customFormat="1" x14ac:dyDescent="0.2">
      <c r="D364" t="s">
        <v>262</v>
      </c>
      <c r="E364" t="s">
        <v>154</v>
      </c>
      <c r="F364" s="32">
        <v>7.0000000000000007E-2</v>
      </c>
      <c r="G364" s="33">
        <v>1578827.9140546899</v>
      </c>
      <c r="H364" s="21">
        <f>(SUM(G364:G365))*100/$G$332</f>
        <v>160.68575305690155</v>
      </c>
      <c r="I364" s="5">
        <f>G365/G364</f>
        <v>11.621725266790987</v>
      </c>
      <c r="J364" s="3">
        <f>LOG(I364)</f>
        <v>1.0652706046660876</v>
      </c>
    </row>
    <row r="365" spans="4:12" customFormat="1" x14ac:dyDescent="0.2">
      <c r="D365" t="s">
        <v>262</v>
      </c>
      <c r="E365" t="s">
        <v>155</v>
      </c>
      <c r="F365" s="32">
        <v>0.09</v>
      </c>
      <c r="G365" s="33">
        <v>18348704.2606843</v>
      </c>
      <c r="H365" s="21"/>
      <c r="I365" s="5"/>
      <c r="J365" s="3"/>
    </row>
    <row r="366" spans="4:12" customFormat="1" x14ac:dyDescent="0.2">
      <c r="D366" t="s">
        <v>261</v>
      </c>
      <c r="E366" t="s">
        <v>156</v>
      </c>
      <c r="F366" s="32">
        <v>0.1</v>
      </c>
      <c r="G366" s="33">
        <v>22916664.127211399</v>
      </c>
      <c r="H366" s="21">
        <f>(SUM(G366:G367))*100/$G$300</f>
        <v>23.235756410942223</v>
      </c>
      <c r="I366" s="5">
        <f>G367/G366</f>
        <v>0.37318780810825292</v>
      </c>
      <c r="J366" s="3">
        <f>LOG(I366)</f>
        <v>-0.4280725529153539</v>
      </c>
      <c r="K366" s="3"/>
      <c r="L366" s="3"/>
    </row>
    <row r="367" spans="4:12" customFormat="1" x14ac:dyDescent="0.2">
      <c r="D367" t="s">
        <v>261</v>
      </c>
      <c r="E367" t="s">
        <v>157</v>
      </c>
      <c r="F367" s="32">
        <v>0.1</v>
      </c>
      <c r="G367" s="33">
        <v>8552219.6547870506</v>
      </c>
      <c r="H367" s="21"/>
      <c r="I367" s="5"/>
      <c r="J367" s="3"/>
    </row>
    <row r="368" spans="4:12" customFormat="1" x14ac:dyDescent="0.2">
      <c r="D368" t="s">
        <v>261</v>
      </c>
      <c r="E368" t="s">
        <v>158</v>
      </c>
      <c r="F368" s="32">
        <v>0.09</v>
      </c>
      <c r="G368" s="33">
        <v>23081462.067832202</v>
      </c>
      <c r="H368" s="21">
        <f>(SUM(G368:G369))*100/$G$300</f>
        <v>23.438990784631507</v>
      </c>
      <c r="I368" s="5">
        <f>G369/G368</f>
        <v>0.37530846675951374</v>
      </c>
      <c r="J368" s="3">
        <f>LOG(I368)</f>
        <v>-0.42561163802374208</v>
      </c>
    </row>
    <row r="369" spans="4:12" customFormat="1" x14ac:dyDescent="0.2">
      <c r="D369" t="s">
        <v>261</v>
      </c>
      <c r="E369" t="s">
        <v>159</v>
      </c>
      <c r="F369" s="32">
        <v>7.0000000000000007E-2</v>
      </c>
      <c r="G369" s="33">
        <v>8662668.1392459795</v>
      </c>
      <c r="H369" s="21"/>
      <c r="I369" s="5"/>
      <c r="J369" s="3"/>
    </row>
    <row r="370" spans="4:12" customFormat="1" x14ac:dyDescent="0.2">
      <c r="D370" t="s">
        <v>261</v>
      </c>
      <c r="E370" t="s">
        <v>160</v>
      </c>
      <c r="F370" s="32">
        <v>0.08</v>
      </c>
      <c r="G370" s="33">
        <v>21408270.688376199</v>
      </c>
      <c r="H370" s="21">
        <f>(SUM(G370:G371))*100/$G$300</f>
        <v>24.097062740753106</v>
      </c>
      <c r="I370" s="5">
        <f>G371/G370</f>
        <v>0.52442844756099105</v>
      </c>
      <c r="J370" s="3">
        <f>LOG(I370)</f>
        <v>-0.28031375808861136</v>
      </c>
    </row>
    <row r="371" spans="4:12" customFormat="1" x14ac:dyDescent="0.2">
      <c r="D371" t="s">
        <v>261</v>
      </c>
      <c r="E371" t="s">
        <v>161</v>
      </c>
      <c r="F371" s="32">
        <v>0.09</v>
      </c>
      <c r="G371" s="33">
        <v>11227106.1620706</v>
      </c>
      <c r="H371" s="21"/>
      <c r="I371" s="5"/>
      <c r="J371" s="3"/>
    </row>
    <row r="372" spans="4:12" customFormat="1" x14ac:dyDescent="0.2">
      <c r="D372" t="s">
        <v>261</v>
      </c>
      <c r="E372" t="s">
        <v>162</v>
      </c>
      <c r="F372" s="32">
        <v>0.11</v>
      </c>
      <c r="G372" s="33">
        <v>25625942.002364099</v>
      </c>
      <c r="H372" s="21">
        <f>(SUM(G372:G373))*100/$G$311</f>
        <v>1122.7702808383058</v>
      </c>
      <c r="I372" s="5">
        <f>G373/G372</f>
        <v>0.39990323401533062</v>
      </c>
      <c r="J372" s="3">
        <f>LOG(I372)</f>
        <v>-0.39804508371510722</v>
      </c>
      <c r="K372" s="3"/>
      <c r="L372" s="3"/>
    </row>
    <row r="373" spans="4:12" customFormat="1" x14ac:dyDescent="0.2">
      <c r="D373" t="s">
        <v>261</v>
      </c>
      <c r="E373" t="s">
        <v>163</v>
      </c>
      <c r="F373" s="32">
        <v>0.09</v>
      </c>
      <c r="G373" s="33">
        <v>10247897.081434701</v>
      </c>
      <c r="H373" s="21"/>
      <c r="I373" s="5"/>
      <c r="J373" s="3"/>
    </row>
    <row r="374" spans="4:12" customFormat="1" x14ac:dyDescent="0.2">
      <c r="D374" t="s">
        <v>261</v>
      </c>
      <c r="E374" t="s">
        <v>164</v>
      </c>
      <c r="F374" s="32">
        <v>0.09</v>
      </c>
      <c r="G374" s="33">
        <v>22606584.5204488</v>
      </c>
      <c r="H374" s="21">
        <f>(SUM(G374:G375))*100/$G$311</f>
        <v>1146.5513625872268</v>
      </c>
      <c r="I374" s="5">
        <f>G375/G374</f>
        <v>0.62048684326799963</v>
      </c>
      <c r="J374" s="3">
        <f>LOG(I374)</f>
        <v>-0.20726742279810489</v>
      </c>
    </row>
    <row r="375" spans="4:12" customFormat="1" x14ac:dyDescent="0.2">
      <c r="D375" t="s">
        <v>261</v>
      </c>
      <c r="E375" t="s">
        <v>165</v>
      </c>
      <c r="F375" s="32">
        <v>0.1</v>
      </c>
      <c r="G375" s="33">
        <v>14027088.2661645</v>
      </c>
      <c r="H375" s="21"/>
      <c r="I375" s="5"/>
      <c r="J375" s="3"/>
    </row>
    <row r="376" spans="4:12" customFormat="1" x14ac:dyDescent="0.2">
      <c r="D376" t="s">
        <v>261</v>
      </c>
      <c r="E376" t="s">
        <v>166</v>
      </c>
      <c r="F376" s="32">
        <v>0.09</v>
      </c>
      <c r="G376" s="33">
        <v>24445734.431793299</v>
      </c>
      <c r="H376" s="21">
        <f>(SUM(G376:G377))*100/$G$311</f>
        <v>1274.2165417622286</v>
      </c>
      <c r="I376" s="5">
        <f>G377/G376</f>
        <v>0.66543273409335568</v>
      </c>
      <c r="J376" s="3">
        <f>LOG(I376)</f>
        <v>-0.1768958390451271</v>
      </c>
    </row>
    <row r="377" spans="4:12" customFormat="1" x14ac:dyDescent="0.2">
      <c r="D377" t="s">
        <v>261</v>
      </c>
      <c r="E377" t="s">
        <v>167</v>
      </c>
      <c r="F377" s="32">
        <v>0.09</v>
      </c>
      <c r="G377" s="33">
        <v>16266991.8998683</v>
      </c>
      <c r="H377" s="21"/>
      <c r="I377" s="5"/>
      <c r="J377" s="3"/>
    </row>
    <row r="378" spans="4:12" customFormat="1" x14ac:dyDescent="0.2">
      <c r="D378" t="s">
        <v>262</v>
      </c>
      <c r="E378" t="s">
        <v>168</v>
      </c>
      <c r="F378" s="32">
        <v>7.0000000000000007E-2</v>
      </c>
      <c r="G378" s="33">
        <v>1406262.4524720099</v>
      </c>
      <c r="H378" s="21">
        <f>(SUM(G378:G379))*100/$G$324</f>
        <v>122.79910037235032</v>
      </c>
      <c r="I378" s="5">
        <f>G379/G378</f>
        <v>11.607182614391808</v>
      </c>
      <c r="J378" s="3">
        <f>LOG(I378)</f>
        <v>1.0647268171968995</v>
      </c>
      <c r="K378" s="3"/>
      <c r="L378" s="3"/>
    </row>
    <row r="379" spans="4:12" customFormat="1" x14ac:dyDescent="0.2">
      <c r="D379" t="s">
        <v>262</v>
      </c>
      <c r="E379" t="s">
        <v>169</v>
      </c>
      <c r="F379" s="32">
        <v>0.08</v>
      </c>
      <c r="G379" s="33">
        <v>16322745.0896051</v>
      </c>
      <c r="H379" s="21"/>
      <c r="I379" s="5"/>
      <c r="J379" s="3"/>
    </row>
    <row r="380" spans="4:12" customFormat="1" x14ac:dyDescent="0.2">
      <c r="D380" t="s">
        <v>262</v>
      </c>
      <c r="E380" t="s">
        <v>170</v>
      </c>
      <c r="F380" s="32">
        <v>7.0000000000000007E-2</v>
      </c>
      <c r="G380" s="33">
        <v>1396242.56850394</v>
      </c>
      <c r="H380" s="21">
        <f>(SUM(G380:G381))*100/$G$324</f>
        <v>110.21562720469053</v>
      </c>
      <c r="I380" s="5">
        <f>G381/G380</f>
        <v>10.396501222743115</v>
      </c>
      <c r="J380" s="3">
        <f>LOG(I380)</f>
        <v>1.0168872089805951</v>
      </c>
    </row>
    <row r="381" spans="4:12" customFormat="1" x14ac:dyDescent="0.2">
      <c r="D381" t="s">
        <v>262</v>
      </c>
      <c r="E381" t="s">
        <v>171</v>
      </c>
      <c r="F381" s="32">
        <v>0.08</v>
      </c>
      <c r="G381" s="33">
        <v>14516037.5706972</v>
      </c>
      <c r="H381" s="21"/>
      <c r="I381" s="5"/>
      <c r="J381" s="3"/>
    </row>
    <row r="382" spans="4:12" customFormat="1" x14ac:dyDescent="0.2">
      <c r="D382" t="s">
        <v>262</v>
      </c>
      <c r="E382" t="s">
        <v>172</v>
      </c>
      <c r="F382" s="32">
        <v>7.0000000000000007E-2</v>
      </c>
      <c r="G382" s="33">
        <v>2034730.0770730299</v>
      </c>
      <c r="H382" s="21">
        <f>(SUM(G382:G383))*100/$G$324</f>
        <v>112.33827832937044</v>
      </c>
      <c r="I382" s="5">
        <f>G383/G382</f>
        <v>6.9709520845879798</v>
      </c>
      <c r="J382" s="3">
        <f>LOG(I382)</f>
        <v>0.84329209758795509</v>
      </c>
    </row>
    <row r="383" spans="4:12" customFormat="1" x14ac:dyDescent="0.2">
      <c r="D383" t="s">
        <v>262</v>
      </c>
      <c r="E383" t="s">
        <v>173</v>
      </c>
      <c r="F383" s="32">
        <v>0.09</v>
      </c>
      <c r="G383" s="33">
        <v>14184005.872346099</v>
      </c>
      <c r="H383" s="21"/>
      <c r="I383" s="5"/>
      <c r="J383" s="3"/>
    </row>
    <row r="384" spans="4:12" customFormat="1" x14ac:dyDescent="0.2">
      <c r="D384" t="s">
        <v>262</v>
      </c>
      <c r="E384" t="s">
        <v>174</v>
      </c>
      <c r="F384" s="32">
        <v>0.09</v>
      </c>
      <c r="G384" s="33">
        <v>1703038.3802606501</v>
      </c>
      <c r="H384" s="21">
        <f>(SUM(G384:G385))*100/$G$335</f>
        <v>2098.331955852073</v>
      </c>
      <c r="I384" s="5">
        <f>G385/G384</f>
        <v>15.456480642853901</v>
      </c>
      <c r="J384" s="3">
        <f>LOG(I384)</f>
        <v>1.189110614331099</v>
      </c>
      <c r="K384" s="3"/>
      <c r="L384" s="3"/>
    </row>
    <row r="385" spans="4:12" customFormat="1" x14ac:dyDescent="0.2">
      <c r="D385" t="s">
        <v>262</v>
      </c>
      <c r="E385" t="s">
        <v>175</v>
      </c>
      <c r="F385" s="32">
        <v>0.09</v>
      </c>
      <c r="G385" s="33">
        <v>26322979.758536</v>
      </c>
      <c r="H385" s="21"/>
      <c r="I385" s="5"/>
      <c r="J385" s="3"/>
    </row>
    <row r="386" spans="4:12" customFormat="1" x14ac:dyDescent="0.2">
      <c r="D386" t="s">
        <v>262</v>
      </c>
      <c r="E386" t="s">
        <v>176</v>
      </c>
      <c r="F386" s="32">
        <v>7.0000000000000007E-2</v>
      </c>
      <c r="G386" s="33">
        <v>1643379.2421935601</v>
      </c>
      <c r="H386" s="21">
        <f>(SUM(G386:G387))*100/$G$335</f>
        <v>2463.8334099345784</v>
      </c>
      <c r="I386" s="5">
        <f>G387/G386</f>
        <v>19.024456949425449</v>
      </c>
      <c r="J386" s="3">
        <f>LOG(I386)</f>
        <v>1.2793122687417455</v>
      </c>
    </row>
    <row r="387" spans="4:12" customFormat="1" x14ac:dyDescent="0.2">
      <c r="D387" t="s">
        <v>262</v>
      </c>
      <c r="E387" t="s">
        <v>177</v>
      </c>
      <c r="F387" s="32">
        <v>0.09</v>
      </c>
      <c r="G387" s="33">
        <v>31264397.6446908</v>
      </c>
      <c r="H387" s="21"/>
      <c r="I387" s="5"/>
      <c r="J387" s="3"/>
    </row>
    <row r="388" spans="4:12" customFormat="1" x14ac:dyDescent="0.2">
      <c r="D388" t="s">
        <v>262</v>
      </c>
      <c r="E388" t="s">
        <v>178</v>
      </c>
      <c r="F388" s="32">
        <v>0.08</v>
      </c>
      <c r="G388" s="33">
        <v>1544457.7789573499</v>
      </c>
      <c r="H388" s="21">
        <f>(SUM(G388:G389))*100/$G$335</f>
        <v>2316.2861673463472</v>
      </c>
      <c r="I388" s="5">
        <f>G389/G388</f>
        <v>19.031034424130137</v>
      </c>
      <c r="J388" s="3">
        <f>LOG(I388)</f>
        <v>1.2794623948283861</v>
      </c>
    </row>
    <row r="389" spans="4:12" customFormat="1" x14ac:dyDescent="0.2">
      <c r="D389" t="s">
        <v>262</v>
      </c>
      <c r="E389" t="s">
        <v>179</v>
      </c>
      <c r="F389" s="32">
        <v>0.09</v>
      </c>
      <c r="G389" s="33">
        <v>29392629.157952901</v>
      </c>
      <c r="H389" s="21"/>
      <c r="I389" s="5"/>
      <c r="J389" s="3"/>
    </row>
    <row r="390" spans="4:12" customFormat="1" x14ac:dyDescent="0.2">
      <c r="D390" t="s">
        <v>261</v>
      </c>
      <c r="E390" t="s">
        <v>180</v>
      </c>
      <c r="F390" s="32">
        <v>0.1</v>
      </c>
      <c r="G390" s="33">
        <v>14850299.5624109</v>
      </c>
      <c r="H390" s="21">
        <f>(SUM(G390:G391))*100/$G$304</f>
        <v>111.8636359788692</v>
      </c>
      <c r="I390" s="5">
        <f>G391/G390</f>
        <v>0.26508153955864744</v>
      </c>
      <c r="J390" s="3">
        <f>LOG(I390)</f>
        <v>-0.57662051574849904</v>
      </c>
      <c r="K390" s="3"/>
      <c r="L390" s="3"/>
    </row>
    <row r="391" spans="4:12" customFormat="1" x14ac:dyDescent="0.2">
      <c r="D391" t="s">
        <v>261</v>
      </c>
      <c r="E391" t="s">
        <v>181</v>
      </c>
      <c r="F391" s="32">
        <v>0.08</v>
      </c>
      <c r="G391" s="33">
        <v>3936540.27091099</v>
      </c>
      <c r="H391" s="21"/>
      <c r="I391" s="5"/>
      <c r="J391" s="3"/>
    </row>
    <row r="392" spans="4:12" customFormat="1" x14ac:dyDescent="0.2">
      <c r="D392" t="s">
        <v>261</v>
      </c>
      <c r="E392" t="s">
        <v>182</v>
      </c>
      <c r="F392" s="32">
        <v>0.09</v>
      </c>
      <c r="G392" s="33">
        <v>15337771.5894881</v>
      </c>
      <c r="H392" s="21">
        <f>(SUM(G392:G393))*100/$G$304</f>
        <v>105.79503189025317</v>
      </c>
      <c r="I392" s="5">
        <f>G393/G392</f>
        <v>0.15842470076083182</v>
      </c>
      <c r="J392" s="3">
        <f>LOG(I392)</f>
        <v>-0.80017710451544011</v>
      </c>
    </row>
    <row r="393" spans="4:12" customFormat="1" x14ac:dyDescent="0.2">
      <c r="D393" t="s">
        <v>261</v>
      </c>
      <c r="E393" t="s">
        <v>183</v>
      </c>
      <c r="F393" s="32">
        <v>7.0000000000000007E-2</v>
      </c>
      <c r="G393" s="33">
        <v>2429881.8744026399</v>
      </c>
      <c r="H393" s="21"/>
      <c r="I393" s="5"/>
      <c r="J393" s="3"/>
    </row>
    <row r="394" spans="4:12" customFormat="1" x14ac:dyDescent="0.2">
      <c r="D394" t="s">
        <v>261</v>
      </c>
      <c r="E394" t="s">
        <v>184</v>
      </c>
      <c r="F394" s="32">
        <v>0.09</v>
      </c>
      <c r="G394" s="33">
        <v>16221336.882391199</v>
      </c>
      <c r="H394" s="21">
        <f>(SUM(G394:G395))*100/$G$304</f>
        <v>115.27795928772635</v>
      </c>
      <c r="I394" s="5">
        <f>G395/G394</f>
        <v>0.19350553502578141</v>
      </c>
      <c r="J394" s="3">
        <f>LOG(I394)</f>
        <v>-0.7133066079227226</v>
      </c>
    </row>
    <row r="395" spans="4:12" customFormat="1" x14ac:dyDescent="0.2">
      <c r="D395" t="s">
        <v>261</v>
      </c>
      <c r="E395" t="s">
        <v>185</v>
      </c>
      <c r="F395" s="32">
        <v>7.0000000000000007E-2</v>
      </c>
      <c r="G395" s="33">
        <v>3138918.4722605501</v>
      </c>
      <c r="H395" s="21"/>
      <c r="I395" s="5"/>
      <c r="J395" s="3"/>
    </row>
    <row r="396" spans="4:12" customFormat="1" x14ac:dyDescent="0.2">
      <c r="D396" t="s">
        <v>261</v>
      </c>
      <c r="E396" t="s">
        <v>186</v>
      </c>
      <c r="F396" s="32">
        <v>0.09</v>
      </c>
      <c r="G396" s="33">
        <v>14934573.455087099</v>
      </c>
      <c r="H396" s="21">
        <f>(SUM(G396:G397))*100/$G$316</f>
        <v>159.55296721083462</v>
      </c>
      <c r="I396" s="5">
        <f>G397/G396</f>
        <v>0.57577987432267774</v>
      </c>
      <c r="J396" s="3">
        <f>LOG(I396)</f>
        <v>-0.2397435194220911</v>
      </c>
      <c r="K396" s="3"/>
      <c r="L396" s="3"/>
    </row>
    <row r="397" spans="4:12" customFormat="1" x14ac:dyDescent="0.2">
      <c r="D397" t="s">
        <v>261</v>
      </c>
      <c r="E397" t="s">
        <v>187</v>
      </c>
      <c r="F397" s="32">
        <v>7.0000000000000007E-2</v>
      </c>
      <c r="G397" s="33">
        <v>8599026.8270328492</v>
      </c>
      <c r="H397" s="21"/>
      <c r="I397" s="5"/>
      <c r="J397" s="3"/>
    </row>
    <row r="398" spans="4:12" customFormat="1" x14ac:dyDescent="0.2">
      <c r="D398" t="s">
        <v>261</v>
      </c>
      <c r="E398" t="s">
        <v>188</v>
      </c>
      <c r="F398" s="32">
        <v>0.1</v>
      </c>
      <c r="G398" s="33">
        <v>14996688.5979844</v>
      </c>
      <c r="H398" s="21">
        <f>(SUM(G398:G399))*100/$G$316</f>
        <v>127.35607666722129</v>
      </c>
      <c r="I398" s="5">
        <f>G399/G398</f>
        <v>0.25258667006267665</v>
      </c>
      <c r="J398" s="3">
        <f>LOG(I398)</f>
        <v>-0.59758957250981548</v>
      </c>
    </row>
    <row r="399" spans="4:12" customFormat="1" x14ac:dyDescent="0.2">
      <c r="D399" t="s">
        <v>261</v>
      </c>
      <c r="E399" t="s">
        <v>189</v>
      </c>
      <c r="F399" s="32">
        <v>7.0000000000000007E-2</v>
      </c>
      <c r="G399" s="33">
        <v>3787963.6349317902</v>
      </c>
      <c r="H399" s="21"/>
      <c r="I399" s="5"/>
      <c r="J399" s="3"/>
    </row>
    <row r="400" spans="4:12" customFormat="1" x14ac:dyDescent="0.2">
      <c r="D400" t="s">
        <v>261</v>
      </c>
      <c r="E400" t="s">
        <v>190</v>
      </c>
      <c r="F400" s="32">
        <v>0.08</v>
      </c>
      <c r="G400" s="33">
        <v>15539520.6168813</v>
      </c>
      <c r="H400" s="21">
        <f>(SUM(G400:G401))*100/$G$316</f>
        <v>141.08901766395411</v>
      </c>
      <c r="I400" s="5">
        <f>G401/G400</f>
        <v>0.3391803869113037</v>
      </c>
      <c r="J400" s="3">
        <f>LOG(I400)</f>
        <v>-0.4695692687456936</v>
      </c>
    </row>
    <row r="401" spans="1:12" customFormat="1" x14ac:dyDescent="0.2">
      <c r="D401" t="s">
        <v>261</v>
      </c>
      <c r="E401" t="s">
        <v>191</v>
      </c>
      <c r="F401" s="32">
        <v>0.06</v>
      </c>
      <c r="G401" s="33">
        <v>5270700.6152499802</v>
      </c>
      <c r="H401" s="21"/>
      <c r="I401" s="5"/>
      <c r="J401" s="3"/>
    </row>
    <row r="402" spans="1:12" customFormat="1" x14ac:dyDescent="0.2">
      <c r="D402" t="s">
        <v>262</v>
      </c>
      <c r="E402" t="s">
        <v>192</v>
      </c>
      <c r="F402" s="32">
        <v>0.08</v>
      </c>
      <c r="G402" s="33">
        <v>1366578.9759176001</v>
      </c>
      <c r="H402" s="21">
        <f>(SUM(G402:G403))*100/$G$328</f>
        <v>67.44347596957104</v>
      </c>
      <c r="I402" s="5">
        <f>G403/G402</f>
        <v>7.3958465700730329</v>
      </c>
      <c r="J402" s="3">
        <f>LOG(I402)</f>
        <v>0.86898789296011969</v>
      </c>
      <c r="K402" s="3"/>
      <c r="L402" s="3"/>
    </row>
    <row r="403" spans="1:12" customFormat="1" x14ac:dyDescent="0.2">
      <c r="D403" t="s">
        <v>262</v>
      </c>
      <c r="E403" t="s">
        <v>193</v>
      </c>
      <c r="F403" s="32">
        <v>0.1</v>
      </c>
      <c r="G403" s="33">
        <v>10107008.4317741</v>
      </c>
      <c r="H403" s="21"/>
      <c r="I403" s="5"/>
      <c r="J403" s="3"/>
    </row>
    <row r="404" spans="1:12" customFormat="1" x14ac:dyDescent="0.2">
      <c r="D404" t="s">
        <v>262</v>
      </c>
      <c r="E404" t="s">
        <v>194</v>
      </c>
      <c r="F404" s="32">
        <v>0.09</v>
      </c>
      <c r="G404" s="33">
        <v>1081141.3324341699</v>
      </c>
      <c r="H404" s="21">
        <f>(SUM(G404:G405))*100/$G$328</f>
        <v>74.646974672146243</v>
      </c>
      <c r="I404" s="5">
        <f>G405/G404</f>
        <v>10.745973682323267</v>
      </c>
      <c r="J404" s="3">
        <f>LOG(I404)</f>
        <v>1.0312457726149777</v>
      </c>
    </row>
    <row r="405" spans="1:12" customFormat="1" x14ac:dyDescent="0.2">
      <c r="D405" t="s">
        <v>262</v>
      </c>
      <c r="E405" t="s">
        <v>195</v>
      </c>
      <c r="F405" s="32">
        <v>0.08</v>
      </c>
      <c r="G405" s="33">
        <v>11617916.305209501</v>
      </c>
      <c r="H405" s="21"/>
      <c r="I405" s="5"/>
      <c r="J405" s="3"/>
    </row>
    <row r="406" spans="1:12" customFormat="1" x14ac:dyDescent="0.2">
      <c r="D406" t="s">
        <v>262</v>
      </c>
      <c r="E406" t="s">
        <v>196</v>
      </c>
      <c r="F406" s="32">
        <v>0.09</v>
      </c>
      <c r="G406" s="33">
        <v>1116817.3933564799</v>
      </c>
      <c r="H406" s="21">
        <f>(SUM(G406:G407))*100/$G$328</f>
        <v>80.009499865425568</v>
      </c>
      <c r="I406" s="5">
        <f>G407/G406</f>
        <v>11.18761340581937</v>
      </c>
      <c r="J406" s="3">
        <f>LOG(I406)</f>
        <v>1.0487374506722984</v>
      </c>
    </row>
    <row r="407" spans="1:12" customFormat="1" x14ac:dyDescent="0.2">
      <c r="D407" t="s">
        <v>262</v>
      </c>
      <c r="E407" t="s">
        <v>197</v>
      </c>
      <c r="F407" s="32">
        <v>0.08</v>
      </c>
      <c r="G407" s="33">
        <v>12494521.2417672</v>
      </c>
      <c r="H407" s="21"/>
      <c r="I407" s="5"/>
      <c r="J407" s="3"/>
    </row>
    <row r="408" spans="1:12" customFormat="1" x14ac:dyDescent="0.2">
      <c r="D408" t="s">
        <v>262</v>
      </c>
      <c r="E408" t="s">
        <v>198</v>
      </c>
      <c r="F408" s="32">
        <v>0.08</v>
      </c>
      <c r="G408" s="33">
        <v>808712.51486290002</v>
      </c>
      <c r="H408" s="21">
        <f>(SUM(G408:G409))*100/$G$340</f>
        <v>102.65135129894796</v>
      </c>
      <c r="I408" s="5">
        <f>G409/G408</f>
        <v>10.509019630515198</v>
      </c>
      <c r="J408" s="3">
        <f>LOG(I408)</f>
        <v>1.0215622032864238</v>
      </c>
      <c r="K408" s="3"/>
    </row>
    <row r="409" spans="1:12" customFormat="1" x14ac:dyDescent="0.2">
      <c r="D409" t="s">
        <v>262</v>
      </c>
      <c r="E409" t="s">
        <v>199</v>
      </c>
      <c r="F409" s="32">
        <v>0.1</v>
      </c>
      <c r="G409" s="33">
        <v>8498775.6941375304</v>
      </c>
      <c r="H409" s="21"/>
      <c r="I409" s="5"/>
      <c r="J409" s="3"/>
    </row>
    <row r="410" spans="1:12" customFormat="1" x14ac:dyDescent="0.2">
      <c r="D410" t="s">
        <v>262</v>
      </c>
      <c r="E410" t="s">
        <v>200</v>
      </c>
      <c r="F410" s="32" t="s">
        <v>83</v>
      </c>
      <c r="G410" s="33">
        <v>0</v>
      </c>
      <c r="H410" s="21">
        <f>(SUM(G410:G411))*100/$G$340</f>
        <v>96.137797048729823</v>
      </c>
      <c r="I410" s="5" t="e">
        <f>G411/G410</f>
        <v>#DIV/0!</v>
      </c>
      <c r="J410" s="3" t="e">
        <f>LOG(I410)</f>
        <v>#DIV/0!</v>
      </c>
    </row>
    <row r="411" spans="1:12" customFormat="1" x14ac:dyDescent="0.2">
      <c r="D411" t="s">
        <v>262</v>
      </c>
      <c r="E411" t="s">
        <v>201</v>
      </c>
      <c r="F411" s="32">
        <v>0.1</v>
      </c>
      <c r="G411" s="33">
        <v>8716898.5224990398</v>
      </c>
      <c r="H411" s="21"/>
      <c r="I411" s="5"/>
      <c r="J411" s="3"/>
    </row>
    <row r="412" spans="1:12" customFormat="1" x14ac:dyDescent="0.2">
      <c r="D412" t="s">
        <v>262</v>
      </c>
      <c r="E412" t="s">
        <v>202</v>
      </c>
      <c r="F412" s="32" t="s">
        <v>83</v>
      </c>
      <c r="G412" s="33">
        <v>0</v>
      </c>
      <c r="H412" s="21">
        <f>(SUM(G412:G413))*100/$G$340</f>
        <v>91.688876353992782</v>
      </c>
      <c r="I412" s="5" t="e">
        <f>G413/G412</f>
        <v>#DIV/0!</v>
      </c>
      <c r="J412" s="3" t="e">
        <f>LOG(I412)</f>
        <v>#DIV/0!</v>
      </c>
    </row>
    <row r="413" spans="1:12" customFormat="1" x14ac:dyDescent="0.2">
      <c r="D413" t="s">
        <v>262</v>
      </c>
      <c r="E413" t="s">
        <v>203</v>
      </c>
      <c r="F413" s="32">
        <v>0.1</v>
      </c>
      <c r="G413" s="33">
        <v>8313510.9744047998</v>
      </c>
      <c r="J413" s="3"/>
    </row>
    <row r="414" spans="1:12" customFormat="1" x14ac:dyDescent="0.2">
      <c r="A414" s="16" t="s">
        <v>2</v>
      </c>
      <c r="B414" s="16" t="s">
        <v>204</v>
      </c>
      <c r="C414" s="8">
        <v>190514</v>
      </c>
      <c r="D414" s="16" t="s">
        <v>261</v>
      </c>
      <c r="E414" s="16" t="s">
        <v>205</v>
      </c>
      <c r="F414" s="30">
        <v>3.6843833333333298</v>
      </c>
      <c r="G414" s="31">
        <v>609753.65189618606</v>
      </c>
      <c r="H414" s="16"/>
      <c r="I414" s="16"/>
      <c r="J414" s="20"/>
      <c r="K414" s="16"/>
      <c r="L414" s="16"/>
    </row>
    <row r="415" spans="1:12" customFormat="1" x14ac:dyDescent="0.2">
      <c r="D415" t="s">
        <v>261</v>
      </c>
      <c r="E415" t="s">
        <v>206</v>
      </c>
      <c r="F415" s="32">
        <v>3.6843833333333298</v>
      </c>
      <c r="G415" s="33">
        <v>669061.14196663897</v>
      </c>
      <c r="J415" s="3"/>
    </row>
    <row r="416" spans="1:12" customFormat="1" x14ac:dyDescent="0.2">
      <c r="D416" t="s">
        <v>262</v>
      </c>
      <c r="E416" t="s">
        <v>207</v>
      </c>
      <c r="F416" s="32">
        <v>7.0413166666666704</v>
      </c>
      <c r="G416" s="33">
        <v>88096.1337164914</v>
      </c>
      <c r="J416" s="3"/>
    </row>
    <row r="417" spans="4:12" customFormat="1" x14ac:dyDescent="0.2">
      <c r="D417" t="s">
        <v>262</v>
      </c>
      <c r="E417" t="s">
        <v>208</v>
      </c>
      <c r="F417" s="32">
        <v>7.0334166666666702</v>
      </c>
      <c r="G417" s="33">
        <v>89894.843765918995</v>
      </c>
      <c r="J417" s="3"/>
    </row>
    <row r="418" spans="4:12" customFormat="1" x14ac:dyDescent="0.2">
      <c r="D418" t="s">
        <v>261</v>
      </c>
      <c r="E418" t="s">
        <v>209</v>
      </c>
      <c r="F418" s="32">
        <v>3.69228333333333</v>
      </c>
      <c r="G418" s="33">
        <v>779131.28630711394</v>
      </c>
      <c r="J418" s="3"/>
    </row>
    <row r="419" spans="4:12" customFormat="1" x14ac:dyDescent="0.2">
      <c r="D419" t="s">
        <v>261</v>
      </c>
      <c r="E419" t="s">
        <v>210</v>
      </c>
      <c r="F419" s="32">
        <v>3.6843833333333298</v>
      </c>
      <c r="G419" s="33">
        <v>713695.563473491</v>
      </c>
      <c r="J419" s="3"/>
    </row>
    <row r="420" spans="4:12" customFormat="1" x14ac:dyDescent="0.2">
      <c r="D420" t="s">
        <v>262</v>
      </c>
      <c r="E420" t="s">
        <v>211</v>
      </c>
      <c r="F420" s="32">
        <v>7.0413166666666704</v>
      </c>
      <c r="G420" s="33">
        <v>102111.033242434</v>
      </c>
      <c r="J420" s="3"/>
    </row>
    <row r="421" spans="4:12" customFormat="1" x14ac:dyDescent="0.2">
      <c r="D421" t="s">
        <v>262</v>
      </c>
      <c r="E421" t="s">
        <v>212</v>
      </c>
      <c r="F421" s="32">
        <v>7.0334166666666702</v>
      </c>
      <c r="G421" s="33">
        <v>124886.845841553</v>
      </c>
      <c r="J421" s="3"/>
    </row>
    <row r="422" spans="4:12" customFormat="1" x14ac:dyDescent="0.2">
      <c r="D422" t="s">
        <v>261</v>
      </c>
      <c r="E422" t="s">
        <v>213</v>
      </c>
      <c r="F422" s="32">
        <v>3.69228333333333</v>
      </c>
      <c r="G422" s="33">
        <v>614005.94565013703</v>
      </c>
      <c r="H422" s="21">
        <f>(SUM(G422:G423))*100/$G$414</f>
        <v>101.88816336348839</v>
      </c>
      <c r="I422" s="5">
        <f>G423/G422</f>
        <v>1.1825376220090597E-2</v>
      </c>
      <c r="J422" s="3">
        <f>LOG(I422)</f>
        <v>-1.9271850334476395</v>
      </c>
      <c r="K422" s="3"/>
      <c r="L422" s="3"/>
    </row>
    <row r="423" spans="4:12" customFormat="1" x14ac:dyDescent="0.2">
      <c r="D423" t="s">
        <v>261</v>
      </c>
      <c r="E423" t="s">
        <v>214</v>
      </c>
      <c r="F423" s="32">
        <v>3.6843833333333298</v>
      </c>
      <c r="G423" s="33">
        <v>7260.85130868537</v>
      </c>
      <c r="H423" s="21"/>
      <c r="I423" s="5"/>
      <c r="J423" s="3"/>
      <c r="K423" s="3"/>
    </row>
    <row r="424" spans="4:12" customFormat="1" x14ac:dyDescent="0.2">
      <c r="D424" t="s">
        <v>261</v>
      </c>
      <c r="E424" t="s">
        <v>215</v>
      </c>
      <c r="F424" s="32">
        <v>3.6843833333333298</v>
      </c>
      <c r="G424" s="33">
        <v>626742.34864306299</v>
      </c>
      <c r="H424" s="21">
        <f>(SUM(G424:G425))*100/$G$414</f>
        <v>103.9577981591207</v>
      </c>
      <c r="I424" s="5">
        <f>G425/G424</f>
        <v>1.1398818156310961E-2</v>
      </c>
      <c r="J424" s="3">
        <f>LOG(I424)</f>
        <v>-1.9431401745231629</v>
      </c>
      <c r="K424" s="3"/>
    </row>
    <row r="425" spans="4:12" customFormat="1" x14ac:dyDescent="0.2">
      <c r="D425" t="s">
        <v>261</v>
      </c>
      <c r="E425" t="s">
        <v>216</v>
      </c>
      <c r="F425" s="32">
        <v>3.6843833333333298</v>
      </c>
      <c r="G425" s="33">
        <v>7144.1220630415201</v>
      </c>
      <c r="H425" s="21"/>
      <c r="I425" s="5"/>
      <c r="J425" s="3"/>
      <c r="K425" s="3"/>
    </row>
    <row r="426" spans="4:12" customFormat="1" x14ac:dyDescent="0.2">
      <c r="D426" t="s">
        <v>261</v>
      </c>
      <c r="E426" t="s">
        <v>217</v>
      </c>
      <c r="F426" s="32">
        <v>3.6843833333333298</v>
      </c>
      <c r="G426" s="33">
        <v>614806.03151375405</v>
      </c>
      <c r="H426" s="21">
        <f>(SUM(G426:G427))*100/$G$414</f>
        <v>102.1450817461094</v>
      </c>
      <c r="I426" s="5">
        <f>G427/G426</f>
        <v>1.3056694720004366E-2</v>
      </c>
      <c r="J426" s="3">
        <f>LOG(I426)</f>
        <v>-1.8841667500548698</v>
      </c>
      <c r="K426" s="3"/>
    </row>
    <row r="427" spans="4:12" customFormat="1" x14ac:dyDescent="0.2">
      <c r="D427" t="s">
        <v>261</v>
      </c>
      <c r="E427" t="s">
        <v>218</v>
      </c>
      <c r="F427" s="32">
        <v>3.6843833333333298</v>
      </c>
      <c r="G427" s="33">
        <v>8027.3346654924699</v>
      </c>
      <c r="H427" s="21"/>
      <c r="I427" s="5"/>
      <c r="J427" s="3"/>
      <c r="K427" s="3"/>
    </row>
    <row r="428" spans="4:12" customFormat="1" x14ac:dyDescent="0.2">
      <c r="D428" t="s">
        <v>262</v>
      </c>
      <c r="E428" t="s">
        <v>219</v>
      </c>
      <c r="F428" s="32">
        <v>7.0413166666666704</v>
      </c>
      <c r="G428" s="33">
        <v>14736.6040684324</v>
      </c>
      <c r="H428" s="21">
        <f>(SUM(G428:G429))*100/$G$421</f>
        <v>92.918055879616233</v>
      </c>
      <c r="I428" s="5">
        <f>G429/G428</f>
        <v>6.8744348878804047</v>
      </c>
      <c r="J428" s="3">
        <f>LOG(I428)</f>
        <v>0.83723700284230163</v>
      </c>
      <c r="K428" s="3"/>
      <c r="L428" s="3"/>
    </row>
    <row r="429" spans="4:12" customFormat="1" x14ac:dyDescent="0.2">
      <c r="D429" t="s">
        <v>262</v>
      </c>
      <c r="E429" t="s">
        <v>220</v>
      </c>
      <c r="F429" s="32">
        <v>7.0334166666666702</v>
      </c>
      <c r="G429" s="33">
        <v>101305.825136912</v>
      </c>
      <c r="H429" s="21"/>
      <c r="I429" s="5"/>
      <c r="J429" s="3"/>
      <c r="K429" s="3"/>
    </row>
    <row r="430" spans="4:12" customFormat="1" x14ac:dyDescent="0.2">
      <c r="D430" t="s">
        <v>262</v>
      </c>
      <c r="E430" t="s">
        <v>221</v>
      </c>
      <c r="F430" s="32">
        <v>7.0413166666666704</v>
      </c>
      <c r="G430" s="33">
        <v>17777.444121640801</v>
      </c>
      <c r="H430" s="21">
        <f>(SUM(G430:G431))*100/$G$421</f>
        <v>91.922296723714453</v>
      </c>
      <c r="I430" s="5">
        <f>G431/G430</f>
        <v>5.4575569028853534</v>
      </c>
      <c r="J430" s="3">
        <f>LOG(I430)</f>
        <v>0.73699827254980355</v>
      </c>
      <c r="K430" s="3"/>
    </row>
    <row r="431" spans="4:12" customFormat="1" x14ac:dyDescent="0.2">
      <c r="D431" t="s">
        <v>262</v>
      </c>
      <c r="E431" t="s">
        <v>222</v>
      </c>
      <c r="F431" s="32">
        <v>7.0334166666666702</v>
      </c>
      <c r="G431" s="33">
        <v>97021.4128817194</v>
      </c>
      <c r="H431" s="21"/>
      <c r="I431" s="5"/>
      <c r="J431" s="3"/>
      <c r="K431" s="3"/>
    </row>
    <row r="432" spans="4:12" customFormat="1" x14ac:dyDescent="0.2">
      <c r="D432" t="s">
        <v>262</v>
      </c>
      <c r="E432" t="s">
        <v>223</v>
      </c>
      <c r="F432" s="32">
        <v>7.0413166666666704</v>
      </c>
      <c r="G432" s="33">
        <v>22310.110204879202</v>
      </c>
      <c r="H432" s="21">
        <f>(SUM(G432:G433))*100/$G$421</f>
        <v>93.068725031763066</v>
      </c>
      <c r="I432" s="5">
        <f>G433/G432</f>
        <v>4.2097723449029525</v>
      </c>
      <c r="J432" s="3">
        <f>LOG(I432)</f>
        <v>0.62425861079393585</v>
      </c>
      <c r="K432" s="3"/>
    </row>
    <row r="433" spans="4:12" customFormat="1" x14ac:dyDescent="0.2">
      <c r="D433" t="s">
        <v>262</v>
      </c>
      <c r="E433" t="s">
        <v>224</v>
      </c>
      <c r="F433" s="32">
        <v>7.0334333333333303</v>
      </c>
      <c r="G433" s="33">
        <v>93920.484952237603</v>
      </c>
      <c r="H433" s="21"/>
      <c r="I433" s="5"/>
      <c r="J433" s="3"/>
      <c r="K433" s="3"/>
    </row>
    <row r="434" spans="4:12" customFormat="1" x14ac:dyDescent="0.2">
      <c r="D434" t="s">
        <v>261</v>
      </c>
      <c r="E434" t="s">
        <v>225</v>
      </c>
      <c r="F434" s="32">
        <v>3.6843833333333298</v>
      </c>
      <c r="G434" s="33">
        <v>625135.12769316998</v>
      </c>
      <c r="H434" s="21">
        <f>(SUM(G434:G435))*100/$G$415</f>
        <v>94.546030403983636</v>
      </c>
      <c r="I434" s="5">
        <f>G435/G434</f>
        <v>1.1894425192977152E-2</v>
      </c>
      <c r="J434" s="3">
        <f>LOG(I434)</f>
        <v>-1.9246565407263363</v>
      </c>
      <c r="K434" s="3"/>
      <c r="L434" s="3"/>
    </row>
    <row r="435" spans="4:12" customFormat="1" x14ac:dyDescent="0.2">
      <c r="D435" t="s">
        <v>261</v>
      </c>
      <c r="E435" t="s">
        <v>226</v>
      </c>
      <c r="F435" s="32">
        <v>3.6843833333333298</v>
      </c>
      <c r="G435" s="33">
        <v>7435.6230118486301</v>
      </c>
      <c r="H435" s="21"/>
      <c r="I435" s="5"/>
      <c r="J435" s="3"/>
      <c r="K435" s="3"/>
    </row>
    <row r="436" spans="4:12" customFormat="1" x14ac:dyDescent="0.2">
      <c r="D436" t="s">
        <v>261</v>
      </c>
      <c r="E436" t="s">
        <v>227</v>
      </c>
      <c r="F436" s="32">
        <v>3.6843833333333298</v>
      </c>
      <c r="G436" s="33">
        <v>595481.47436013306</v>
      </c>
      <c r="H436" s="21">
        <f>(SUM(G436:G437))*100/$G$415</f>
        <v>90.133292287194777</v>
      </c>
      <c r="I436" s="5">
        <f>G437/G436</f>
        <v>1.2704610696462204E-2</v>
      </c>
      <c r="J436" s="3">
        <f>LOG(I436)</f>
        <v>-1.8960386383639969</v>
      </c>
      <c r="K436" s="3"/>
    </row>
    <row r="437" spans="4:12" customFormat="1" x14ac:dyDescent="0.2">
      <c r="D437" t="s">
        <v>261</v>
      </c>
      <c r="E437" t="s">
        <v>228</v>
      </c>
      <c r="F437" s="32">
        <v>3.6764999999999999</v>
      </c>
      <c r="G437" s="33">
        <v>7565.3603087008296</v>
      </c>
      <c r="H437" s="21"/>
      <c r="I437" s="5"/>
      <c r="J437" s="3"/>
      <c r="K437" s="3"/>
    </row>
    <row r="438" spans="4:12" customFormat="1" x14ac:dyDescent="0.2">
      <c r="D438" t="s">
        <v>261</v>
      </c>
      <c r="E438" t="s">
        <v>229</v>
      </c>
      <c r="F438" s="32">
        <v>3.6922666666666699</v>
      </c>
      <c r="G438" s="33">
        <v>622860.44558173197</v>
      </c>
      <c r="H438" s="21">
        <f>(SUM(G438:G439))*100/$G$415</f>
        <v>94.067486805831336</v>
      </c>
      <c r="I438" s="5">
        <f>G439/G438</f>
        <v>1.0449460881404814E-2</v>
      </c>
      <c r="J438" s="3">
        <f>LOG(I438)</f>
        <v>-1.9809061155118524</v>
      </c>
      <c r="K438" s="3"/>
    </row>
    <row r="439" spans="4:12" customFormat="1" x14ac:dyDescent="0.2">
      <c r="D439" t="s">
        <v>261</v>
      </c>
      <c r="E439" t="s">
        <v>230</v>
      </c>
      <c r="F439" s="32">
        <v>3.6843833333333298</v>
      </c>
      <c r="G439" s="33">
        <v>6508.5558606806799</v>
      </c>
      <c r="H439" s="21"/>
      <c r="I439" s="5"/>
      <c r="J439" s="3"/>
      <c r="K439" s="3"/>
    </row>
    <row r="440" spans="4:12" customFormat="1" x14ac:dyDescent="0.2">
      <c r="D440" t="s">
        <v>262</v>
      </c>
      <c r="E440" t="s">
        <v>231</v>
      </c>
      <c r="F440" s="32">
        <v>7.0413166666666704</v>
      </c>
      <c r="G440" s="33">
        <v>8302.6295975125704</v>
      </c>
      <c r="H440" s="21">
        <f>(SUM(G440:G441))*100/$G$420</f>
        <v>125.05240808846975</v>
      </c>
      <c r="I440" s="5">
        <f>G441/G440</f>
        <v>14.379742585642697</v>
      </c>
      <c r="J440" s="3">
        <f>LOG(I440)</f>
        <v>1.1577511117328476</v>
      </c>
      <c r="K440" s="3"/>
      <c r="L440" s="3"/>
    </row>
    <row r="441" spans="4:12" customFormat="1" x14ac:dyDescent="0.2">
      <c r="D441" t="s">
        <v>262</v>
      </c>
      <c r="E441" t="s">
        <v>232</v>
      </c>
      <c r="F441" s="32">
        <v>7.0255333333333301</v>
      </c>
      <c r="G441" s="33">
        <v>119389.676396169</v>
      </c>
      <c r="H441" s="21"/>
      <c r="I441" s="5"/>
      <c r="J441" s="3"/>
      <c r="K441" s="3"/>
    </row>
    <row r="442" spans="4:12" customFormat="1" x14ac:dyDescent="0.2">
      <c r="D442" t="s">
        <v>262</v>
      </c>
      <c r="E442" t="s">
        <v>233</v>
      </c>
      <c r="F442" s="32">
        <v>7.0491999999999999</v>
      </c>
      <c r="G442" s="33">
        <v>8722.3539999215809</v>
      </c>
      <c r="H442" s="21">
        <f>(SUM(G442:G443))*100/$G$420</f>
        <v>130.28185941767532</v>
      </c>
      <c r="I442" s="5">
        <f>G443/G442</f>
        <v>14.251863519875441</v>
      </c>
      <c r="J442" s="3">
        <f>LOG(I442)</f>
        <v>1.1538716547645245</v>
      </c>
      <c r="K442" s="3"/>
    </row>
    <row r="443" spans="4:12" customFormat="1" x14ac:dyDescent="0.2">
      <c r="D443" t="s">
        <v>262</v>
      </c>
      <c r="E443" t="s">
        <v>234</v>
      </c>
      <c r="F443" s="32">
        <v>7.0255333333333301</v>
      </c>
      <c r="G443" s="33">
        <v>124309.79877892201</v>
      </c>
      <c r="H443" s="21"/>
      <c r="I443" s="5"/>
      <c r="J443" s="3"/>
      <c r="K443" s="3"/>
    </row>
    <row r="444" spans="4:12" customFormat="1" x14ac:dyDescent="0.2">
      <c r="D444" t="s">
        <v>262</v>
      </c>
      <c r="E444" t="s">
        <v>235</v>
      </c>
      <c r="F444" s="32">
        <v>7.0491999999999999</v>
      </c>
      <c r="G444" s="33">
        <v>6033.4006189583397</v>
      </c>
      <c r="H444" s="21">
        <f>(SUM(G444:G445))*100/$G$420</f>
        <v>130.44460058470594</v>
      </c>
      <c r="I444" s="5">
        <f>G445/G444</f>
        <v>21.076824974537473</v>
      </c>
      <c r="J444" s="3">
        <f>LOG(I444)</f>
        <v>1.3238051890883304</v>
      </c>
      <c r="K444" s="3"/>
    </row>
    <row r="445" spans="4:12" customFormat="1" x14ac:dyDescent="0.2">
      <c r="D445" t="s">
        <v>262</v>
      </c>
      <c r="E445" t="s">
        <v>236</v>
      </c>
      <c r="F445" s="32">
        <v>7.0334166666666702</v>
      </c>
      <c r="G445" s="33">
        <v>127164.92884705099</v>
      </c>
      <c r="H445" s="21"/>
      <c r="I445" s="5"/>
      <c r="J445" s="3"/>
      <c r="K445" s="3"/>
    </row>
    <row r="446" spans="4:12" customFormat="1" x14ac:dyDescent="0.2">
      <c r="D446" t="s">
        <v>261</v>
      </c>
      <c r="E446" t="s">
        <v>237</v>
      </c>
      <c r="F446" s="32">
        <v>3.6922666666666699</v>
      </c>
      <c r="G446" s="33">
        <v>737131.04535738996</v>
      </c>
      <c r="H446" s="21">
        <f>(SUM(G446:G447))*100/$G$418</f>
        <v>96.722354136404945</v>
      </c>
      <c r="I446" s="5">
        <f>G447/G446</f>
        <v>2.2333988882698538E-2</v>
      </c>
      <c r="J446" s="3">
        <f>LOG(I446)</f>
        <v>-1.6510337043788246</v>
      </c>
      <c r="K446" s="3"/>
      <c r="L446" s="3"/>
    </row>
    <row r="447" spans="4:12" customFormat="1" x14ac:dyDescent="0.2">
      <c r="D447" t="s">
        <v>261</v>
      </c>
      <c r="E447" t="s">
        <v>238</v>
      </c>
      <c r="F447" s="32">
        <v>3.6764999999999999</v>
      </c>
      <c r="G447" s="33">
        <v>16463.076572103899</v>
      </c>
      <c r="H447" s="21"/>
      <c r="I447" s="5"/>
      <c r="J447" s="3"/>
      <c r="K447" s="3"/>
    </row>
    <row r="448" spans="4:12" customFormat="1" x14ac:dyDescent="0.2">
      <c r="D448" t="s">
        <v>261</v>
      </c>
      <c r="E448" t="s">
        <v>239</v>
      </c>
      <c r="F448" s="32">
        <v>3.6843833333333298</v>
      </c>
      <c r="G448" s="33">
        <v>744248.73570454901</v>
      </c>
      <c r="H448" s="21">
        <f>(SUM(G448:G449))*100/$G$418</f>
        <v>96.547296308128566</v>
      </c>
      <c r="I448" s="5">
        <f>G449/G448</f>
        <v>1.0724177996967843E-2</v>
      </c>
      <c r="J448" s="3">
        <f>LOG(I448)</f>
        <v>-1.9696359863285278</v>
      </c>
      <c r="K448" s="3"/>
    </row>
    <row r="449" spans="4:12" customFormat="1" x14ac:dyDescent="0.2">
      <c r="D449" t="s">
        <v>261</v>
      </c>
      <c r="E449" t="s">
        <v>240</v>
      </c>
      <c r="F449" s="32">
        <v>3.6843833333333298</v>
      </c>
      <c r="G449" s="33">
        <v>7981.4559157138601</v>
      </c>
      <c r="H449" s="21"/>
      <c r="I449" s="5"/>
      <c r="J449" s="3"/>
      <c r="K449" s="3"/>
    </row>
    <row r="450" spans="4:12" customFormat="1" x14ac:dyDescent="0.2">
      <c r="D450" t="s">
        <v>261</v>
      </c>
      <c r="E450" t="s">
        <v>241</v>
      </c>
      <c r="F450" s="32">
        <v>3.6843833333333298</v>
      </c>
      <c r="G450" s="33">
        <v>735333.09493112005</v>
      </c>
      <c r="H450" s="21">
        <f>(SUM(G450:G451))*100/$G$418</f>
        <v>95.51958533509405</v>
      </c>
      <c r="I450" s="5">
        <f>G451/G450</f>
        <v>1.208959453436851E-2</v>
      </c>
      <c r="J450" s="3">
        <f>LOG(I450)</f>
        <v>-1.9175882644361046</v>
      </c>
      <c r="K450" s="3"/>
    </row>
    <row r="451" spans="4:12" customFormat="1" x14ac:dyDescent="0.2">
      <c r="D451" t="s">
        <v>261</v>
      </c>
      <c r="E451" t="s">
        <v>242</v>
      </c>
      <c r="F451" s="32">
        <v>3.6843833333333298</v>
      </c>
      <c r="G451" s="33">
        <v>8889.8789654195498</v>
      </c>
      <c r="H451" s="21"/>
      <c r="I451" s="5"/>
      <c r="J451" s="3"/>
      <c r="K451" s="3"/>
    </row>
    <row r="452" spans="4:12" customFormat="1" x14ac:dyDescent="0.2">
      <c r="D452" t="s">
        <v>262</v>
      </c>
      <c r="E452" t="s">
        <v>243</v>
      </c>
      <c r="F452" s="32">
        <v>7.0491999999999999</v>
      </c>
      <c r="G452" s="33">
        <v>9948.2865494379294</v>
      </c>
      <c r="H452" s="21">
        <f>(SUM(G452:G453))*100/$G$416</f>
        <v>57.428429066196664</v>
      </c>
      <c r="I452" s="5">
        <f>G453/G452</f>
        <v>4.0855215528844457</v>
      </c>
      <c r="J452" s="3">
        <f>LOG(I452)</f>
        <v>0.61124750593117039</v>
      </c>
      <c r="K452" s="3"/>
      <c r="L452" s="3"/>
    </row>
    <row r="453" spans="4:12" customFormat="1" x14ac:dyDescent="0.2">
      <c r="D453" t="s">
        <v>262</v>
      </c>
      <c r="E453" t="s">
        <v>244</v>
      </c>
      <c r="F453" s="32">
        <v>7.0334166666666702</v>
      </c>
      <c r="G453" s="33">
        <v>40643.939111999098</v>
      </c>
      <c r="H453" s="21"/>
      <c r="I453" s="5"/>
      <c r="J453" s="3"/>
      <c r="K453" s="3"/>
    </row>
    <row r="454" spans="4:12" customFormat="1" x14ac:dyDescent="0.2">
      <c r="D454" t="s">
        <v>262</v>
      </c>
      <c r="E454" t="s">
        <v>245</v>
      </c>
      <c r="F454" s="32">
        <v>7.0491999999999999</v>
      </c>
      <c r="G454" s="33">
        <v>11650.894281921601</v>
      </c>
      <c r="H454" s="21">
        <f>(SUM(G454:G455))*100/$G$416</f>
        <v>56.853736271036517</v>
      </c>
      <c r="I454" s="5">
        <f>G455/G454</f>
        <v>3.2988926271411452</v>
      </c>
      <c r="J454" s="3">
        <f>LOG(I454)</f>
        <v>0.51836818029254539</v>
      </c>
      <c r="K454" s="3"/>
    </row>
    <row r="455" spans="4:12" customFormat="1" x14ac:dyDescent="0.2">
      <c r="D455" t="s">
        <v>262</v>
      </c>
      <c r="E455" t="s">
        <v>246</v>
      </c>
      <c r="F455" s="32">
        <v>7.0334166666666702</v>
      </c>
      <c r="G455" s="33">
        <v>38435.049246232098</v>
      </c>
      <c r="H455" s="21"/>
      <c r="I455" s="5"/>
      <c r="J455" s="3"/>
      <c r="K455" s="3"/>
    </row>
    <row r="456" spans="4:12" customFormat="1" x14ac:dyDescent="0.2">
      <c r="D456" t="s">
        <v>262</v>
      </c>
      <c r="E456" t="s">
        <v>247</v>
      </c>
      <c r="F456" s="32">
        <v>7.0491999999999999</v>
      </c>
      <c r="G456" s="33">
        <v>8471.9980684427301</v>
      </c>
      <c r="H456" s="21">
        <f>(SUM(G456:G457))*100/$G$416</f>
        <v>57.572415111831781</v>
      </c>
      <c r="I456" s="5">
        <f>G457/G456</f>
        <v>4.9866717852139093</v>
      </c>
      <c r="J456" s="3">
        <f>LOG(I456)</f>
        <v>0.69781078458866286</v>
      </c>
      <c r="K456" s="3"/>
    </row>
    <row r="457" spans="4:12" customFormat="1" x14ac:dyDescent="0.2">
      <c r="D457" t="s">
        <v>262</v>
      </c>
      <c r="E457" t="s">
        <v>248</v>
      </c>
      <c r="F457" s="32">
        <v>7.0334166666666702</v>
      </c>
      <c r="G457" s="33">
        <v>42247.073732290097</v>
      </c>
      <c r="H457" s="21"/>
      <c r="I457" s="5"/>
      <c r="J457" s="3"/>
      <c r="K457" s="3"/>
    </row>
    <row r="458" spans="4:12" customFormat="1" x14ac:dyDescent="0.2">
      <c r="D458" t="s">
        <v>261</v>
      </c>
      <c r="E458" t="s">
        <v>249</v>
      </c>
      <c r="F458" s="32">
        <v>3.6922666666666699</v>
      </c>
      <c r="G458" s="33">
        <v>678810.28472365905</v>
      </c>
      <c r="H458" s="21">
        <f>(SUM(G458:G459))*100/$G$419</f>
        <v>97.300691680417813</v>
      </c>
      <c r="I458" s="5">
        <f>G459/G458</f>
        <v>2.3011488452715646E-2</v>
      </c>
      <c r="J458" s="3">
        <f>LOG(I458)</f>
        <v>-1.6380552889413476</v>
      </c>
      <c r="K458" s="3"/>
      <c r="L458" s="3"/>
    </row>
    <row r="459" spans="4:12" customFormat="1" x14ac:dyDescent="0.2">
      <c r="D459" t="s">
        <v>261</v>
      </c>
      <c r="E459" t="s">
        <v>250</v>
      </c>
      <c r="F459" s="32">
        <v>3.6843833333333298</v>
      </c>
      <c r="G459" s="33">
        <v>15620.4350285031</v>
      </c>
      <c r="H459" s="21"/>
      <c r="I459" s="5"/>
      <c r="J459" s="3"/>
      <c r="K459" s="3"/>
    </row>
    <row r="460" spans="4:12" customFormat="1" x14ac:dyDescent="0.2">
      <c r="D460" t="s">
        <v>261</v>
      </c>
      <c r="E460" t="s">
        <v>251</v>
      </c>
      <c r="F460" s="32">
        <v>3.6922666666666699</v>
      </c>
      <c r="G460" s="33">
        <v>679199.34645324596</v>
      </c>
      <c r="H460" s="21">
        <f>(SUM(G460:G461))*100/$G$419</f>
        <v>97.011419115775084</v>
      </c>
      <c r="I460" s="5">
        <f>G461/G460</f>
        <v>1.9385837026304274E-2</v>
      </c>
      <c r="J460" s="3">
        <f>LOG(I460)</f>
        <v>-1.712515442629057</v>
      </c>
      <c r="K460" s="3"/>
    </row>
    <row r="461" spans="4:12" customFormat="1" x14ac:dyDescent="0.2">
      <c r="D461" t="s">
        <v>261</v>
      </c>
      <c r="E461" t="s">
        <v>252</v>
      </c>
      <c r="F461" s="32">
        <v>3.6843833333333298</v>
      </c>
      <c r="G461" s="33">
        <v>13166.847838715001</v>
      </c>
      <c r="H461" s="21"/>
      <c r="I461" s="5"/>
      <c r="J461" s="3"/>
      <c r="K461" s="3"/>
    </row>
    <row r="462" spans="4:12" customFormat="1" x14ac:dyDescent="0.2">
      <c r="D462" t="s">
        <v>261</v>
      </c>
      <c r="E462" t="s">
        <v>253</v>
      </c>
      <c r="F462" s="32">
        <v>3.6922666666666699</v>
      </c>
      <c r="G462" s="33">
        <v>695072.76269252098</v>
      </c>
      <c r="H462" s="21">
        <f>(SUM(G462:G463))*100/$G$419</f>
        <v>99.97632591132475</v>
      </c>
      <c r="I462" s="5">
        <f>G463/G462</f>
        <v>2.6549507980886476E-2</v>
      </c>
      <c r="J462" s="3">
        <f>LOG(I462)</f>
        <v>-1.5759435229126804</v>
      </c>
      <c r="K462" s="3"/>
    </row>
    <row r="463" spans="4:12" customFormat="1" x14ac:dyDescent="0.2">
      <c r="D463" t="s">
        <v>261</v>
      </c>
      <c r="E463" t="s">
        <v>254</v>
      </c>
      <c r="F463" s="32">
        <v>3.6843833333333298</v>
      </c>
      <c r="G463" s="33">
        <v>18453.839860401898</v>
      </c>
      <c r="H463" s="21"/>
      <c r="I463" s="5"/>
      <c r="J463" s="3"/>
      <c r="K463" s="3"/>
    </row>
    <row r="464" spans="4:12" customFormat="1" x14ac:dyDescent="0.2">
      <c r="D464" t="s">
        <v>262</v>
      </c>
      <c r="E464" t="s">
        <v>255</v>
      </c>
      <c r="F464" s="32">
        <v>7.0491999999999999</v>
      </c>
      <c r="G464" s="33">
        <v>15728.4438499443</v>
      </c>
      <c r="H464" s="21">
        <f>(SUM(G464:G465))*100/$G$417</f>
        <v>74.103120302282221</v>
      </c>
      <c r="I464" s="5">
        <f>G465/G464</f>
        <v>3.2353130962567227</v>
      </c>
      <c r="J464" s="3">
        <f>LOG(I464)</f>
        <v>0.50991631573018259</v>
      </c>
      <c r="K464" s="3"/>
      <c r="L464" s="3"/>
    </row>
    <row r="465" spans="1:12" customFormat="1" x14ac:dyDescent="0.2">
      <c r="D465" t="s">
        <v>262</v>
      </c>
      <c r="E465" t="s">
        <v>256</v>
      </c>
      <c r="F465" s="32">
        <v>7.0334166666666702</v>
      </c>
      <c r="G465" s="33">
        <v>50886.440371463301</v>
      </c>
      <c r="H465" s="21"/>
      <c r="I465" s="5"/>
      <c r="J465" s="3"/>
      <c r="K465" s="3"/>
    </row>
    <row r="466" spans="1:12" customFormat="1" x14ac:dyDescent="0.2">
      <c r="D466" t="s">
        <v>262</v>
      </c>
      <c r="E466" t="s">
        <v>257</v>
      </c>
      <c r="F466" s="32">
        <v>7.0491999999999999</v>
      </c>
      <c r="G466" s="33">
        <v>14553.4206666886</v>
      </c>
      <c r="H466" s="21">
        <f>(SUM(G466:G467))*100/$G$417</f>
        <v>68.527319060437378</v>
      </c>
      <c r="I466" s="5">
        <f>G467/G466</f>
        <v>3.2328554789428541</v>
      </c>
      <c r="J466" s="3">
        <f>LOG(I466)</f>
        <v>0.5095862904140529</v>
      </c>
      <c r="K466" s="3"/>
    </row>
    <row r="467" spans="1:12" customFormat="1" x14ac:dyDescent="0.2">
      <c r="D467" t="s">
        <v>262</v>
      </c>
      <c r="E467" t="s">
        <v>258</v>
      </c>
      <c r="F467" s="32">
        <v>7.0334166666666702</v>
      </c>
      <c r="G467" s="33">
        <v>47049.105739664403</v>
      </c>
      <c r="H467" s="21"/>
      <c r="I467" s="5"/>
      <c r="J467" s="3"/>
      <c r="K467" s="3"/>
    </row>
    <row r="468" spans="1:12" customFormat="1" x14ac:dyDescent="0.2">
      <c r="D468" t="s">
        <v>262</v>
      </c>
      <c r="E468" t="s">
        <v>259</v>
      </c>
      <c r="F468" s="32">
        <v>7.0491999999999999</v>
      </c>
      <c r="G468" s="33">
        <v>13807.674382916401</v>
      </c>
      <c r="H468" s="21">
        <f>(SUM(G468:G469))*100/$G$417</f>
        <v>71.223206931522682</v>
      </c>
      <c r="I468" s="5">
        <f>G469/G468</f>
        <v>3.6369858399460746</v>
      </c>
      <c r="J468" s="3">
        <f>LOG(I468)</f>
        <v>0.56074161019816682</v>
      </c>
      <c r="K468" s="3"/>
    </row>
    <row r="469" spans="1:12" customFormat="1" x14ac:dyDescent="0.2">
      <c r="D469" t="s">
        <v>262</v>
      </c>
      <c r="E469" t="s">
        <v>260</v>
      </c>
      <c r="F469" s="32">
        <v>7.0413166666666704</v>
      </c>
      <c r="G469" s="33">
        <v>50218.3162132531</v>
      </c>
      <c r="H469" s="21"/>
      <c r="I469" s="5"/>
      <c r="J469" s="3"/>
      <c r="K469" s="3"/>
    </row>
    <row r="470" spans="1:12" customFormat="1" x14ac:dyDescent="0.2">
      <c r="A470" s="16" t="s">
        <v>2</v>
      </c>
      <c r="B470" s="16" t="s">
        <v>204</v>
      </c>
      <c r="C470" s="8">
        <v>190516</v>
      </c>
      <c r="D470" s="16" t="s">
        <v>351</v>
      </c>
      <c r="E470" s="16" t="s">
        <v>263</v>
      </c>
      <c r="F470" s="30">
        <v>9.2103333333333293</v>
      </c>
      <c r="G470" s="31">
        <v>24137.0117419739</v>
      </c>
      <c r="H470" s="16"/>
      <c r="I470" s="16"/>
      <c r="J470" s="20"/>
      <c r="K470" s="16"/>
      <c r="L470" s="16"/>
    </row>
    <row r="471" spans="1:12" customFormat="1" x14ac:dyDescent="0.2">
      <c r="D471" t="s">
        <v>351</v>
      </c>
      <c r="E471" t="s">
        <v>264</v>
      </c>
      <c r="F471" s="32">
        <v>9.2103333333333293</v>
      </c>
      <c r="G471" s="33">
        <v>46032.375978396798</v>
      </c>
      <c r="J471" s="3"/>
    </row>
    <row r="472" spans="1:12" customFormat="1" x14ac:dyDescent="0.2">
      <c r="D472" t="s">
        <v>351</v>
      </c>
      <c r="E472" t="s">
        <v>265</v>
      </c>
      <c r="F472" s="32">
        <v>9.2103333333333293</v>
      </c>
      <c r="G472" s="33">
        <v>84401.387079774606</v>
      </c>
      <c r="J472" s="3"/>
    </row>
    <row r="473" spans="1:12" customFormat="1" x14ac:dyDescent="0.2">
      <c r="D473" t="s">
        <v>351</v>
      </c>
      <c r="E473" t="s">
        <v>266</v>
      </c>
      <c r="F473" s="32">
        <v>9.21035</v>
      </c>
      <c r="G473" s="33">
        <v>172060.37905557299</v>
      </c>
      <c r="J473" s="3"/>
    </row>
    <row r="474" spans="1:12" customFormat="1" x14ac:dyDescent="0.2">
      <c r="D474" t="s">
        <v>351</v>
      </c>
      <c r="E474" t="s">
        <v>267</v>
      </c>
      <c r="F474" s="32">
        <v>9.2103333333333293</v>
      </c>
      <c r="G474" s="33">
        <v>926062.43949960102</v>
      </c>
      <c r="J474" s="3"/>
    </row>
    <row r="475" spans="1:12" customFormat="1" x14ac:dyDescent="0.2">
      <c r="D475" t="s">
        <v>351</v>
      </c>
      <c r="E475" t="s">
        <v>268</v>
      </c>
      <c r="F475" s="32">
        <v>9.1865833333333295</v>
      </c>
      <c r="G475" s="33">
        <v>30238.990954243702</v>
      </c>
      <c r="J475" s="3"/>
    </row>
    <row r="476" spans="1:12" customFormat="1" x14ac:dyDescent="0.2">
      <c r="D476" t="s">
        <v>351</v>
      </c>
      <c r="E476" t="s">
        <v>269</v>
      </c>
      <c r="F476" s="32">
        <v>9.1984666666666701</v>
      </c>
      <c r="G476" s="33">
        <v>57654.4164637453</v>
      </c>
      <c r="J476" s="3"/>
    </row>
    <row r="477" spans="1:12" customFormat="1" x14ac:dyDescent="0.2">
      <c r="D477" t="s">
        <v>351</v>
      </c>
      <c r="E477" t="s">
        <v>270</v>
      </c>
      <c r="F477" s="32">
        <v>9.1984666666666701</v>
      </c>
      <c r="G477" s="33">
        <v>115753.119289414</v>
      </c>
      <c r="J477" s="3"/>
    </row>
    <row r="478" spans="1:12" customFormat="1" x14ac:dyDescent="0.2">
      <c r="D478" t="s">
        <v>351</v>
      </c>
      <c r="E478" t="s">
        <v>271</v>
      </c>
      <c r="F478" s="32">
        <v>9.1865833333333295</v>
      </c>
      <c r="G478" s="33">
        <v>234487.02670571199</v>
      </c>
      <c r="J478" s="3"/>
    </row>
    <row r="479" spans="1:12" customFormat="1" x14ac:dyDescent="0.2">
      <c r="D479" t="s">
        <v>351</v>
      </c>
      <c r="E479" t="s">
        <v>272</v>
      </c>
      <c r="F479" s="32">
        <v>9.1984666666666701</v>
      </c>
      <c r="G479" s="33">
        <v>1148881.6898952101</v>
      </c>
      <c r="J479" s="3"/>
    </row>
    <row r="480" spans="1:12" customFormat="1" x14ac:dyDescent="0.2">
      <c r="D480" t="s">
        <v>351</v>
      </c>
      <c r="E480" t="s">
        <v>273</v>
      </c>
      <c r="F480" s="32">
        <v>9.2103333333333293</v>
      </c>
      <c r="G480" s="33">
        <v>31591.295008785801</v>
      </c>
      <c r="J480" s="3"/>
    </row>
    <row r="481" spans="4:10" customFormat="1" x14ac:dyDescent="0.2">
      <c r="D481" t="s">
        <v>351</v>
      </c>
      <c r="E481" t="s">
        <v>274</v>
      </c>
      <c r="F481" s="32">
        <v>9.2103333333333293</v>
      </c>
      <c r="G481" s="33">
        <v>60044.857795707598</v>
      </c>
      <c r="J481" s="3"/>
    </row>
    <row r="482" spans="4:10" customFormat="1" x14ac:dyDescent="0.2">
      <c r="D482" t="s">
        <v>351</v>
      </c>
      <c r="E482" t="s">
        <v>275</v>
      </c>
      <c r="F482" s="32">
        <v>9.2103333333333293</v>
      </c>
      <c r="G482" s="33">
        <v>114510.128686285</v>
      </c>
      <c r="J482" s="3"/>
    </row>
    <row r="483" spans="4:10" customFormat="1" x14ac:dyDescent="0.2">
      <c r="D483" t="s">
        <v>351</v>
      </c>
      <c r="E483" t="s">
        <v>276</v>
      </c>
      <c r="F483" s="32">
        <v>9.2103333333333293</v>
      </c>
      <c r="G483" s="33">
        <v>221868.087987409</v>
      </c>
      <c r="J483" s="3"/>
    </row>
    <row r="484" spans="4:10" customFormat="1" x14ac:dyDescent="0.2">
      <c r="D484" t="s">
        <v>351</v>
      </c>
      <c r="E484" t="s">
        <v>277</v>
      </c>
      <c r="F484" s="32">
        <v>9.2103333333333293</v>
      </c>
      <c r="G484" s="33">
        <v>1129806.90351925</v>
      </c>
      <c r="J484" s="3"/>
    </row>
    <row r="485" spans="4:10" customFormat="1" x14ac:dyDescent="0.2">
      <c r="D485" t="s">
        <v>351</v>
      </c>
      <c r="E485" t="s">
        <v>278</v>
      </c>
      <c r="F485" s="32">
        <v>9.1984666666666701</v>
      </c>
      <c r="G485" s="33">
        <v>34399.693532653902</v>
      </c>
      <c r="J485" s="3"/>
    </row>
    <row r="486" spans="4:10" customFormat="1" x14ac:dyDescent="0.2">
      <c r="D486" t="s">
        <v>351</v>
      </c>
      <c r="E486" t="s">
        <v>279</v>
      </c>
      <c r="F486" s="32">
        <v>9.1984666666666701</v>
      </c>
      <c r="G486" s="33">
        <v>67405.557610757096</v>
      </c>
      <c r="J486" s="3"/>
    </row>
    <row r="487" spans="4:10" customFormat="1" x14ac:dyDescent="0.2">
      <c r="D487" t="s">
        <v>351</v>
      </c>
      <c r="E487" t="s">
        <v>280</v>
      </c>
      <c r="F487" s="32">
        <v>9.1984666666666701</v>
      </c>
      <c r="G487" s="33">
        <v>140336.63613096101</v>
      </c>
      <c r="J487" s="3"/>
    </row>
    <row r="488" spans="4:10" customFormat="1" x14ac:dyDescent="0.2">
      <c r="D488" t="s">
        <v>351</v>
      </c>
      <c r="E488" t="s">
        <v>281</v>
      </c>
      <c r="F488" s="32">
        <v>9.1984666666666701</v>
      </c>
      <c r="G488" s="33">
        <v>270892.09668914002</v>
      </c>
      <c r="J488" s="3"/>
    </row>
    <row r="489" spans="4:10" customFormat="1" x14ac:dyDescent="0.2">
      <c r="D489" t="s">
        <v>351</v>
      </c>
      <c r="E489" t="s">
        <v>282</v>
      </c>
      <c r="F489" s="32">
        <v>9.1984666666666701</v>
      </c>
      <c r="G489" s="33">
        <v>1289700.62014094</v>
      </c>
      <c r="J489" s="3"/>
    </row>
    <row r="490" spans="4:10" customFormat="1" x14ac:dyDescent="0.2">
      <c r="D490" t="s">
        <v>262</v>
      </c>
      <c r="E490" t="s">
        <v>283</v>
      </c>
      <c r="F490" s="32">
        <v>7.0453666666666699</v>
      </c>
      <c r="G490" s="33">
        <v>17322.375359554298</v>
      </c>
      <c r="J490" s="3"/>
    </row>
    <row r="491" spans="4:10" customFormat="1" x14ac:dyDescent="0.2">
      <c r="D491" t="s">
        <v>262</v>
      </c>
      <c r="E491" t="s">
        <v>284</v>
      </c>
      <c r="F491" s="32">
        <v>7.0453666666666699</v>
      </c>
      <c r="G491" s="33">
        <v>33286.174949718603</v>
      </c>
      <c r="J491" s="3"/>
    </row>
    <row r="492" spans="4:10" customFormat="1" x14ac:dyDescent="0.2">
      <c r="D492" t="s">
        <v>262</v>
      </c>
      <c r="E492" t="s">
        <v>285</v>
      </c>
      <c r="F492" s="32">
        <v>7.0216166666666702</v>
      </c>
      <c r="G492" s="33">
        <v>84338.575165261005</v>
      </c>
      <c r="J492" s="3"/>
    </row>
    <row r="493" spans="4:10" customFormat="1" x14ac:dyDescent="0.2">
      <c r="D493" t="s">
        <v>262</v>
      </c>
      <c r="E493" t="s">
        <v>286</v>
      </c>
      <c r="F493" s="32">
        <v>7.0453666666666699</v>
      </c>
      <c r="G493" s="33">
        <v>180318.56206812101</v>
      </c>
      <c r="J493" s="3"/>
    </row>
    <row r="494" spans="4:10" customFormat="1" x14ac:dyDescent="0.2">
      <c r="D494" t="s">
        <v>262</v>
      </c>
      <c r="E494" t="s">
        <v>287</v>
      </c>
      <c r="F494" s="32">
        <v>7.0572499999999998</v>
      </c>
      <c r="G494" s="33">
        <v>968115.96083791798</v>
      </c>
      <c r="J494" s="3"/>
    </row>
    <row r="495" spans="4:10" customFormat="1" x14ac:dyDescent="0.2">
      <c r="D495" t="s">
        <v>262</v>
      </c>
      <c r="E495" t="s">
        <v>288</v>
      </c>
      <c r="F495" s="32">
        <v>7.0453666666666699</v>
      </c>
      <c r="G495" s="33">
        <v>14689.799330900199</v>
      </c>
      <c r="J495" s="3"/>
    </row>
    <row r="496" spans="4:10" customFormat="1" x14ac:dyDescent="0.2">
      <c r="D496" t="s">
        <v>262</v>
      </c>
      <c r="E496" t="s">
        <v>289</v>
      </c>
      <c r="F496" s="32">
        <v>7.0453666666666699</v>
      </c>
      <c r="G496" s="33">
        <v>30391.5125522989</v>
      </c>
      <c r="J496" s="3"/>
    </row>
    <row r="497" spans="4:10" customFormat="1" x14ac:dyDescent="0.2">
      <c r="D497" t="s">
        <v>262</v>
      </c>
      <c r="E497" t="s">
        <v>290</v>
      </c>
      <c r="F497" s="32">
        <v>7.0453666666666699</v>
      </c>
      <c r="G497" s="33">
        <v>58754.318273662699</v>
      </c>
      <c r="J497" s="3"/>
    </row>
    <row r="498" spans="4:10" customFormat="1" x14ac:dyDescent="0.2">
      <c r="D498" t="s">
        <v>262</v>
      </c>
      <c r="E498" t="s">
        <v>291</v>
      </c>
      <c r="F498" s="32">
        <v>7.0453666666666699</v>
      </c>
      <c r="G498" s="33">
        <v>119509.372916241</v>
      </c>
      <c r="J498" s="3"/>
    </row>
    <row r="499" spans="4:10" customFormat="1" x14ac:dyDescent="0.2">
      <c r="D499" t="s">
        <v>262</v>
      </c>
      <c r="E499" t="s">
        <v>292</v>
      </c>
      <c r="F499" s="32">
        <v>7.0335000000000001</v>
      </c>
      <c r="G499" s="33">
        <v>739842.33603767597</v>
      </c>
      <c r="J499" s="3"/>
    </row>
    <row r="500" spans="4:10" customFormat="1" x14ac:dyDescent="0.2">
      <c r="D500" t="s">
        <v>262</v>
      </c>
      <c r="E500" t="s">
        <v>293</v>
      </c>
      <c r="F500" s="32">
        <v>7.0572499999999998</v>
      </c>
      <c r="G500" s="33">
        <v>22346.112452956</v>
      </c>
      <c r="J500" s="3"/>
    </row>
    <row r="501" spans="4:10" customFormat="1" x14ac:dyDescent="0.2">
      <c r="D501" t="s">
        <v>262</v>
      </c>
      <c r="E501" t="s">
        <v>294</v>
      </c>
      <c r="F501" s="32">
        <v>7.0572499999999998</v>
      </c>
      <c r="G501" s="33">
        <v>40295.125621278101</v>
      </c>
      <c r="J501" s="3"/>
    </row>
    <row r="502" spans="4:10" customFormat="1" x14ac:dyDescent="0.2">
      <c r="D502" t="s">
        <v>262</v>
      </c>
      <c r="E502" t="s">
        <v>295</v>
      </c>
      <c r="F502" s="32">
        <v>7.0572499999999998</v>
      </c>
      <c r="G502" s="33">
        <v>108568.60091884399</v>
      </c>
      <c r="J502" s="3"/>
    </row>
    <row r="503" spans="4:10" customFormat="1" x14ac:dyDescent="0.2">
      <c r="D503" t="s">
        <v>262</v>
      </c>
      <c r="E503" t="s">
        <v>296</v>
      </c>
      <c r="F503" s="32">
        <v>7.0572499999999998</v>
      </c>
      <c r="G503" s="33">
        <v>230549.70401553001</v>
      </c>
      <c r="J503" s="3"/>
    </row>
    <row r="504" spans="4:10" customFormat="1" x14ac:dyDescent="0.2">
      <c r="D504" t="s">
        <v>262</v>
      </c>
      <c r="E504" t="s">
        <v>297</v>
      </c>
      <c r="F504" s="32">
        <v>7.0572499999999998</v>
      </c>
      <c r="G504" s="33">
        <v>1206195.9742739401</v>
      </c>
      <c r="J504" s="3"/>
    </row>
    <row r="505" spans="4:10" customFormat="1" x14ac:dyDescent="0.2">
      <c r="D505" t="s">
        <v>262</v>
      </c>
      <c r="E505" t="s">
        <v>298</v>
      </c>
      <c r="F505" s="32">
        <v>7.0453666666666699</v>
      </c>
      <c r="G505" s="33">
        <v>18915.851241979701</v>
      </c>
      <c r="J505" s="3"/>
    </row>
    <row r="506" spans="4:10" customFormat="1" x14ac:dyDescent="0.2">
      <c r="D506" t="s">
        <v>262</v>
      </c>
      <c r="E506" t="s">
        <v>299</v>
      </c>
      <c r="F506" s="32">
        <v>7.0335000000000001</v>
      </c>
      <c r="G506" s="33">
        <v>37331.844726657102</v>
      </c>
      <c r="J506" s="3"/>
    </row>
    <row r="507" spans="4:10" customFormat="1" x14ac:dyDescent="0.2">
      <c r="D507" t="s">
        <v>262</v>
      </c>
      <c r="E507" t="s">
        <v>300</v>
      </c>
      <c r="F507" s="32">
        <v>7.0453666666666699</v>
      </c>
      <c r="G507" s="33">
        <v>77021.721972206797</v>
      </c>
      <c r="J507" s="3"/>
    </row>
    <row r="508" spans="4:10" customFormat="1" x14ac:dyDescent="0.2">
      <c r="D508" t="s">
        <v>262</v>
      </c>
      <c r="E508" t="s">
        <v>301</v>
      </c>
      <c r="F508" s="32">
        <v>7.0335000000000001</v>
      </c>
      <c r="G508" s="33">
        <v>164712.77678274599</v>
      </c>
      <c r="J508" s="3"/>
    </row>
    <row r="509" spans="4:10" customFormat="1" x14ac:dyDescent="0.2">
      <c r="D509" t="s">
        <v>262</v>
      </c>
      <c r="E509" t="s">
        <v>302</v>
      </c>
      <c r="F509" s="32">
        <v>7.0335000000000001</v>
      </c>
      <c r="G509" s="33">
        <v>985541.79068908805</v>
      </c>
      <c r="J509" s="3"/>
    </row>
    <row r="510" spans="4:10" customFormat="1" x14ac:dyDescent="0.2">
      <c r="D510" t="s">
        <v>262</v>
      </c>
      <c r="E510" t="s">
        <v>303</v>
      </c>
      <c r="F510" s="32">
        <v>7.0572499999999998</v>
      </c>
      <c r="G510" s="33">
        <v>18127.207743959301</v>
      </c>
      <c r="H510" s="21">
        <f>(SUM(G510:G511)*100)/$G$492</f>
        <v>82.77117197319879</v>
      </c>
      <c r="I510" s="5">
        <f>G511/G510</f>
        <v>2.8510082785941746</v>
      </c>
      <c r="J510" s="3">
        <f>LOG(I510)</f>
        <v>0.45499847839067636</v>
      </c>
    </row>
    <row r="511" spans="4:10" customFormat="1" x14ac:dyDescent="0.2">
      <c r="D511" t="s">
        <v>262</v>
      </c>
      <c r="E511" t="s">
        <v>304</v>
      </c>
      <c r="F511" s="32">
        <v>7.0335000000000001</v>
      </c>
      <c r="G511" s="33">
        <v>51680.819345824399</v>
      </c>
      <c r="H511" s="21"/>
      <c r="I511" s="5"/>
      <c r="J511" s="3"/>
    </row>
    <row r="512" spans="4:10" customFormat="1" x14ac:dyDescent="0.2">
      <c r="D512" t="s">
        <v>262</v>
      </c>
      <c r="E512" t="s">
        <v>305</v>
      </c>
      <c r="F512" s="32">
        <v>7.0572499999999998</v>
      </c>
      <c r="G512" s="33">
        <v>13586.6663337555</v>
      </c>
      <c r="H512" s="21">
        <f>(SUM(G512:G513)*100)/$G$492</f>
        <v>83.897556682179243</v>
      </c>
      <c r="I512" s="5">
        <f>G513/G512</f>
        <v>4.2079003168291491</v>
      </c>
      <c r="J512" s="3">
        <f>LOG(I512)</f>
        <v>0.62406544303641054</v>
      </c>
    </row>
    <row r="513" spans="4:10" customFormat="1" x14ac:dyDescent="0.2">
      <c r="D513" t="s">
        <v>262</v>
      </c>
      <c r="E513" t="s">
        <v>306</v>
      </c>
      <c r="F513" s="32">
        <v>7.0453666666666699</v>
      </c>
      <c r="G513" s="33">
        <v>57171.337570461699</v>
      </c>
      <c r="H513" s="21"/>
      <c r="I513" s="5"/>
      <c r="J513" s="3"/>
    </row>
    <row r="514" spans="4:10" customFormat="1" x14ac:dyDescent="0.2">
      <c r="D514" t="s">
        <v>262</v>
      </c>
      <c r="E514" t="s">
        <v>307</v>
      </c>
      <c r="F514" s="32">
        <v>7.0572499999999998</v>
      </c>
      <c r="G514" s="33">
        <v>18857.1235312401</v>
      </c>
      <c r="H514" s="21">
        <f>(SUM(G514:G515)*100)/$G$492</f>
        <v>85.146016244200652</v>
      </c>
      <c r="I514" s="5">
        <f>G515/G514</f>
        <v>2.8081596480700362</v>
      </c>
      <c r="J514" s="3">
        <f>LOG(I514)</f>
        <v>0.44842179444955799</v>
      </c>
    </row>
    <row r="515" spans="4:10" customFormat="1" x14ac:dyDescent="0.2">
      <c r="D515" t="s">
        <v>262</v>
      </c>
      <c r="E515" t="s">
        <v>308</v>
      </c>
      <c r="F515" s="32">
        <v>7.0335000000000001</v>
      </c>
      <c r="G515" s="33">
        <v>52953.8133791004</v>
      </c>
      <c r="H515" s="21"/>
      <c r="I515" s="5"/>
      <c r="J515" s="3"/>
    </row>
    <row r="516" spans="4:10" customFormat="1" x14ac:dyDescent="0.2">
      <c r="D516" t="s">
        <v>262</v>
      </c>
      <c r="E516" t="s">
        <v>309</v>
      </c>
      <c r="F516" s="32">
        <v>7.0572499999999998</v>
      </c>
      <c r="G516" s="33">
        <v>7757.2029278394502</v>
      </c>
      <c r="H516" s="21">
        <f>(SUM(G516:G517)*100)/$G$497</f>
        <v>138.48488905221666</v>
      </c>
      <c r="I516" s="5">
        <f>G517/G516</f>
        <v>9.489071026188844</v>
      </c>
      <c r="J516" s="3">
        <f>LOG(I516)</f>
        <v>0.97722369736427583</v>
      </c>
    </row>
    <row r="517" spans="4:10" customFormat="1" x14ac:dyDescent="0.2">
      <c r="D517" t="s">
        <v>262</v>
      </c>
      <c r="E517" t="s">
        <v>310</v>
      </c>
      <c r="F517" s="32">
        <v>7.0335000000000001</v>
      </c>
      <c r="G517" s="33">
        <v>73608.649546828601</v>
      </c>
      <c r="H517" s="21"/>
      <c r="I517" s="5"/>
      <c r="J517" s="3"/>
    </row>
    <row r="518" spans="4:10" customFormat="1" x14ac:dyDescent="0.2">
      <c r="D518" t="s">
        <v>262</v>
      </c>
      <c r="E518" t="s">
        <v>311</v>
      </c>
      <c r="F518" s="32">
        <v>7.0572499999999998</v>
      </c>
      <c r="G518" s="33">
        <v>7088.53119046762</v>
      </c>
      <c r="H518" s="21">
        <f>(SUM(G518:G519)*100)/$G$497</f>
        <v>136.00639854500233</v>
      </c>
      <c r="I518" s="5">
        <f>G519/G518</f>
        <v>10.27308748829887</v>
      </c>
      <c r="J518" s="3">
        <f>LOG(I518)</f>
        <v>1.0117009866952424</v>
      </c>
    </row>
    <row r="519" spans="4:10" customFormat="1" x14ac:dyDescent="0.2">
      <c r="D519" t="s">
        <v>262</v>
      </c>
      <c r="E519" t="s">
        <v>312</v>
      </c>
      <c r="F519" s="32">
        <v>7.0335000000000001</v>
      </c>
      <c r="G519" s="33">
        <v>72821.1010832092</v>
      </c>
      <c r="H519" s="21"/>
      <c r="I519" s="5"/>
      <c r="J519" s="3"/>
    </row>
    <row r="520" spans="4:10" customFormat="1" x14ac:dyDescent="0.2">
      <c r="D520" t="s">
        <v>262</v>
      </c>
      <c r="E520" t="s">
        <v>313</v>
      </c>
      <c r="F520" s="32">
        <v>7.0572499999999998</v>
      </c>
      <c r="G520" s="33">
        <v>11208.202859511999</v>
      </c>
      <c r="H520" s="21">
        <f>(SUM(G520:G521)*100)/$G$497</f>
        <v>137.78363043330432</v>
      </c>
      <c r="I520" s="5">
        <f>G521/G520</f>
        <v>6.2227308667141212</v>
      </c>
      <c r="J520" s="3">
        <f>LOG(I520)</f>
        <v>0.79398101814202859</v>
      </c>
    </row>
    <row r="521" spans="4:10" customFormat="1" x14ac:dyDescent="0.2">
      <c r="D521" t="s">
        <v>262</v>
      </c>
      <c r="E521" t="s">
        <v>314</v>
      </c>
      <c r="F521" s="32">
        <v>7.0453666666666699</v>
      </c>
      <c r="G521" s="33">
        <v>69745.629894278798</v>
      </c>
      <c r="H521" s="21"/>
      <c r="I521" s="5"/>
      <c r="J521" s="3"/>
    </row>
    <row r="522" spans="4:10" customFormat="1" x14ac:dyDescent="0.2">
      <c r="D522" t="s">
        <v>262</v>
      </c>
      <c r="E522" t="s">
        <v>315</v>
      </c>
      <c r="F522" s="32">
        <v>7.0453666666666699</v>
      </c>
      <c r="G522" s="33">
        <v>8683.6217780730403</v>
      </c>
      <c r="H522" s="21">
        <f>(SUM(G522:G523)*100)/$G$502</f>
        <v>46.948687933119835</v>
      </c>
      <c r="I522" s="5">
        <f>G523/G522</f>
        <v>4.8698472758740188</v>
      </c>
      <c r="J522" s="3">
        <f>LOG(I522)</f>
        <v>0.68751534144354476</v>
      </c>
    </row>
    <row r="523" spans="4:10" customFormat="1" x14ac:dyDescent="0.2">
      <c r="D523" t="s">
        <v>262</v>
      </c>
      <c r="E523" t="s">
        <v>316</v>
      </c>
      <c r="F523" s="32">
        <v>7.0335000000000001</v>
      </c>
      <c r="G523" s="33">
        <v>42287.911860669301</v>
      </c>
      <c r="H523" s="21"/>
      <c r="I523" s="5"/>
      <c r="J523" s="3"/>
    </row>
    <row r="524" spans="4:10" customFormat="1" x14ac:dyDescent="0.2">
      <c r="D524" t="s">
        <v>262</v>
      </c>
      <c r="E524" t="s">
        <v>317</v>
      </c>
      <c r="F524" s="32">
        <v>7.0572499999999998</v>
      </c>
      <c r="G524" s="33">
        <v>14256.1837734824</v>
      </c>
      <c r="H524" s="21">
        <f>(SUM(G524:G525)*100)/$G$502</f>
        <v>51.042660654836929</v>
      </c>
      <c r="I524" s="5">
        <f>G525/G524</f>
        <v>2.8871765000524401</v>
      </c>
      <c r="J524" s="3">
        <f>LOG(I524)</f>
        <v>0.46047333415983077</v>
      </c>
    </row>
    <row r="525" spans="4:10" customFormat="1" x14ac:dyDescent="0.2">
      <c r="D525" t="s">
        <v>262</v>
      </c>
      <c r="E525" t="s">
        <v>318</v>
      </c>
      <c r="F525" s="32">
        <v>7.0453666666666699</v>
      </c>
      <c r="G525" s="33">
        <v>41160.118771227302</v>
      </c>
      <c r="H525" s="21"/>
      <c r="I525" s="5"/>
      <c r="J525" s="3"/>
    </row>
    <row r="526" spans="4:10" customFormat="1" x14ac:dyDescent="0.2">
      <c r="D526" t="s">
        <v>262</v>
      </c>
      <c r="E526" t="s">
        <v>319</v>
      </c>
      <c r="F526" s="32">
        <v>7.0572499999999998</v>
      </c>
      <c r="G526" s="33">
        <v>14224.9192426349</v>
      </c>
      <c r="H526" s="21">
        <f>(SUM(G526:G527)*100)/$G$502</f>
        <v>52.481698006375673</v>
      </c>
      <c r="I526" s="5">
        <f>G527/G526</f>
        <v>3.0055514053955834</v>
      </c>
      <c r="J526" s="3">
        <f>LOG(I526)</f>
        <v>0.47792416031618856</v>
      </c>
    </row>
    <row r="527" spans="4:10" customFormat="1" x14ac:dyDescent="0.2">
      <c r="D527" t="s">
        <v>262</v>
      </c>
      <c r="E527" t="s">
        <v>320</v>
      </c>
      <c r="F527" s="32">
        <v>7.0335000000000001</v>
      </c>
      <c r="G527" s="33">
        <v>42753.72602134</v>
      </c>
      <c r="H527" s="21"/>
      <c r="I527" s="5"/>
      <c r="J527" s="3"/>
    </row>
    <row r="528" spans="4:10" customFormat="1" x14ac:dyDescent="0.2">
      <c r="D528" t="s">
        <v>262</v>
      </c>
      <c r="E528" t="s">
        <v>321</v>
      </c>
      <c r="F528" s="32">
        <v>7.0453666666666699</v>
      </c>
      <c r="G528" s="33">
        <v>7654.2483497245403</v>
      </c>
      <c r="H528" s="21">
        <f>(SUM(G528:G529)*100)/$G$507</f>
        <v>77.209516527366702</v>
      </c>
      <c r="I528" s="5">
        <f>G529/G528</f>
        <v>6.7692931348293088</v>
      </c>
      <c r="J528" s="3">
        <f>LOG(I528)</f>
        <v>0.83054332102329775</v>
      </c>
    </row>
    <row r="529" spans="4:12" customFormat="1" x14ac:dyDescent="0.2">
      <c r="D529" t="s">
        <v>262</v>
      </c>
      <c r="E529" t="s">
        <v>322</v>
      </c>
      <c r="F529" s="32">
        <v>7.0453666666666699</v>
      </c>
      <c r="G529" s="33">
        <v>51813.850806068898</v>
      </c>
      <c r="H529" s="21"/>
      <c r="I529" s="5"/>
      <c r="J529" s="3"/>
    </row>
    <row r="530" spans="4:12" customFormat="1" x14ac:dyDescent="0.2">
      <c r="D530" t="s">
        <v>262</v>
      </c>
      <c r="E530" t="s">
        <v>323</v>
      </c>
      <c r="F530" s="32">
        <v>7.0572499999999998</v>
      </c>
      <c r="G530" s="33">
        <v>10442.0414621296</v>
      </c>
      <c r="H530" s="21">
        <f>(SUM(G530:G531)*100)/$G$507</f>
        <v>79.51983062632722</v>
      </c>
      <c r="I530" s="5">
        <f>G531/G530</f>
        <v>4.8654759301528747</v>
      </c>
      <c r="J530" s="3">
        <f>LOG(I530)</f>
        <v>0.68712532841314089</v>
      </c>
    </row>
    <row r="531" spans="4:12" customFormat="1" x14ac:dyDescent="0.2">
      <c r="D531" t="s">
        <v>262</v>
      </c>
      <c r="E531" t="s">
        <v>324</v>
      </c>
      <c r="F531" s="32">
        <v>7.0335000000000001</v>
      </c>
      <c r="G531" s="33">
        <v>50805.501395649902</v>
      </c>
      <c r="H531" s="21"/>
      <c r="I531" s="5"/>
      <c r="J531" s="3"/>
    </row>
    <row r="532" spans="4:12" customFormat="1" x14ac:dyDescent="0.2">
      <c r="D532" t="s">
        <v>262</v>
      </c>
      <c r="E532" t="s">
        <v>325</v>
      </c>
      <c r="F532" s="32">
        <v>7.0453666666666699</v>
      </c>
      <c r="G532" s="33">
        <v>4604.3311981875904</v>
      </c>
      <c r="H532" s="21">
        <f>(SUM(G532:G533)*100)/$G$507</f>
        <v>73.737879699660326</v>
      </c>
      <c r="I532" s="5">
        <f>G533/G532</f>
        <v>11.334947736346306</v>
      </c>
      <c r="J532" s="3">
        <f>LOG(I532)</f>
        <v>1.0544195220038921</v>
      </c>
    </row>
    <row r="533" spans="4:12" customFormat="1" x14ac:dyDescent="0.2">
      <c r="D533" t="s">
        <v>262</v>
      </c>
      <c r="E533" t="s">
        <v>326</v>
      </c>
      <c r="F533" s="32">
        <v>7.0335000000000001</v>
      </c>
      <c r="G533" s="33">
        <v>52189.853492285103</v>
      </c>
      <c r="H533" s="21"/>
      <c r="I533" s="5"/>
      <c r="J533" s="3"/>
    </row>
    <row r="534" spans="4:12" customFormat="1" x14ac:dyDescent="0.2">
      <c r="D534" t="s">
        <v>351</v>
      </c>
      <c r="E534" t="s">
        <v>327</v>
      </c>
      <c r="F534" s="32">
        <v>9.2222166666666698</v>
      </c>
      <c r="G534" s="33">
        <v>1249.1252931872</v>
      </c>
      <c r="H534" s="21">
        <f>(SUM(G534:G535)*100)/$G$472</f>
        <v>178.45844383861208</v>
      </c>
      <c r="I534" s="5">
        <f>G535/G534</f>
        <v>119.58150033648893</v>
      </c>
      <c r="J534" s="3">
        <f>LOG(I534)</f>
        <v>2.0776639980201619</v>
      </c>
      <c r="K534" s="3"/>
      <c r="L534" s="3"/>
    </row>
    <row r="535" spans="4:12" customFormat="1" x14ac:dyDescent="0.2">
      <c r="D535" t="s">
        <v>351</v>
      </c>
      <c r="E535" t="s">
        <v>328</v>
      </c>
      <c r="F535" s="32">
        <v>9.1984666666666701</v>
      </c>
      <c r="G535" s="33">
        <v>149372.27666758199</v>
      </c>
      <c r="H535" s="21"/>
      <c r="I535" s="5"/>
      <c r="J535" s="3"/>
    </row>
    <row r="536" spans="4:12" customFormat="1" x14ac:dyDescent="0.2">
      <c r="D536" t="s">
        <v>351</v>
      </c>
      <c r="E536" t="s">
        <v>329</v>
      </c>
      <c r="F536" s="32">
        <v>9.2222166666666698</v>
      </c>
      <c r="G536" s="33">
        <v>871.28905908203399</v>
      </c>
      <c r="H536" s="21">
        <f>(SUM(G536:G537)*100)/$G$472</f>
        <v>190.37367731420599</v>
      </c>
      <c r="I536" s="5">
        <f>G537/G536</f>
        <v>183.41414202681477</v>
      </c>
      <c r="J536" s="3">
        <f>LOG(I536)</f>
        <v>2.263432818615478</v>
      </c>
    </row>
    <row r="537" spans="4:12" customFormat="1" x14ac:dyDescent="0.2">
      <c r="D537" t="s">
        <v>351</v>
      </c>
      <c r="E537" t="s">
        <v>330</v>
      </c>
      <c r="F537" s="32">
        <v>9.1984666666666701</v>
      </c>
      <c r="G537" s="33">
        <v>159806.735228882</v>
      </c>
      <c r="H537" s="21"/>
      <c r="I537" s="5"/>
      <c r="J537" s="3"/>
    </row>
    <row r="538" spans="4:12" customFormat="1" x14ac:dyDescent="0.2">
      <c r="D538" t="s">
        <v>351</v>
      </c>
      <c r="E538" t="s">
        <v>331</v>
      </c>
      <c r="F538" s="32">
        <v>9.1984666666666701</v>
      </c>
      <c r="G538" s="33">
        <v>2141.8756065226398</v>
      </c>
      <c r="H538" s="21">
        <f>(SUM(G538:G539)*100)/$G$472</f>
        <v>173.2682544069549</v>
      </c>
      <c r="I538" s="5">
        <f>G539/G538</f>
        <v>67.276985667625354</v>
      </c>
      <c r="J538" s="3">
        <f>LOG(I538)</f>
        <v>1.8278665247452117</v>
      </c>
    </row>
    <row r="539" spans="4:12" customFormat="1" x14ac:dyDescent="0.2">
      <c r="D539" t="s">
        <v>351</v>
      </c>
      <c r="E539" t="s">
        <v>332</v>
      </c>
      <c r="F539" s="32">
        <v>9.1984666666666701</v>
      </c>
      <c r="G539" s="33">
        <v>144098.93448185999</v>
      </c>
      <c r="H539" s="21"/>
      <c r="I539" s="5"/>
      <c r="J539" s="3"/>
    </row>
    <row r="540" spans="4:12" customFormat="1" x14ac:dyDescent="0.2">
      <c r="D540" t="s">
        <v>351</v>
      </c>
      <c r="E540" t="s">
        <v>333</v>
      </c>
      <c r="F540" s="32">
        <v>9.2103333333333293</v>
      </c>
      <c r="G540" s="33">
        <v>2788.4693901524802</v>
      </c>
      <c r="H540" s="21">
        <f>(SUM(G540:G541)*100)/$G$477</f>
        <v>126.05774638643622</v>
      </c>
      <c r="I540" s="5">
        <f>G541/G540</f>
        <v>51.328267996608503</v>
      </c>
      <c r="J540" s="3">
        <f>LOG(I540)</f>
        <v>1.7103566098246357</v>
      </c>
      <c r="K540" s="3"/>
      <c r="L540" s="3"/>
    </row>
    <row r="541" spans="4:12" customFormat="1" x14ac:dyDescent="0.2">
      <c r="D541" t="s">
        <v>351</v>
      </c>
      <c r="E541" t="s">
        <v>334</v>
      </c>
      <c r="F541" s="32">
        <v>9.1866000000000003</v>
      </c>
      <c r="G541" s="33">
        <v>143127.30415808599</v>
      </c>
      <c r="H541" s="21"/>
      <c r="I541" s="5"/>
      <c r="J541" s="3"/>
    </row>
    <row r="542" spans="4:12" customFormat="1" x14ac:dyDescent="0.2">
      <c r="D542" t="s">
        <v>351</v>
      </c>
      <c r="E542" t="s">
        <v>335</v>
      </c>
      <c r="F542" s="32">
        <v>9.2222166666666698</v>
      </c>
      <c r="G542" s="33">
        <v>24485.315182132199</v>
      </c>
      <c r="H542" s="21">
        <f>(SUM(G542:G543)*100)/$G$477</f>
        <v>152.97616840230262</v>
      </c>
      <c r="I542" s="5">
        <f>G543/G542</f>
        <v>6.2318728747388095</v>
      </c>
      <c r="J542" s="3">
        <f>LOG(I542)</f>
        <v>0.79461858549208186</v>
      </c>
    </row>
    <row r="543" spans="4:12" customFormat="1" x14ac:dyDescent="0.2">
      <c r="D543" t="s">
        <v>351</v>
      </c>
      <c r="E543" t="s">
        <v>336</v>
      </c>
      <c r="F543" s="32">
        <v>9.1984666666666701</v>
      </c>
      <c r="G543" s="33">
        <v>152589.37151296</v>
      </c>
      <c r="H543" s="21"/>
      <c r="I543" s="5"/>
      <c r="J543" s="3"/>
    </row>
    <row r="544" spans="4:12" customFormat="1" x14ac:dyDescent="0.2">
      <c r="D544" t="s">
        <v>351</v>
      </c>
      <c r="E544" t="s">
        <v>337</v>
      </c>
      <c r="F544" s="32">
        <v>9.1865833333333295</v>
      </c>
      <c r="G544" s="33">
        <v>2222.84005785405</v>
      </c>
      <c r="H544" s="21">
        <f>(SUM(G544:G545)*100)/$G$477</f>
        <v>123.59596614503668</v>
      </c>
      <c r="I544" s="5">
        <f>G545/G544</f>
        <v>63.36188947705282</v>
      </c>
      <c r="J544" s="3">
        <f>LOG(I544)</f>
        <v>1.8018281196108317</v>
      </c>
    </row>
    <row r="545" spans="1:12" customFormat="1" x14ac:dyDescent="0.2">
      <c r="D545" t="s">
        <v>351</v>
      </c>
      <c r="E545" t="s">
        <v>338</v>
      </c>
      <c r="F545" s="32">
        <v>9.1984666666666701</v>
      </c>
      <c r="G545" s="33">
        <v>140843.34607091401</v>
      </c>
      <c r="H545" s="21"/>
      <c r="I545" s="5"/>
      <c r="J545" s="3"/>
    </row>
    <row r="546" spans="1:12" customFormat="1" x14ac:dyDescent="0.2">
      <c r="D546" t="s">
        <v>351</v>
      </c>
      <c r="E546" t="s">
        <v>339</v>
      </c>
      <c r="F546" s="32">
        <v>9.1984666666666701</v>
      </c>
      <c r="G546" s="33">
        <v>3279.5773558246301</v>
      </c>
      <c r="H546" s="21">
        <f>(SUM(G546:G547)*100)/$G$482</f>
        <v>160.08990965123681</v>
      </c>
      <c r="I546" s="5">
        <f>G547/G546</f>
        <v>54.897190907788215</v>
      </c>
      <c r="J546" s="3">
        <f>LOG(I546)</f>
        <v>1.7395501221466447</v>
      </c>
      <c r="K546" s="3"/>
      <c r="L546" s="3"/>
    </row>
    <row r="547" spans="1:12" customFormat="1" x14ac:dyDescent="0.2">
      <c r="D547" t="s">
        <v>351</v>
      </c>
      <c r="E547" t="s">
        <v>340</v>
      </c>
      <c r="F547" s="32">
        <v>9.1984666666666701</v>
      </c>
      <c r="G547" s="33">
        <v>180039.58419956401</v>
      </c>
      <c r="H547" s="21"/>
      <c r="I547" s="5"/>
      <c r="J547" s="3"/>
    </row>
    <row r="548" spans="1:12" customFormat="1" x14ac:dyDescent="0.2">
      <c r="D548" t="s">
        <v>351</v>
      </c>
      <c r="E548" t="s">
        <v>341</v>
      </c>
      <c r="F548" s="32">
        <v>9.2222166666666698</v>
      </c>
      <c r="G548" s="33">
        <v>3766.7974214384899</v>
      </c>
      <c r="H548" s="21">
        <f>(SUM(G548:G549)*100)/$G$482</f>
        <v>173.75674584889038</v>
      </c>
      <c r="I548" s="5">
        <f>G549/G548</f>
        <v>51.821814133206516</v>
      </c>
      <c r="J548" s="3">
        <f>LOG(I548)</f>
        <v>1.7145126123211754</v>
      </c>
    </row>
    <row r="549" spans="1:12" customFormat="1" x14ac:dyDescent="0.2">
      <c r="D549" t="s">
        <v>351</v>
      </c>
      <c r="E549" t="s">
        <v>342</v>
      </c>
      <c r="F549" s="32">
        <v>9.1984666666666701</v>
      </c>
      <c r="G549" s="33">
        <v>195202.27585122699</v>
      </c>
      <c r="H549" s="21"/>
      <c r="I549" s="5"/>
      <c r="J549" s="3"/>
    </row>
    <row r="550" spans="1:12" customFormat="1" x14ac:dyDescent="0.2">
      <c r="D550" t="s">
        <v>351</v>
      </c>
      <c r="E550" t="s">
        <v>343</v>
      </c>
      <c r="F550" s="32">
        <v>9.1984666666666701</v>
      </c>
      <c r="G550" s="33">
        <v>2689.5237176488599</v>
      </c>
      <c r="H550" s="21">
        <f>(SUM(G550:G551)*100)/$G$482</f>
        <v>170.00505682135528</v>
      </c>
      <c r="I550" s="5">
        <f>G551/G550</f>
        <v>71.381964160370373</v>
      </c>
      <c r="J550" s="3">
        <f>LOG(I550)</f>
        <v>1.853588493917685</v>
      </c>
    </row>
    <row r="551" spans="1:12" customFormat="1" x14ac:dyDescent="0.2">
      <c r="D551" t="s">
        <v>351</v>
      </c>
      <c r="E551" t="s">
        <v>344</v>
      </c>
      <c r="F551" s="32">
        <v>9.1984666666666701</v>
      </c>
      <c r="G551" s="33">
        <v>191983.48562167701</v>
      </c>
      <c r="H551" s="21"/>
      <c r="I551" s="5"/>
      <c r="J551" s="3"/>
    </row>
    <row r="552" spans="1:12" customFormat="1" x14ac:dyDescent="0.2">
      <c r="D552" t="s">
        <v>351</v>
      </c>
      <c r="E552" t="s">
        <v>345</v>
      </c>
      <c r="F552" s="32">
        <v>9.2340833333333308</v>
      </c>
      <c r="G552" s="33">
        <v>2327.7253990040499</v>
      </c>
      <c r="H552" s="21">
        <f>(SUM(G552:G553)*100)/$G$487</f>
        <v>130.14340112755158</v>
      </c>
      <c r="I552" s="5">
        <f>G553/G552</f>
        <v>77.462378494891908</v>
      </c>
      <c r="J552" s="3">
        <f>LOG(I552)</f>
        <v>1.889090827937282</v>
      </c>
      <c r="K552" s="3"/>
      <c r="L552" s="3"/>
    </row>
    <row r="553" spans="1:12" customFormat="1" x14ac:dyDescent="0.2">
      <c r="D553" t="s">
        <v>351</v>
      </c>
      <c r="E553" t="s">
        <v>346</v>
      </c>
      <c r="F553" s="32">
        <v>9.1984666666666701</v>
      </c>
      <c r="G553" s="33">
        <v>180311.14588982501</v>
      </c>
      <c r="H553" s="21"/>
      <c r="I553" s="5"/>
      <c r="J553" s="3"/>
    </row>
    <row r="554" spans="1:12" customFormat="1" x14ac:dyDescent="0.2">
      <c r="D554" t="s">
        <v>351</v>
      </c>
      <c r="E554" t="s">
        <v>347</v>
      </c>
      <c r="F554" s="32">
        <v>9.2340999999999998</v>
      </c>
      <c r="G554" s="33">
        <v>2483.5980681405299</v>
      </c>
      <c r="H554" s="21">
        <f>(SUM(G554:G555)*100)/$G$487</f>
        <v>125.41253037178831</v>
      </c>
      <c r="I554" s="5">
        <f>G555/G554</f>
        <v>69.864818534127195</v>
      </c>
      <c r="J554" s="3">
        <f>LOG(I554)</f>
        <v>1.8442585353614018</v>
      </c>
    </row>
    <row r="555" spans="1:12" customFormat="1" x14ac:dyDescent="0.2">
      <c r="D555" t="s">
        <v>351</v>
      </c>
      <c r="E555" t="s">
        <v>348</v>
      </c>
      <c r="F555" s="32">
        <v>9.1984666666666701</v>
      </c>
      <c r="G555" s="33">
        <v>173516.12834234699</v>
      </c>
      <c r="H555" s="21"/>
      <c r="I555" s="5"/>
      <c r="J555" s="3"/>
    </row>
    <row r="556" spans="1:12" customFormat="1" x14ac:dyDescent="0.2">
      <c r="D556" t="s">
        <v>351</v>
      </c>
      <c r="E556" t="s">
        <v>349</v>
      </c>
      <c r="F556" s="32">
        <v>9.29345</v>
      </c>
      <c r="G556" s="33">
        <v>2688.7774945057799</v>
      </c>
      <c r="H556" s="21">
        <f>(SUM(G556:G557)*100)/$G$487</f>
        <v>115.02640083952707</v>
      </c>
      <c r="I556" s="5">
        <f>G557/G556</f>
        <v>59.036273708241119</v>
      </c>
      <c r="J556" s="3">
        <f>LOG(I556)</f>
        <v>1.7711189375849632</v>
      </c>
    </row>
    <row r="557" spans="1:12" customFormat="1" x14ac:dyDescent="0.2">
      <c r="D557" t="s">
        <v>351</v>
      </c>
      <c r="E557" t="s">
        <v>350</v>
      </c>
      <c r="F557" s="32">
        <v>9.1984666666666701</v>
      </c>
      <c r="G557" s="33">
        <v>158735.40410620201</v>
      </c>
      <c r="J557" s="3"/>
    </row>
    <row r="558" spans="1:12" customFormat="1" x14ac:dyDescent="0.2">
      <c r="A558" s="16" t="s">
        <v>2</v>
      </c>
      <c r="B558" s="16" t="s">
        <v>204</v>
      </c>
      <c r="C558" s="8">
        <v>190522</v>
      </c>
      <c r="D558" s="16" t="s">
        <v>472</v>
      </c>
      <c r="E558" s="16" t="s">
        <v>352</v>
      </c>
      <c r="F558" s="30">
        <v>5.0479333333333303</v>
      </c>
      <c r="G558" s="31">
        <v>7281.6968474493196</v>
      </c>
      <c r="H558" s="16"/>
      <c r="I558" s="16"/>
      <c r="J558" s="20"/>
      <c r="K558" s="16"/>
      <c r="L558" s="16"/>
    </row>
    <row r="559" spans="1:12" customFormat="1" x14ac:dyDescent="0.2">
      <c r="D559" t="s">
        <v>472</v>
      </c>
      <c r="E559" t="s">
        <v>353</v>
      </c>
      <c r="F559" s="32">
        <v>5.0479333333333303</v>
      </c>
      <c r="G559" s="33">
        <v>44015.414622689997</v>
      </c>
      <c r="J559" s="3"/>
    </row>
    <row r="560" spans="1:12" customFormat="1" x14ac:dyDescent="0.2">
      <c r="D560" t="s">
        <v>472</v>
      </c>
      <c r="E560" t="s">
        <v>354</v>
      </c>
      <c r="F560" s="32">
        <v>5.0479166666666702</v>
      </c>
      <c r="G560" s="33">
        <v>85424.901476650193</v>
      </c>
      <c r="J560" s="3"/>
    </row>
    <row r="561" spans="4:10" customFormat="1" x14ac:dyDescent="0.2">
      <c r="D561" t="s">
        <v>472</v>
      </c>
      <c r="E561" t="s">
        <v>355</v>
      </c>
      <c r="F561" s="32">
        <v>5.0479166666666702</v>
      </c>
      <c r="G561" s="33">
        <v>818596.40985809604</v>
      </c>
      <c r="J561" s="3"/>
    </row>
    <row r="562" spans="4:10" customFormat="1" x14ac:dyDescent="0.2">
      <c r="D562" t="s">
        <v>472</v>
      </c>
      <c r="E562" t="s">
        <v>356</v>
      </c>
      <c r="F562" s="32">
        <v>5.0479333333333303</v>
      </c>
      <c r="G562" s="33">
        <v>6887.9669597473003</v>
      </c>
      <c r="J562" s="3"/>
    </row>
    <row r="563" spans="4:10" customFormat="1" x14ac:dyDescent="0.2">
      <c r="D563" t="s">
        <v>472</v>
      </c>
      <c r="E563" t="s">
        <v>357</v>
      </c>
      <c r="F563" s="32">
        <v>5.0479166666666702</v>
      </c>
      <c r="G563" s="33">
        <v>38846.174777984597</v>
      </c>
      <c r="J563" s="3"/>
    </row>
    <row r="564" spans="4:10" customFormat="1" x14ac:dyDescent="0.2">
      <c r="D564" t="s">
        <v>472</v>
      </c>
      <c r="E564" t="s">
        <v>358</v>
      </c>
      <c r="F564" s="32">
        <v>5.0479333333333303</v>
      </c>
      <c r="G564" s="33">
        <v>79243.459722246</v>
      </c>
      <c r="J564" s="3"/>
    </row>
    <row r="565" spans="4:10" customFormat="1" x14ac:dyDescent="0.2">
      <c r="D565" t="s">
        <v>472</v>
      </c>
      <c r="E565" t="s">
        <v>359</v>
      </c>
      <c r="F565" s="32">
        <v>5.0479333333333303</v>
      </c>
      <c r="G565" s="33">
        <v>819929.719451593</v>
      </c>
      <c r="J565" s="3"/>
    </row>
    <row r="566" spans="4:10" customFormat="1" x14ac:dyDescent="0.2">
      <c r="D566" t="s">
        <v>472</v>
      </c>
      <c r="E566" t="s">
        <v>360</v>
      </c>
      <c r="F566" s="32">
        <v>5.0479166666666702</v>
      </c>
      <c r="G566" s="33">
        <v>7534.8556714935203</v>
      </c>
      <c r="J566" s="3"/>
    </row>
    <row r="567" spans="4:10" customFormat="1" x14ac:dyDescent="0.2">
      <c r="D567" t="s">
        <v>472</v>
      </c>
      <c r="E567" t="s">
        <v>361</v>
      </c>
      <c r="F567" s="32">
        <v>5.0479333333333303</v>
      </c>
      <c r="G567" s="33">
        <v>41066.3111606292</v>
      </c>
      <c r="J567" s="3"/>
    </row>
    <row r="568" spans="4:10" customFormat="1" x14ac:dyDescent="0.2">
      <c r="D568" t="s">
        <v>472</v>
      </c>
      <c r="E568" t="s">
        <v>362</v>
      </c>
      <c r="F568" s="32">
        <v>5.0479333333333303</v>
      </c>
      <c r="G568" s="33">
        <v>86409.463850655302</v>
      </c>
      <c r="J568" s="3"/>
    </row>
    <row r="569" spans="4:10" customFormat="1" x14ac:dyDescent="0.2">
      <c r="D569" t="s">
        <v>472</v>
      </c>
      <c r="E569" t="s">
        <v>363</v>
      </c>
      <c r="F569" s="32">
        <v>5.0479333333333303</v>
      </c>
      <c r="G569" s="33">
        <v>868545.43510139897</v>
      </c>
      <c r="J569" s="3"/>
    </row>
    <row r="570" spans="4:10" customFormat="1" x14ac:dyDescent="0.2">
      <c r="D570" t="s">
        <v>472</v>
      </c>
      <c r="E570" t="s">
        <v>364</v>
      </c>
      <c r="F570" s="32">
        <v>5.0479333333333303</v>
      </c>
      <c r="G570" s="33">
        <v>7311.4598542175099</v>
      </c>
      <c r="J570" s="3"/>
    </row>
    <row r="571" spans="4:10" customFormat="1" x14ac:dyDescent="0.2">
      <c r="D571" t="s">
        <v>472</v>
      </c>
      <c r="E571" t="s">
        <v>365</v>
      </c>
      <c r="F571" s="32">
        <v>5.0479166666666702</v>
      </c>
      <c r="G571" s="33">
        <v>44349.390965286802</v>
      </c>
      <c r="J571" s="3"/>
    </row>
    <row r="572" spans="4:10" customFormat="1" x14ac:dyDescent="0.2">
      <c r="D572" t="s">
        <v>472</v>
      </c>
      <c r="E572" t="s">
        <v>366</v>
      </c>
      <c r="F572" s="32">
        <v>5.0479333333333303</v>
      </c>
      <c r="G572" s="33">
        <v>78171.430238348403</v>
      </c>
      <c r="J572" s="3"/>
    </row>
    <row r="573" spans="4:10" customFormat="1" x14ac:dyDescent="0.2">
      <c r="D573" t="s">
        <v>472</v>
      </c>
      <c r="E573" t="s">
        <v>367</v>
      </c>
      <c r="F573" s="32">
        <v>5.0479166666666702</v>
      </c>
      <c r="G573" s="33">
        <v>824472.49802002998</v>
      </c>
      <c r="J573" s="3"/>
    </row>
    <row r="574" spans="4:10" customFormat="1" x14ac:dyDescent="0.2">
      <c r="D574" t="s">
        <v>473</v>
      </c>
      <c r="E574" t="s">
        <v>368</v>
      </c>
      <c r="F574" s="32">
        <v>1.36781666666667</v>
      </c>
      <c r="G574" s="33">
        <v>12.9112802957009</v>
      </c>
      <c r="J574" s="3"/>
    </row>
    <row r="575" spans="4:10" customFormat="1" x14ac:dyDescent="0.2">
      <c r="D575" t="s">
        <v>473</v>
      </c>
      <c r="E575" t="s">
        <v>369</v>
      </c>
      <c r="F575" s="32">
        <v>1.4034</v>
      </c>
      <c r="G575" s="33">
        <v>23.652850308822501</v>
      </c>
      <c r="J575" s="3"/>
    </row>
    <row r="576" spans="4:10" customFormat="1" x14ac:dyDescent="0.2">
      <c r="D576" t="s">
        <v>473</v>
      </c>
      <c r="E576" t="s">
        <v>370</v>
      </c>
      <c r="F576" s="32">
        <v>1.2255166666666699</v>
      </c>
      <c r="G576" s="33">
        <v>6.1631449820654902</v>
      </c>
      <c r="J576" s="3"/>
    </row>
    <row r="577" spans="4:10" customFormat="1" x14ac:dyDescent="0.2">
      <c r="D577" t="s">
        <v>473</v>
      </c>
      <c r="E577" t="s">
        <v>371</v>
      </c>
      <c r="F577" s="32">
        <v>1.2018</v>
      </c>
      <c r="G577" s="33">
        <v>10.6145262828729</v>
      </c>
      <c r="J577" s="3"/>
    </row>
    <row r="578" spans="4:10" customFormat="1" x14ac:dyDescent="0.2">
      <c r="D578" t="s">
        <v>473</v>
      </c>
      <c r="E578" t="s">
        <v>372</v>
      </c>
      <c r="F578" s="32">
        <v>1.37968333333333</v>
      </c>
      <c r="G578" s="33">
        <v>25.218464199306101</v>
      </c>
      <c r="J578" s="3"/>
    </row>
    <row r="579" spans="4:10" customFormat="1" x14ac:dyDescent="0.2">
      <c r="D579" t="s">
        <v>473</v>
      </c>
      <c r="E579" t="s">
        <v>373</v>
      </c>
      <c r="F579" s="32">
        <v>1.36781666666667</v>
      </c>
      <c r="G579" s="33">
        <v>25.546199457032301</v>
      </c>
      <c r="J579" s="3"/>
    </row>
    <row r="580" spans="4:10" customFormat="1" x14ac:dyDescent="0.2">
      <c r="D580" t="s">
        <v>473</v>
      </c>
      <c r="E580" t="s">
        <v>374</v>
      </c>
      <c r="F580" s="32">
        <v>1.3441000000000001</v>
      </c>
      <c r="G580" s="33">
        <v>12.809093533515901</v>
      </c>
      <c r="J580" s="3"/>
    </row>
    <row r="581" spans="4:10" customFormat="1" x14ac:dyDescent="0.2">
      <c r="D581" t="s">
        <v>473</v>
      </c>
      <c r="E581" t="s">
        <v>375</v>
      </c>
      <c r="F581" s="32">
        <v>1.36781666666667</v>
      </c>
      <c r="G581" s="33">
        <v>40.170183664703401</v>
      </c>
      <c r="J581" s="3"/>
    </row>
    <row r="582" spans="4:10" customFormat="1" x14ac:dyDescent="0.2">
      <c r="D582" t="s">
        <v>473</v>
      </c>
      <c r="E582" t="s">
        <v>376</v>
      </c>
      <c r="F582" s="32">
        <v>1.37968333333333</v>
      </c>
      <c r="G582" s="33">
        <v>4.6959456429825499</v>
      </c>
      <c r="J582" s="3"/>
    </row>
    <row r="583" spans="4:10" customFormat="1" x14ac:dyDescent="0.2">
      <c r="D583" t="s">
        <v>473</v>
      </c>
      <c r="E583" t="s">
        <v>377</v>
      </c>
      <c r="F583" s="32">
        <v>1.37968333333333</v>
      </c>
      <c r="G583" s="33">
        <v>5.4910183967590296</v>
      </c>
      <c r="J583" s="3"/>
    </row>
    <row r="584" spans="4:10" customFormat="1" x14ac:dyDescent="0.2">
      <c r="D584" t="s">
        <v>473</v>
      </c>
      <c r="E584" t="s">
        <v>378</v>
      </c>
      <c r="F584" s="32">
        <v>1.4152499999999999</v>
      </c>
      <c r="G584" s="33">
        <v>17.522212867459501</v>
      </c>
      <c r="J584" s="3"/>
    </row>
    <row r="585" spans="4:10" customFormat="1" x14ac:dyDescent="0.2">
      <c r="D585" t="s">
        <v>473</v>
      </c>
      <c r="E585" t="s">
        <v>379</v>
      </c>
      <c r="F585" s="32">
        <v>1.4508333333333301</v>
      </c>
      <c r="G585" s="33">
        <v>2.5660128308804802</v>
      </c>
      <c r="J585" s="3"/>
    </row>
    <row r="586" spans="4:10" customFormat="1" x14ac:dyDescent="0.2">
      <c r="D586" t="s">
        <v>473</v>
      </c>
      <c r="E586" t="s">
        <v>380</v>
      </c>
      <c r="F586" s="32">
        <v>1.6405666666666701</v>
      </c>
      <c r="G586" s="33">
        <v>10.677588169659501</v>
      </c>
      <c r="J586" s="3"/>
    </row>
    <row r="587" spans="4:10" customFormat="1" x14ac:dyDescent="0.2">
      <c r="D587" t="s">
        <v>473</v>
      </c>
      <c r="E587" t="s">
        <v>381</v>
      </c>
      <c r="F587" s="32">
        <v>1.36781666666667</v>
      </c>
      <c r="G587" s="33">
        <v>14.493156049472599</v>
      </c>
      <c r="J587" s="3"/>
    </row>
    <row r="588" spans="4:10" customFormat="1" x14ac:dyDescent="0.2">
      <c r="D588" t="s">
        <v>473</v>
      </c>
      <c r="E588" t="s">
        <v>382</v>
      </c>
      <c r="F588" s="32">
        <v>1.28481666666667</v>
      </c>
      <c r="G588" s="33">
        <v>10.687212980290001</v>
      </c>
      <c r="J588" s="3"/>
    </row>
    <row r="589" spans="4:10" customFormat="1" x14ac:dyDescent="0.2">
      <c r="D589" t="s">
        <v>473</v>
      </c>
      <c r="E589" t="s">
        <v>383</v>
      </c>
      <c r="F589" s="32">
        <v>1.29666666666667</v>
      </c>
      <c r="G589" s="33">
        <v>5.7512637374241997</v>
      </c>
      <c r="J589" s="3"/>
    </row>
    <row r="590" spans="4:10" customFormat="1" x14ac:dyDescent="0.2">
      <c r="D590" t="s">
        <v>351</v>
      </c>
      <c r="E590" t="s">
        <v>384</v>
      </c>
      <c r="F590" s="32">
        <v>9.1905333333333292</v>
      </c>
      <c r="G590" s="33">
        <v>3822.4198422546301</v>
      </c>
      <c r="J590" s="3"/>
    </row>
    <row r="591" spans="4:10" customFormat="1" x14ac:dyDescent="0.2">
      <c r="D591" t="s">
        <v>351</v>
      </c>
      <c r="E591" t="s">
        <v>385</v>
      </c>
      <c r="F591" s="32">
        <v>9.1905166666666709</v>
      </c>
      <c r="G591" s="33">
        <v>20223.364241058302</v>
      </c>
      <c r="J591" s="3"/>
    </row>
    <row r="592" spans="4:10" customFormat="1" x14ac:dyDescent="0.2">
      <c r="D592" t="s">
        <v>351</v>
      </c>
      <c r="E592" t="s">
        <v>386</v>
      </c>
      <c r="F592" s="32">
        <v>9.20238333333333</v>
      </c>
      <c r="G592" s="33">
        <v>38700.861227386296</v>
      </c>
      <c r="J592" s="3"/>
    </row>
    <row r="593" spans="4:12" customFormat="1" x14ac:dyDescent="0.2">
      <c r="D593" t="s">
        <v>351</v>
      </c>
      <c r="E593" t="s">
        <v>387</v>
      </c>
      <c r="F593" s="32">
        <v>9.20238333333333</v>
      </c>
      <c r="G593" s="33">
        <v>416385.15490002499</v>
      </c>
      <c r="J593" s="3"/>
    </row>
    <row r="594" spans="4:12" customFormat="1" x14ac:dyDescent="0.2">
      <c r="D594" t="s">
        <v>351</v>
      </c>
      <c r="E594" t="s">
        <v>388</v>
      </c>
      <c r="F594" s="32">
        <v>9.2142333333333308</v>
      </c>
      <c r="G594" s="33">
        <v>2772.07530633544</v>
      </c>
      <c r="J594" s="3"/>
    </row>
    <row r="595" spans="4:12" customFormat="1" x14ac:dyDescent="0.2">
      <c r="D595" t="s">
        <v>351</v>
      </c>
      <c r="E595" t="s">
        <v>389</v>
      </c>
      <c r="F595" s="32">
        <v>9.2142499999999998</v>
      </c>
      <c r="G595" s="33">
        <v>13453.2883545532</v>
      </c>
      <c r="J595" s="3"/>
    </row>
    <row r="596" spans="4:12" customFormat="1" x14ac:dyDescent="0.2">
      <c r="D596" t="s">
        <v>351</v>
      </c>
      <c r="E596" t="s">
        <v>390</v>
      </c>
      <c r="F596" s="32">
        <v>9.2142499999999998</v>
      </c>
      <c r="G596" s="33">
        <v>26799.787950988801</v>
      </c>
      <c r="J596" s="3"/>
    </row>
    <row r="597" spans="4:12" customFormat="1" x14ac:dyDescent="0.2">
      <c r="D597" t="s">
        <v>351</v>
      </c>
      <c r="E597" t="s">
        <v>391</v>
      </c>
      <c r="F597" s="32">
        <v>9.2142333333333308</v>
      </c>
      <c r="G597" s="33">
        <v>279493.98477832001</v>
      </c>
      <c r="J597" s="3"/>
    </row>
    <row r="598" spans="4:12" customFormat="1" x14ac:dyDescent="0.2">
      <c r="D598" t="s">
        <v>351</v>
      </c>
      <c r="E598" t="s">
        <v>392</v>
      </c>
      <c r="F598" s="32">
        <v>9.19055</v>
      </c>
      <c r="G598" s="33">
        <v>4615.9360101013099</v>
      </c>
      <c r="J598" s="3"/>
    </row>
    <row r="599" spans="4:12" customFormat="1" x14ac:dyDescent="0.2">
      <c r="D599" t="s">
        <v>351</v>
      </c>
      <c r="E599" t="s">
        <v>393</v>
      </c>
      <c r="F599" s="32">
        <v>9.1905333333333292</v>
      </c>
      <c r="G599" s="33">
        <v>20548.065282592699</v>
      </c>
      <c r="J599" s="3"/>
    </row>
    <row r="600" spans="4:12" customFormat="1" x14ac:dyDescent="0.2">
      <c r="D600" t="s">
        <v>351</v>
      </c>
      <c r="E600" t="s">
        <v>394</v>
      </c>
      <c r="F600" s="32">
        <v>9.20238333333333</v>
      </c>
      <c r="G600" s="33">
        <v>42057.891841461002</v>
      </c>
      <c r="J600" s="3"/>
    </row>
    <row r="601" spans="4:12" customFormat="1" x14ac:dyDescent="0.2">
      <c r="D601" t="s">
        <v>351</v>
      </c>
      <c r="E601" t="s">
        <v>395</v>
      </c>
      <c r="F601" s="32">
        <v>9.20238333333333</v>
      </c>
      <c r="G601" s="33">
        <v>426387.00713137898</v>
      </c>
      <c r="J601" s="3"/>
    </row>
    <row r="602" spans="4:12" customFormat="1" x14ac:dyDescent="0.2">
      <c r="D602" t="s">
        <v>351</v>
      </c>
      <c r="E602" t="s">
        <v>396</v>
      </c>
      <c r="F602" s="32">
        <v>9.20238333333333</v>
      </c>
      <c r="G602" s="33">
        <v>2783.9063945922699</v>
      </c>
      <c r="J602" s="3"/>
    </row>
    <row r="603" spans="4:12" customFormat="1" x14ac:dyDescent="0.2">
      <c r="D603" t="s">
        <v>351</v>
      </c>
      <c r="E603" t="s">
        <v>397</v>
      </c>
      <c r="F603" s="32">
        <v>9.2142499999999998</v>
      </c>
      <c r="G603" s="33">
        <v>15276.2193211059</v>
      </c>
      <c r="J603" s="3"/>
    </row>
    <row r="604" spans="4:12" customFormat="1" x14ac:dyDescent="0.2">
      <c r="D604" t="s">
        <v>351</v>
      </c>
      <c r="E604" t="s">
        <v>398</v>
      </c>
      <c r="F604" s="32">
        <v>9.2142499999999998</v>
      </c>
      <c r="G604" s="33">
        <v>30638.0960976563</v>
      </c>
      <c r="J604" s="3"/>
    </row>
    <row r="605" spans="4:12" customFormat="1" x14ac:dyDescent="0.2">
      <c r="D605" t="s">
        <v>351</v>
      </c>
      <c r="E605" t="s">
        <v>399</v>
      </c>
      <c r="F605" s="32">
        <v>9.2142499999999998</v>
      </c>
      <c r="G605" s="33">
        <v>318581.73040171899</v>
      </c>
      <c r="J605" s="3"/>
    </row>
    <row r="606" spans="4:12" customFormat="1" x14ac:dyDescent="0.2">
      <c r="D606" t="s">
        <v>351</v>
      </c>
      <c r="E606" t="s">
        <v>400</v>
      </c>
      <c r="F606" s="32">
        <v>9.1668000000000003</v>
      </c>
      <c r="G606" s="33">
        <v>10496.2494572907</v>
      </c>
      <c r="H606" s="21">
        <f>(SUM(G606+G618)*100)/$G$596</f>
        <v>213.1323222395103</v>
      </c>
      <c r="I606" s="5">
        <f>G618/G606</f>
        <v>4.4418495527973576</v>
      </c>
      <c r="J606" s="3">
        <f t="shared" ref="J606:J617" si="32">LOG(I606)</f>
        <v>0.64756384473554573</v>
      </c>
      <c r="K606" s="3"/>
      <c r="L606" s="3"/>
    </row>
    <row r="607" spans="4:12" customFormat="1" x14ac:dyDescent="0.2">
      <c r="D607" t="s">
        <v>351</v>
      </c>
      <c r="E607" t="s">
        <v>401</v>
      </c>
      <c r="F607" s="32">
        <v>9.2261000000000006</v>
      </c>
      <c r="G607" s="33">
        <v>415.08455184936298</v>
      </c>
      <c r="H607" s="21">
        <f>(SUM(G607+G619)*100)/$G$596</f>
        <v>166.78455068921247</v>
      </c>
      <c r="I607" s="5">
        <f t="shared" ref="I607:I617" si="33">G619/G607</f>
        <v>106.68385795272752</v>
      </c>
      <c r="J607" s="3">
        <f t="shared" si="32"/>
        <v>2.0280987124667114</v>
      </c>
      <c r="L607" s="3"/>
    </row>
    <row r="608" spans="4:12" customFormat="1" x14ac:dyDescent="0.2">
      <c r="D608" t="s">
        <v>351</v>
      </c>
      <c r="E608" t="s">
        <v>402</v>
      </c>
      <c r="F608" s="32">
        <v>9.20238333333333</v>
      </c>
      <c r="G608" s="33">
        <v>1129.5665313156601</v>
      </c>
      <c r="H608" s="21">
        <f>(SUM(G608+G620)*100)/$G$596</f>
        <v>175.52273787514798</v>
      </c>
      <c r="I608" s="5">
        <f t="shared" si="33"/>
        <v>40.644046855319054</v>
      </c>
      <c r="J608" s="3">
        <f t="shared" si="32"/>
        <v>1.6089969433564315</v>
      </c>
      <c r="L608" s="3"/>
    </row>
    <row r="609" spans="4:12" customFormat="1" x14ac:dyDescent="0.2">
      <c r="D609" t="s">
        <v>351</v>
      </c>
      <c r="E609" t="s">
        <v>403</v>
      </c>
      <c r="F609" s="32">
        <v>9.1905333333333292</v>
      </c>
      <c r="G609" s="33">
        <v>472.91360658911998</v>
      </c>
      <c r="H609" s="21">
        <f>(SUM(G609+G621)*100)/$G$592</f>
        <v>121.55030663570039</v>
      </c>
      <c r="I609" s="5">
        <f t="shared" si="33"/>
        <v>98.470632346206557</v>
      </c>
      <c r="J609" s="3">
        <f t="shared" si="32"/>
        <v>1.9933067268256022</v>
      </c>
      <c r="K609" s="3"/>
      <c r="L609" s="3"/>
    </row>
    <row r="610" spans="4:12" customFormat="1" x14ac:dyDescent="0.2">
      <c r="D610" t="s">
        <v>351</v>
      </c>
      <c r="E610" t="s">
        <v>404</v>
      </c>
      <c r="F610" s="32">
        <v>9.3328333333333298</v>
      </c>
      <c r="G610" s="33">
        <v>564.02836089588698</v>
      </c>
      <c r="H610" s="21">
        <f>(SUM(G610+G622)*100)/$G$592</f>
        <v>120.3254228595616</v>
      </c>
      <c r="I610" s="5">
        <f t="shared" si="33"/>
        <v>81.561406749438973</v>
      </c>
      <c r="J610" s="3">
        <f t="shared" si="32"/>
        <v>1.911484707766353</v>
      </c>
      <c r="L610" s="3"/>
    </row>
    <row r="611" spans="4:12" customFormat="1" x14ac:dyDescent="0.2">
      <c r="D611" t="s">
        <v>351</v>
      </c>
      <c r="E611" t="s">
        <v>405</v>
      </c>
      <c r="F611" s="32">
        <v>9.20238333333333</v>
      </c>
      <c r="G611" s="33">
        <v>443.34708901977598</v>
      </c>
      <c r="H611" s="21">
        <f>(SUM(G611+G623)*100)/$G$592</f>
        <v>115.21833598806414</v>
      </c>
      <c r="I611" s="5">
        <f t="shared" si="33"/>
        <v>99.576928153136862</v>
      </c>
      <c r="J611" s="3">
        <f t="shared" si="32"/>
        <v>1.9981587246034365</v>
      </c>
      <c r="L611" s="3"/>
    </row>
    <row r="612" spans="4:12" customFormat="1" x14ac:dyDescent="0.2">
      <c r="D612" t="s">
        <v>351</v>
      </c>
      <c r="E612" t="s">
        <v>406</v>
      </c>
      <c r="F612" s="32">
        <v>9.1668000000000003</v>
      </c>
      <c r="G612" s="33">
        <v>749.67138827514498</v>
      </c>
      <c r="H612" s="21">
        <f>(SUM(G612+G624)*100)/$G$604</f>
        <v>163.2902260207</v>
      </c>
      <c r="I612" s="5">
        <f t="shared" si="33"/>
        <v>65.734594848830696</v>
      </c>
      <c r="J612" s="3">
        <f t="shared" si="32"/>
        <v>1.8177939905299856</v>
      </c>
      <c r="K612" s="3"/>
      <c r="L612" s="3"/>
    </row>
    <row r="613" spans="4:12" customFormat="1" x14ac:dyDescent="0.2">
      <c r="D613" t="s">
        <v>351</v>
      </c>
      <c r="E613" t="s">
        <v>407</v>
      </c>
      <c r="F613" s="32">
        <v>9.2379499999999997</v>
      </c>
      <c r="G613" s="33">
        <v>366.51742296142697</v>
      </c>
      <c r="H613" s="21">
        <f>(SUM(G613+G625)*100)/$G$604</f>
        <v>164.70129050075809</v>
      </c>
      <c r="I613" s="5">
        <f t="shared" si="33"/>
        <v>136.67787421940096</v>
      </c>
      <c r="J613" s="3">
        <f t="shared" si="32"/>
        <v>2.1356982155030542</v>
      </c>
      <c r="L613" s="3"/>
    </row>
    <row r="614" spans="4:12" customFormat="1" x14ac:dyDescent="0.2">
      <c r="D614" t="s">
        <v>351</v>
      </c>
      <c r="E614" t="s">
        <v>408</v>
      </c>
      <c r="F614" s="32">
        <v>9.3683999999999994</v>
      </c>
      <c r="G614" s="33">
        <v>436.69016009521403</v>
      </c>
      <c r="H614" s="21">
        <f>(SUM(G614+G626)*100)/$G$604</f>
        <v>163.33928377958966</v>
      </c>
      <c r="I614" s="5">
        <f t="shared" si="33"/>
        <v>113.59852156664768</v>
      </c>
      <c r="J614" s="3">
        <f t="shared" si="32"/>
        <v>2.0553726792656257</v>
      </c>
      <c r="L614" s="3"/>
    </row>
    <row r="615" spans="4:12" customFormat="1" x14ac:dyDescent="0.2">
      <c r="D615" t="s">
        <v>351</v>
      </c>
      <c r="E615" t="s">
        <v>409</v>
      </c>
      <c r="F615" s="32">
        <v>9.1905333333333292</v>
      </c>
      <c r="G615" s="33">
        <v>577.299865936277</v>
      </c>
      <c r="H615" s="21">
        <f>(SUM(G615+G627)*100)/$G$600</f>
        <v>101.60350187745682</v>
      </c>
      <c r="I615" s="5">
        <f t="shared" si="33"/>
        <v>73.020961112564024</v>
      </c>
      <c r="J615" s="3">
        <f t="shared" si="32"/>
        <v>1.8634475448987819</v>
      </c>
      <c r="K615" s="3"/>
      <c r="L615" s="3"/>
    </row>
    <row r="616" spans="4:12" customFormat="1" x14ac:dyDescent="0.2">
      <c r="D616" t="s">
        <v>351</v>
      </c>
      <c r="E616" t="s">
        <v>410</v>
      </c>
      <c r="F616" s="32">
        <v>9.1905166666666709</v>
      </c>
      <c r="G616" s="33">
        <v>701.29694061279201</v>
      </c>
      <c r="H616" s="21">
        <f>(SUM(G616+G628)*100)/$G$600</f>
        <v>102.79958527898501</v>
      </c>
      <c r="I616" s="5">
        <f>G628/G616</f>
        <v>60.65054470696397</v>
      </c>
      <c r="J616" s="3">
        <f t="shared" si="32"/>
        <v>1.7828347056505127</v>
      </c>
    </row>
    <row r="617" spans="4:12" customFormat="1" x14ac:dyDescent="0.2">
      <c r="D617" t="s">
        <v>351</v>
      </c>
      <c r="E617" t="s">
        <v>411</v>
      </c>
      <c r="F617" s="32">
        <v>9.2142499999999998</v>
      </c>
      <c r="G617" s="33">
        <v>450.05223779296699</v>
      </c>
      <c r="H617" s="21">
        <f>(SUM(G617,G629)*100)/$G$600</f>
        <v>107.28734974196104</v>
      </c>
      <c r="I617" s="5">
        <f t="shared" si="33"/>
        <v>99.261244639786355</v>
      </c>
      <c r="J617" s="3">
        <f t="shared" si="32"/>
        <v>1.9967797165272549</v>
      </c>
    </row>
    <row r="618" spans="4:12" customFormat="1" x14ac:dyDescent="0.2">
      <c r="D618" t="s">
        <v>351</v>
      </c>
      <c r="E618" t="s">
        <v>412</v>
      </c>
      <c r="F618" s="32">
        <v>9.1905333333333292</v>
      </c>
      <c r="G618" s="33">
        <v>46622.760957916202</v>
      </c>
      <c r="H618" s="21"/>
      <c r="I618" s="5"/>
      <c r="J618" s="3"/>
    </row>
    <row r="619" spans="4:12" customFormat="1" x14ac:dyDescent="0.2">
      <c r="D619" t="s">
        <v>351</v>
      </c>
      <c r="E619" t="s">
        <v>413</v>
      </c>
      <c r="F619" s="32">
        <v>9.20238333333333</v>
      </c>
      <c r="G619" s="33">
        <v>44282.821367869001</v>
      </c>
      <c r="H619" s="21"/>
      <c r="I619" s="5"/>
      <c r="J619" s="3"/>
    </row>
    <row r="620" spans="4:12" customFormat="1" x14ac:dyDescent="0.2">
      <c r="D620" t="s">
        <v>351</v>
      </c>
      <c r="E620" t="s">
        <v>414</v>
      </c>
      <c r="F620" s="32">
        <v>9.20238333333333</v>
      </c>
      <c r="G620" s="33">
        <v>45910.155024993903</v>
      </c>
      <c r="H620" s="21"/>
      <c r="I620" s="5"/>
      <c r="J620" s="3"/>
    </row>
    <row r="621" spans="4:12" customFormat="1" x14ac:dyDescent="0.2">
      <c r="D621" t="s">
        <v>351</v>
      </c>
      <c r="E621" t="s">
        <v>415</v>
      </c>
      <c r="F621" s="32">
        <v>9.20238333333333</v>
      </c>
      <c r="G621" s="33">
        <v>46568.101885955803</v>
      </c>
      <c r="H621" s="21"/>
      <c r="I621" s="5"/>
      <c r="J621" s="3"/>
    </row>
    <row r="622" spans="4:12" customFormat="1" x14ac:dyDescent="0.2">
      <c r="D622" t="s">
        <v>351</v>
      </c>
      <c r="E622" t="s">
        <v>416</v>
      </c>
      <c r="F622" s="32">
        <v>9.1905166666666709</v>
      </c>
      <c r="G622" s="33">
        <v>46002.946561248798</v>
      </c>
      <c r="H622" s="21"/>
      <c r="I622" s="5"/>
      <c r="J622" s="3"/>
    </row>
    <row r="623" spans="4:12" customFormat="1" x14ac:dyDescent="0.2">
      <c r="D623" t="s">
        <v>351</v>
      </c>
      <c r="E623" t="s">
        <v>417</v>
      </c>
      <c r="F623" s="32">
        <v>9.1905166666666709</v>
      </c>
      <c r="G623" s="33">
        <v>44147.141230224603</v>
      </c>
      <c r="H623" s="21"/>
      <c r="I623" s="5"/>
      <c r="J623" s="3"/>
    </row>
    <row r="624" spans="4:12" customFormat="1" x14ac:dyDescent="0.2">
      <c r="D624" t="s">
        <v>351</v>
      </c>
      <c r="E624" t="s">
        <v>418</v>
      </c>
      <c r="F624" s="32">
        <v>9.20238333333333</v>
      </c>
      <c r="G624" s="33">
        <v>49279.344978027097</v>
      </c>
      <c r="H624" s="21"/>
      <c r="I624" s="5"/>
      <c r="J624" s="3"/>
    </row>
    <row r="625" spans="4:10" customFormat="1" x14ac:dyDescent="0.2">
      <c r="D625" t="s">
        <v>351</v>
      </c>
      <c r="E625" t="s">
        <v>419</v>
      </c>
      <c r="F625" s="32">
        <v>9.1905333333333292</v>
      </c>
      <c r="G625" s="33">
        <v>50094.822234740903</v>
      </c>
      <c r="H625" s="21"/>
      <c r="I625" s="5"/>
      <c r="J625" s="3"/>
    </row>
    <row r="626" spans="4:10" customFormat="1" x14ac:dyDescent="0.2">
      <c r="D626" t="s">
        <v>351</v>
      </c>
      <c r="E626" t="s">
        <v>420</v>
      </c>
      <c r="F626" s="32">
        <v>9.1905333333333292</v>
      </c>
      <c r="G626" s="33">
        <v>49607.356569518997</v>
      </c>
      <c r="H626" s="21"/>
      <c r="I626" s="5"/>
      <c r="J626" s="3"/>
    </row>
    <row r="627" spans="4:10" customFormat="1" x14ac:dyDescent="0.2">
      <c r="D627" t="s">
        <v>351</v>
      </c>
      <c r="E627" t="s">
        <v>421</v>
      </c>
      <c r="F627" s="32">
        <v>9.20238333333333</v>
      </c>
      <c r="G627" s="33">
        <v>42154.991060821303</v>
      </c>
      <c r="H627" s="21"/>
      <c r="I627" s="5"/>
      <c r="J627" s="3"/>
    </row>
    <row r="628" spans="4:10" customFormat="1" x14ac:dyDescent="0.2">
      <c r="D628" t="s">
        <v>351</v>
      </c>
      <c r="E628" t="s">
        <v>422</v>
      </c>
      <c r="F628" s="32">
        <v>9.1905333333333292</v>
      </c>
      <c r="G628" s="33">
        <v>42534.041449493197</v>
      </c>
      <c r="H628" s="21"/>
      <c r="I628" s="5"/>
      <c r="J628" s="3"/>
    </row>
    <row r="629" spans="4:10" customFormat="1" x14ac:dyDescent="0.2">
      <c r="D629" t="s">
        <v>351</v>
      </c>
      <c r="E629" t="s">
        <v>423</v>
      </c>
      <c r="F629" s="32">
        <v>9.20238333333333</v>
      </c>
      <c r="G629" s="33">
        <v>44672.745276251</v>
      </c>
      <c r="H629" s="21"/>
      <c r="I629" s="5"/>
      <c r="J629" s="3"/>
    </row>
    <row r="630" spans="4:10" customFormat="1" x14ac:dyDescent="0.2">
      <c r="D630" t="s">
        <v>473</v>
      </c>
      <c r="E630" t="s">
        <v>424</v>
      </c>
      <c r="F630" s="32">
        <v>1.2611000000000001</v>
      </c>
      <c r="G630" s="33">
        <v>10.324152738843701</v>
      </c>
      <c r="H630" s="21">
        <f>(SUM(G630+G642)*100)/$G$581</f>
        <v>73.955071498402759</v>
      </c>
      <c r="I630" s="5">
        <f t="shared" ref="I630:I641" si="34">G630/G642</f>
        <v>0.53261936221122697</v>
      </c>
      <c r="J630" s="3">
        <f>LOG(I630)</f>
        <v>-0.27358304978470832</v>
      </c>
    </row>
    <row r="631" spans="4:10" customFormat="1" x14ac:dyDescent="0.2">
      <c r="D631" t="s">
        <v>473</v>
      </c>
      <c r="E631" t="s">
        <v>425</v>
      </c>
      <c r="F631" s="32">
        <v>1.2492333333333301</v>
      </c>
      <c r="G631" s="33">
        <v>8.9610559613912493</v>
      </c>
      <c r="H631" s="21">
        <f>(SUM(G631+G643)*100)/$G$581</f>
        <v>124.52646646922094</v>
      </c>
      <c r="I631" s="5">
        <f t="shared" si="34"/>
        <v>0.21823523076589574</v>
      </c>
      <c r="J631" s="3">
        <f t="shared" ref="J631:J641" si="35">LOG(I631)</f>
        <v>-0.66107513783504479</v>
      </c>
    </row>
    <row r="632" spans="4:10" customFormat="1" x14ac:dyDescent="0.2">
      <c r="D632" t="s">
        <v>473</v>
      </c>
      <c r="E632" t="s">
        <v>426</v>
      </c>
      <c r="F632" s="32">
        <v>1.3203833333333299</v>
      </c>
      <c r="G632" s="33">
        <v>10.1383283035597</v>
      </c>
      <c r="H632" s="21">
        <f>(SUM(G632+G644)*100)/$G$581</f>
        <v>62.233329153977579</v>
      </c>
      <c r="I632" s="5">
        <f t="shared" si="34"/>
        <v>0.68221430299935071</v>
      </c>
      <c r="J632" s="3">
        <f t="shared" si="35"/>
        <v>-0.1660791796096884</v>
      </c>
    </row>
    <row r="633" spans="4:10" customFormat="1" x14ac:dyDescent="0.2">
      <c r="D633" t="s">
        <v>473</v>
      </c>
      <c r="E633" t="s">
        <v>427</v>
      </c>
      <c r="F633" s="32">
        <v>1.3203833333333299</v>
      </c>
      <c r="G633" s="33">
        <v>2.6907680454572098</v>
      </c>
      <c r="H633" s="21">
        <f>(SUM(G633+G645)*100)/$G$577</f>
        <v>330.82362529232233</v>
      </c>
      <c r="I633" s="5">
        <f t="shared" si="34"/>
        <v>8.2985407950259965E-2</v>
      </c>
      <c r="J633" s="3">
        <f t="shared" si="35"/>
        <v>-1.0809982667060447</v>
      </c>
    </row>
    <row r="634" spans="4:10" customFormat="1" x14ac:dyDescent="0.2">
      <c r="D634" t="s">
        <v>473</v>
      </c>
      <c r="E634" t="s">
        <v>428</v>
      </c>
      <c r="F634" s="32">
        <v>1.36781666666667</v>
      </c>
      <c r="G634" s="33">
        <v>22.3871581959406</v>
      </c>
      <c r="H634" s="21">
        <f>(SUM(G634+G646)*100)/$G$577</f>
        <v>364.22454558027619</v>
      </c>
      <c r="I634" s="5">
        <f t="shared" si="34"/>
        <v>1.375677436701173</v>
      </c>
      <c r="J634" s="3">
        <f t="shared" si="35"/>
        <v>0.13851661421705569</v>
      </c>
    </row>
    <row r="635" spans="4:10" customFormat="1" x14ac:dyDescent="0.2">
      <c r="D635" t="s">
        <v>473</v>
      </c>
      <c r="E635" t="s">
        <v>429</v>
      </c>
      <c r="F635" s="32">
        <v>1.3203833333333299</v>
      </c>
      <c r="G635" s="33">
        <v>18.818842420101301</v>
      </c>
      <c r="H635" s="21">
        <f>(SUM(G635+G647)*100)/$G$577</f>
        <v>325.56224680679134</v>
      </c>
      <c r="I635" s="5">
        <f t="shared" si="34"/>
        <v>1.1957545572498816</v>
      </c>
      <c r="J635" s="3">
        <f t="shared" si="35"/>
        <v>7.7642044726694351E-2</v>
      </c>
    </row>
    <row r="636" spans="4:10" customFormat="1" x14ac:dyDescent="0.2">
      <c r="D636" t="s">
        <v>473</v>
      </c>
      <c r="E636" t="s">
        <v>430</v>
      </c>
      <c r="F636" s="32">
        <v>1.28481666666667</v>
      </c>
      <c r="G636" s="33">
        <v>11.732072759246799</v>
      </c>
      <c r="H636" s="21">
        <f>(SUM(G636+G648)*100)/$G$589</f>
        <v>712.24897642273504</v>
      </c>
      <c r="I636" s="5">
        <f t="shared" si="34"/>
        <v>0.40135386034245668</v>
      </c>
      <c r="J636" s="3">
        <f t="shared" si="35"/>
        <v>-0.39647255549183158</v>
      </c>
    </row>
    <row r="637" spans="4:10" customFormat="1" x14ac:dyDescent="0.2">
      <c r="D637" t="s">
        <v>473</v>
      </c>
      <c r="E637" t="s">
        <v>431</v>
      </c>
      <c r="F637" s="32">
        <v>1.28481666666667</v>
      </c>
      <c r="G637" s="33">
        <v>16.937522097970501</v>
      </c>
      <c r="H637" s="21">
        <f>(SUM(G637+G649)*100)/$G$589</f>
        <v>487.9940775167799</v>
      </c>
      <c r="I637" s="5">
        <f t="shared" si="34"/>
        <v>1.5220218288709666</v>
      </c>
      <c r="J637" s="3">
        <f t="shared" si="35"/>
        <v>0.18242088114035188</v>
      </c>
    </row>
    <row r="638" spans="4:10" customFormat="1" x14ac:dyDescent="0.2">
      <c r="D638" t="s">
        <v>473</v>
      </c>
      <c r="E638" t="s">
        <v>432</v>
      </c>
      <c r="F638" s="32">
        <v>1.1187833333333299</v>
      </c>
      <c r="G638" s="33">
        <v>15.1670674262754</v>
      </c>
      <c r="H638" s="21">
        <f>(SUM(G638+G650)*100)/$G$589</f>
        <v>549.8342790735594</v>
      </c>
      <c r="I638" s="5">
        <f t="shared" si="34"/>
        <v>0.92171029526964476</v>
      </c>
      <c r="J638" s="3">
        <f t="shared" si="35"/>
        <v>-3.5405561524065043E-2</v>
      </c>
    </row>
    <row r="639" spans="4:10" customFormat="1" x14ac:dyDescent="0.2">
      <c r="D639" t="s">
        <v>473</v>
      </c>
      <c r="E639" t="s">
        <v>433</v>
      </c>
      <c r="F639" s="32">
        <v>1.3203833333333299</v>
      </c>
      <c r="G639" s="33">
        <v>6.9822896220697102</v>
      </c>
      <c r="H639" s="21">
        <f>(SUM(G639+G651)*100)/$G$585</f>
        <v>680.53007257253182</v>
      </c>
      <c r="I639" s="5">
        <f t="shared" si="34"/>
        <v>0.66623633610990551</v>
      </c>
      <c r="J639" s="3">
        <f t="shared" si="35"/>
        <v>-0.17637168485155658</v>
      </c>
    </row>
    <row r="640" spans="4:10" customFormat="1" x14ac:dyDescent="0.2">
      <c r="D640" t="s">
        <v>473</v>
      </c>
      <c r="E640" t="s">
        <v>434</v>
      </c>
      <c r="F640" s="32">
        <v>1.2492333333333301</v>
      </c>
      <c r="G640" s="33">
        <v>8.8128217093149601</v>
      </c>
      <c r="H640" s="21">
        <f>(SUM(G640+G652)*100)/$G$585</f>
        <v>543.45665222053208</v>
      </c>
      <c r="I640" s="5">
        <f t="shared" si="34"/>
        <v>1.717113810207975</v>
      </c>
      <c r="J640" s="3">
        <f t="shared" si="35"/>
        <v>0.2347990811290338</v>
      </c>
    </row>
    <row r="641" spans="4:10" customFormat="1" x14ac:dyDescent="0.2">
      <c r="D641" t="s">
        <v>473</v>
      </c>
      <c r="E641" t="s">
        <v>435</v>
      </c>
      <c r="F641" s="32">
        <v>1.18993333333333</v>
      </c>
      <c r="G641" s="33">
        <v>7.2321382122039699</v>
      </c>
      <c r="H641" s="21">
        <f>(SUM(G641+G653)*100)/$G$585</f>
        <v>764.54955054353184</v>
      </c>
      <c r="I641" s="5">
        <f t="shared" si="34"/>
        <v>0.58388198429759652</v>
      </c>
      <c r="J641" s="3">
        <f t="shared" si="35"/>
        <v>-0.23367492471591081</v>
      </c>
    </row>
    <row r="642" spans="4:10" customFormat="1" x14ac:dyDescent="0.2">
      <c r="D642" t="s">
        <v>473</v>
      </c>
      <c r="E642" t="s">
        <v>436</v>
      </c>
      <c r="F642" s="32">
        <v>1.3322499999999999</v>
      </c>
      <c r="G642" s="33">
        <v>19.383735311427401</v>
      </c>
      <c r="H642" s="21"/>
      <c r="I642" s="5"/>
      <c r="J642" s="3"/>
    </row>
    <row r="643" spans="4:10" customFormat="1" x14ac:dyDescent="0.2">
      <c r="D643" t="s">
        <v>473</v>
      </c>
      <c r="E643" t="s">
        <v>437</v>
      </c>
      <c r="F643" s="32">
        <v>1.3441000000000001</v>
      </c>
      <c r="G643" s="33">
        <v>41.061454330460101</v>
      </c>
      <c r="H643" s="21"/>
      <c r="I643" s="5"/>
      <c r="J643" s="3"/>
    </row>
    <row r="644" spans="4:10" customFormat="1" x14ac:dyDescent="0.2">
      <c r="D644" t="s">
        <v>473</v>
      </c>
      <c r="E644" t="s">
        <v>438</v>
      </c>
      <c r="F644" s="32">
        <v>1.37968333333333</v>
      </c>
      <c r="G644" s="33">
        <v>14.860914318252499</v>
      </c>
      <c r="H644" s="21"/>
      <c r="I644" s="5"/>
      <c r="J644" s="3"/>
    </row>
    <row r="645" spans="4:10" customFormat="1" x14ac:dyDescent="0.2">
      <c r="D645" t="s">
        <v>473</v>
      </c>
      <c r="E645" t="s">
        <v>439</v>
      </c>
      <c r="F645" s="32">
        <v>1.43898333333333</v>
      </c>
      <c r="G645" s="33">
        <v>32.424592611149301</v>
      </c>
      <c r="H645" s="21"/>
      <c r="I645" s="5"/>
      <c r="J645" s="3"/>
    </row>
    <row r="646" spans="4:10" customFormat="1" x14ac:dyDescent="0.2">
      <c r="D646" t="s">
        <v>473</v>
      </c>
      <c r="E646" t="s">
        <v>440</v>
      </c>
      <c r="F646" s="32">
        <v>1.39153333333333</v>
      </c>
      <c r="G646" s="33">
        <v>16.273551923352201</v>
      </c>
      <c r="H646" s="21"/>
      <c r="I646" s="5"/>
      <c r="J646" s="3"/>
    </row>
    <row r="647" spans="4:10" customFormat="1" x14ac:dyDescent="0.2">
      <c r="D647" t="s">
        <v>473</v>
      </c>
      <c r="E647" t="s">
        <v>441</v>
      </c>
      <c r="F647" s="32">
        <v>1.3322499999999999</v>
      </c>
      <c r="G647" s="33">
        <v>15.738047834317101</v>
      </c>
      <c r="H647" s="21"/>
      <c r="I647" s="5"/>
      <c r="J647" s="3"/>
    </row>
    <row r="648" spans="4:10" customFormat="1" x14ac:dyDescent="0.2">
      <c r="D648" t="s">
        <v>473</v>
      </c>
      <c r="E648" t="s">
        <v>442</v>
      </c>
      <c r="F648" s="32">
        <v>1.4152499999999999</v>
      </c>
      <c r="G648" s="33">
        <v>29.231244341928999</v>
      </c>
      <c r="H648" s="21"/>
      <c r="I648" s="5"/>
      <c r="J648" s="3"/>
    </row>
    <row r="649" spans="4:10" customFormat="1" x14ac:dyDescent="0.2">
      <c r="D649" t="s">
        <v>473</v>
      </c>
      <c r="E649" t="s">
        <v>443</v>
      </c>
      <c r="F649" s="32">
        <v>1.3441000000000001</v>
      </c>
      <c r="G649" s="33">
        <v>11.1283043230298</v>
      </c>
      <c r="H649" s="21"/>
      <c r="I649" s="5"/>
      <c r="J649" s="3"/>
    </row>
    <row r="650" spans="4:10" customFormat="1" x14ac:dyDescent="0.2">
      <c r="D650" t="s">
        <v>473</v>
      </c>
      <c r="E650" t="s">
        <v>444</v>
      </c>
      <c r="F650" s="32">
        <v>1.4034</v>
      </c>
      <c r="G650" s="33">
        <v>16.455352082009998</v>
      </c>
      <c r="H650" s="21"/>
      <c r="I650" s="5"/>
      <c r="J650" s="3"/>
    </row>
    <row r="651" spans="4:10" customFormat="1" x14ac:dyDescent="0.2">
      <c r="D651" t="s">
        <v>473</v>
      </c>
      <c r="E651" t="s">
        <v>445</v>
      </c>
      <c r="F651" s="32">
        <v>1.4034</v>
      </c>
      <c r="G651" s="33">
        <v>10.4801993581417</v>
      </c>
      <c r="H651" s="21"/>
      <c r="I651" s="5"/>
      <c r="J651" s="3"/>
    </row>
    <row r="652" spans="4:10" customFormat="1" x14ac:dyDescent="0.2">
      <c r="D652" t="s">
        <v>473</v>
      </c>
      <c r="E652" t="s">
        <v>446</v>
      </c>
      <c r="F652" s="32">
        <v>1.36781666666667</v>
      </c>
      <c r="G652" s="33">
        <v>5.1323457169374</v>
      </c>
      <c r="H652" s="21"/>
      <c r="I652" s="5"/>
      <c r="J652" s="3"/>
    </row>
    <row r="653" spans="4:10" customFormat="1" x14ac:dyDescent="0.2">
      <c r="D653" t="s">
        <v>473</v>
      </c>
      <c r="E653" t="s">
        <v>447</v>
      </c>
      <c r="F653" s="32">
        <v>1.29666666666667</v>
      </c>
      <c r="G653" s="33">
        <v>12.3863013531821</v>
      </c>
      <c r="H653" s="21"/>
      <c r="I653" s="5"/>
      <c r="J653" s="3"/>
    </row>
    <row r="654" spans="4:10" customFormat="1" x14ac:dyDescent="0.2">
      <c r="D654" t="s">
        <v>472</v>
      </c>
      <c r="E654" t="s">
        <v>448</v>
      </c>
      <c r="F654" s="32">
        <v>5.0597833333333302</v>
      </c>
      <c r="G654" s="33">
        <v>1607.0206723215299</v>
      </c>
      <c r="H654" s="21">
        <f t="shared" ref="H654:H659" si="36">(SUM(G654+G666)*100)/$G$565</f>
        <v>51.119488086349691</v>
      </c>
      <c r="I654" s="5">
        <f>G654/G666</f>
        <v>3.8488115592603248E-3</v>
      </c>
      <c r="J654" s="3">
        <f t="shared" ref="J654:J665" si="37">LOG(I654)</f>
        <v>-2.4146733517728598</v>
      </c>
    </row>
    <row r="655" spans="4:10" customFormat="1" x14ac:dyDescent="0.2">
      <c r="D655" t="s">
        <v>472</v>
      </c>
      <c r="E655" t="s">
        <v>449</v>
      </c>
      <c r="F655" s="32">
        <v>5.0597833333333302</v>
      </c>
      <c r="G655" s="33">
        <v>1427.1463946987001</v>
      </c>
      <c r="H655" s="21">
        <f t="shared" si="36"/>
        <v>52.253810095032328</v>
      </c>
      <c r="I655" s="5">
        <f t="shared" ref="I655:I665" si="38">G655/G667</f>
        <v>3.3421272479208391E-3</v>
      </c>
      <c r="J655" s="3">
        <f t="shared" si="37"/>
        <v>-2.4759770188298806</v>
      </c>
    </row>
    <row r="656" spans="4:10" customFormat="1" x14ac:dyDescent="0.2">
      <c r="D656" t="s">
        <v>472</v>
      </c>
      <c r="E656" t="s">
        <v>450</v>
      </c>
      <c r="F656" s="32">
        <v>5.0598000000000001</v>
      </c>
      <c r="G656" s="33">
        <v>8173.0206738158604</v>
      </c>
      <c r="H656" s="21">
        <f t="shared" si="36"/>
        <v>50.062999316646042</v>
      </c>
      <c r="I656" s="5">
        <f t="shared" si="38"/>
        <v>2.0315312565647992E-2</v>
      </c>
      <c r="J656" s="3">
        <f t="shared" si="37"/>
        <v>-1.6921764913542134</v>
      </c>
    </row>
    <row r="657" spans="4:10" customFormat="1" x14ac:dyDescent="0.2">
      <c r="D657" t="s">
        <v>472</v>
      </c>
      <c r="E657" t="s">
        <v>451</v>
      </c>
      <c r="F657" s="32">
        <v>5.0597833333333302</v>
      </c>
      <c r="G657" s="33">
        <v>1480.43069951031</v>
      </c>
      <c r="H657" s="21">
        <f t="shared" si="36"/>
        <v>51.321767430873038</v>
      </c>
      <c r="I657" s="5">
        <f t="shared" si="38"/>
        <v>3.5305343487211749E-3</v>
      </c>
      <c r="J657" s="3">
        <f t="shared" si="37"/>
        <v>-2.4521595588788747</v>
      </c>
    </row>
    <row r="658" spans="4:10" customFormat="1" x14ac:dyDescent="0.2">
      <c r="D658" t="s">
        <v>472</v>
      </c>
      <c r="E658" t="s">
        <v>452</v>
      </c>
      <c r="F658" s="32">
        <v>5.0597833333333302</v>
      </c>
      <c r="G658" s="33">
        <v>1922.6928055594201</v>
      </c>
      <c r="H658" s="21">
        <f t="shared" si="36"/>
        <v>51.358721364722491</v>
      </c>
      <c r="I658" s="5">
        <f t="shared" si="38"/>
        <v>4.5867653431935626E-3</v>
      </c>
      <c r="J658" s="3">
        <f t="shared" si="37"/>
        <v>-2.338493477605748</v>
      </c>
    </row>
    <row r="659" spans="4:10" customFormat="1" x14ac:dyDescent="0.2">
      <c r="D659" t="s">
        <v>472</v>
      </c>
      <c r="E659" t="s">
        <v>453</v>
      </c>
      <c r="F659" s="32">
        <v>5.0597833333333302</v>
      </c>
      <c r="G659" s="33">
        <v>60479.4788702449</v>
      </c>
      <c r="H659" s="21">
        <f t="shared" si="36"/>
        <v>54.505575841177496</v>
      </c>
      <c r="I659" s="5">
        <f t="shared" si="38"/>
        <v>0.15650907505147291</v>
      </c>
      <c r="J659" s="3">
        <f t="shared" si="37"/>
        <v>-0.80546047517497343</v>
      </c>
    </row>
    <row r="660" spans="4:10" customFormat="1" x14ac:dyDescent="0.2">
      <c r="D660" t="s">
        <v>472</v>
      </c>
      <c r="E660" t="s">
        <v>454</v>
      </c>
      <c r="F660" s="32">
        <v>5.0479333333333303</v>
      </c>
      <c r="G660" s="33">
        <v>426206.92139206798</v>
      </c>
      <c r="H660" s="21">
        <f t="shared" ref="H660:H665" si="39">(SUM(G660+G672)*100)/$G$569</f>
        <v>98.223627664192051</v>
      </c>
      <c r="I660" s="5">
        <f t="shared" si="38"/>
        <v>0.99835330250482435</v>
      </c>
      <c r="J660" s="3">
        <f t="shared" si="37"/>
        <v>-7.1574110192624868E-4</v>
      </c>
    </row>
    <row r="661" spans="4:10" customFormat="1" x14ac:dyDescent="0.2">
      <c r="D661" t="s">
        <v>472</v>
      </c>
      <c r="E661" t="s">
        <v>455</v>
      </c>
      <c r="F661" s="32">
        <v>5.0479333333333303</v>
      </c>
      <c r="G661" s="33">
        <v>417781.61072377098</v>
      </c>
      <c r="H661" s="21">
        <f t="shared" si="39"/>
        <v>98.900005808969269</v>
      </c>
      <c r="I661" s="5">
        <f t="shared" si="38"/>
        <v>0.94689995476894784</v>
      </c>
      <c r="J661" s="3">
        <f t="shared" si="37"/>
        <v>-2.3695904193162271E-2</v>
      </c>
    </row>
    <row r="662" spans="4:10" customFormat="1" x14ac:dyDescent="0.2">
      <c r="D662" t="s">
        <v>472</v>
      </c>
      <c r="E662" t="s">
        <v>456</v>
      </c>
      <c r="F662" s="32">
        <v>5.0479333333333303</v>
      </c>
      <c r="G662" s="33">
        <v>425509.54890997999</v>
      </c>
      <c r="H662" s="21">
        <f t="shared" si="39"/>
        <v>98.138515055107348</v>
      </c>
      <c r="I662" s="5">
        <f t="shared" si="38"/>
        <v>0.99681752994257755</v>
      </c>
      <c r="J662" s="3">
        <f t="shared" si="37"/>
        <v>-1.3843331544210809E-3</v>
      </c>
    </row>
    <row r="663" spans="4:10" customFormat="1" x14ac:dyDescent="0.2">
      <c r="D663" t="s">
        <v>472</v>
      </c>
      <c r="E663" t="s">
        <v>457</v>
      </c>
      <c r="F663" s="32">
        <v>5.0479333333333303</v>
      </c>
      <c r="G663" s="33">
        <v>431700.51443226798</v>
      </c>
      <c r="H663" s="21">
        <f t="shared" si="39"/>
        <v>100.31719562147103</v>
      </c>
      <c r="I663" s="5">
        <f t="shared" si="38"/>
        <v>0.98203049143077048</v>
      </c>
      <c r="J663" s="3">
        <f t="shared" si="37"/>
        <v>-7.8750274324547193E-3</v>
      </c>
    </row>
    <row r="664" spans="4:10" customFormat="1" x14ac:dyDescent="0.2">
      <c r="D664" t="s">
        <v>472</v>
      </c>
      <c r="E664" t="s">
        <v>458</v>
      </c>
      <c r="F664" s="32">
        <v>5.0479333333333303</v>
      </c>
      <c r="G664" s="33">
        <v>430980.42554758902</v>
      </c>
      <c r="H664" s="21">
        <f t="shared" si="39"/>
        <v>100.14712863961711</v>
      </c>
      <c r="I664" s="5">
        <f t="shared" si="38"/>
        <v>0.98208364931293923</v>
      </c>
      <c r="J664" s="3">
        <f t="shared" si="37"/>
        <v>-7.8515194555787444E-3</v>
      </c>
    </row>
    <row r="665" spans="4:10" customFormat="1" x14ac:dyDescent="0.2">
      <c r="D665" t="s">
        <v>472</v>
      </c>
      <c r="E665" t="s">
        <v>459</v>
      </c>
      <c r="F665" s="32">
        <v>5.0479333333333303</v>
      </c>
      <c r="G665" s="33">
        <v>430883.37376209302</v>
      </c>
      <c r="H665" s="21">
        <f t="shared" si="39"/>
        <v>99.737555077952507</v>
      </c>
      <c r="I665" s="5">
        <f t="shared" si="38"/>
        <v>0.98966602224120337</v>
      </c>
      <c r="J665" s="3">
        <f t="shared" si="37"/>
        <v>-4.5113399163229121E-3</v>
      </c>
    </row>
    <row r="666" spans="4:10" customFormat="1" x14ac:dyDescent="0.2">
      <c r="D666" t="s">
        <v>472</v>
      </c>
      <c r="E666" t="s">
        <v>460</v>
      </c>
      <c r="F666" s="32">
        <v>5.0597833333333302</v>
      </c>
      <c r="G666" s="33">
        <v>417536.854579176</v>
      </c>
      <c r="J666" s="3"/>
    </row>
    <row r="667" spans="4:10" customFormat="1" x14ac:dyDescent="0.2">
      <c r="D667" t="s">
        <v>472</v>
      </c>
      <c r="E667" t="s">
        <v>461</v>
      </c>
      <c r="F667" s="32">
        <v>5.0597833333333302</v>
      </c>
      <c r="G667" s="33">
        <v>427017.372120268</v>
      </c>
      <c r="J667" s="3"/>
    </row>
    <row r="668" spans="4:10" customFormat="1" x14ac:dyDescent="0.2">
      <c r="D668" t="s">
        <v>472</v>
      </c>
      <c r="E668" t="s">
        <v>462</v>
      </c>
      <c r="F668" s="32">
        <v>5.0597833333333302</v>
      </c>
      <c r="G668" s="33">
        <v>402308.38917221298</v>
      </c>
      <c r="J668" s="3"/>
    </row>
    <row r="669" spans="4:10" customFormat="1" x14ac:dyDescent="0.2">
      <c r="D669" t="s">
        <v>472</v>
      </c>
      <c r="E669" t="s">
        <v>463</v>
      </c>
      <c r="F669" s="32">
        <v>5.0597833333333302</v>
      </c>
      <c r="G669" s="33">
        <v>419321.99301404599</v>
      </c>
      <c r="J669" s="3"/>
    </row>
    <row r="670" spans="4:10" customFormat="1" x14ac:dyDescent="0.2">
      <c r="D670" t="s">
        <v>472</v>
      </c>
      <c r="E670" t="s">
        <v>464</v>
      </c>
      <c r="F670" s="32">
        <v>5.0597833333333302</v>
      </c>
      <c r="G670" s="33">
        <v>419182.72719413502</v>
      </c>
      <c r="J670" s="3"/>
    </row>
    <row r="671" spans="4:10" customFormat="1" x14ac:dyDescent="0.2">
      <c r="D671" t="s">
        <v>472</v>
      </c>
      <c r="E671" t="s">
        <v>465</v>
      </c>
      <c r="F671" s="32">
        <v>5.0597833333333302</v>
      </c>
      <c r="G671" s="33">
        <v>386427.93620979699</v>
      </c>
      <c r="J671" s="3"/>
    </row>
    <row r="672" spans="4:10" customFormat="1" x14ac:dyDescent="0.2">
      <c r="D672" t="s">
        <v>472</v>
      </c>
      <c r="E672" t="s">
        <v>466</v>
      </c>
      <c r="F672" s="32">
        <v>5.0597833333333302</v>
      </c>
      <c r="G672" s="33">
        <v>426909.91287626699</v>
      </c>
      <c r="J672" s="3"/>
    </row>
    <row r="673" spans="1:12" customFormat="1" x14ac:dyDescent="0.2">
      <c r="D673" t="s">
        <v>472</v>
      </c>
      <c r="E673" t="s">
        <v>467</v>
      </c>
      <c r="F673" s="32">
        <v>5.0597833333333302</v>
      </c>
      <c r="G673" s="33">
        <v>441209.87504504999</v>
      </c>
      <c r="J673" s="3"/>
    </row>
    <row r="674" spans="1:12" customFormat="1" x14ac:dyDescent="0.2">
      <c r="D674" t="s">
        <v>472</v>
      </c>
      <c r="E674" t="s">
        <v>468</v>
      </c>
      <c r="F674" s="32">
        <v>5.0598000000000001</v>
      </c>
      <c r="G674" s="33">
        <v>426868.043677454</v>
      </c>
      <c r="J674" s="3"/>
    </row>
    <row r="675" spans="1:12" customFormat="1" x14ac:dyDescent="0.2">
      <c r="D675" t="s">
        <v>472</v>
      </c>
      <c r="E675" t="s">
        <v>469</v>
      </c>
      <c r="F675" s="32">
        <v>5.0597833333333302</v>
      </c>
      <c r="G675" s="33">
        <v>439599.90875975898</v>
      </c>
      <c r="J675" s="3"/>
    </row>
    <row r="676" spans="1:12" customFormat="1" x14ac:dyDescent="0.2">
      <c r="D676" t="s">
        <v>472</v>
      </c>
      <c r="E676" t="s">
        <v>470</v>
      </c>
      <c r="F676" s="32">
        <v>5.0597833333333302</v>
      </c>
      <c r="G676" s="33">
        <v>438842.88863693102</v>
      </c>
      <c r="J676" s="3"/>
    </row>
    <row r="677" spans="1:12" customFormat="1" x14ac:dyDescent="0.2">
      <c r="D677" t="s">
        <v>472</v>
      </c>
      <c r="E677" t="s">
        <v>471</v>
      </c>
      <c r="F677" s="32">
        <v>5.0597833333333302</v>
      </c>
      <c r="G677" s="33">
        <v>435382.60794920701</v>
      </c>
      <c r="J677" s="3"/>
    </row>
    <row r="678" spans="1:12" customFormat="1" x14ac:dyDescent="0.2">
      <c r="A678" s="16" t="s">
        <v>2</v>
      </c>
      <c r="B678" s="16" t="s">
        <v>3</v>
      </c>
      <c r="C678" s="8">
        <v>190522</v>
      </c>
      <c r="D678" s="16" t="s">
        <v>472</v>
      </c>
      <c r="E678" s="16" t="s">
        <v>474</v>
      </c>
      <c r="F678" s="30">
        <v>0.12659999999999999</v>
      </c>
      <c r="G678" s="31">
        <v>2645.4036790383302</v>
      </c>
      <c r="H678" s="16"/>
      <c r="I678" s="16"/>
      <c r="J678" s="20"/>
      <c r="K678" s="16"/>
      <c r="L678" s="16"/>
    </row>
    <row r="679" spans="1:12" customFormat="1" x14ac:dyDescent="0.2">
      <c r="D679" t="s">
        <v>472</v>
      </c>
      <c r="E679" t="s">
        <v>475</v>
      </c>
      <c r="F679" s="32">
        <v>0.12659999999999999</v>
      </c>
      <c r="G679" s="33">
        <v>11881.7896833213</v>
      </c>
      <c r="J679" s="3"/>
    </row>
    <row r="680" spans="1:12" customFormat="1" x14ac:dyDescent="0.2">
      <c r="D680" t="s">
        <v>472</v>
      </c>
      <c r="E680" t="s">
        <v>476</v>
      </c>
      <c r="F680" s="32">
        <v>0.12659999999999999</v>
      </c>
      <c r="G680" s="33">
        <v>26453.849203586102</v>
      </c>
      <c r="J680" s="3"/>
    </row>
    <row r="681" spans="1:12" customFormat="1" x14ac:dyDescent="0.2">
      <c r="D681" t="s">
        <v>472</v>
      </c>
      <c r="E681" t="s">
        <v>477</v>
      </c>
      <c r="F681" s="32">
        <v>0.12659999999999999</v>
      </c>
      <c r="G681" s="33">
        <v>236946.10906140701</v>
      </c>
      <c r="J681" s="3"/>
    </row>
    <row r="682" spans="1:12" customFormat="1" x14ac:dyDescent="0.2">
      <c r="D682" t="s">
        <v>472</v>
      </c>
      <c r="E682" t="s">
        <v>478</v>
      </c>
      <c r="F682" s="32">
        <v>0.11473333333333301</v>
      </c>
      <c r="G682" s="33">
        <v>5666.5861364175398</v>
      </c>
      <c r="J682" s="3"/>
    </row>
    <row r="683" spans="1:12" customFormat="1" x14ac:dyDescent="0.2">
      <c r="D683" t="s">
        <v>472</v>
      </c>
      <c r="E683" t="s">
        <v>479</v>
      </c>
      <c r="F683" s="32">
        <v>0.11473333333333301</v>
      </c>
      <c r="G683" s="33">
        <v>22866.174524809001</v>
      </c>
      <c r="J683" s="3"/>
    </row>
    <row r="684" spans="1:12" customFormat="1" x14ac:dyDescent="0.2">
      <c r="D684" t="s">
        <v>472</v>
      </c>
      <c r="E684" t="s">
        <v>480</v>
      </c>
      <c r="F684" s="32">
        <v>0.11473333333333301</v>
      </c>
      <c r="G684" s="33">
        <v>47317.939509706703</v>
      </c>
      <c r="J684" s="3"/>
    </row>
    <row r="685" spans="1:12" customFormat="1" x14ac:dyDescent="0.2">
      <c r="D685" t="s">
        <v>472</v>
      </c>
      <c r="E685" t="s">
        <v>481</v>
      </c>
      <c r="F685" s="32">
        <v>0.11473333333333301</v>
      </c>
      <c r="G685" s="33">
        <v>519594.28216206498</v>
      </c>
      <c r="J685" s="3"/>
    </row>
    <row r="686" spans="1:12" customFormat="1" x14ac:dyDescent="0.2">
      <c r="D686" t="s">
        <v>472</v>
      </c>
      <c r="E686" t="s">
        <v>482</v>
      </c>
      <c r="F686" s="32">
        <v>0.13844999999999999</v>
      </c>
      <c r="G686" s="33">
        <v>2554.56566424017</v>
      </c>
      <c r="J686" s="3"/>
    </row>
    <row r="687" spans="1:12" customFormat="1" x14ac:dyDescent="0.2">
      <c r="D687" t="s">
        <v>472</v>
      </c>
      <c r="E687" t="s">
        <v>483</v>
      </c>
      <c r="F687" s="32">
        <v>0.12659999999999999</v>
      </c>
      <c r="G687" s="33">
        <v>15470.289739236399</v>
      </c>
      <c r="J687" s="3"/>
    </row>
    <row r="688" spans="1:12" customFormat="1" x14ac:dyDescent="0.2">
      <c r="D688" t="s">
        <v>472</v>
      </c>
      <c r="E688" t="s">
        <v>484</v>
      </c>
      <c r="F688" s="32">
        <v>0.12659999999999999</v>
      </c>
      <c r="G688" s="33">
        <v>28556.199130310801</v>
      </c>
      <c r="J688" s="3"/>
    </row>
    <row r="689" spans="4:10" customFormat="1" x14ac:dyDescent="0.2">
      <c r="D689" t="s">
        <v>472</v>
      </c>
      <c r="E689" t="s">
        <v>485</v>
      </c>
      <c r="F689" s="32">
        <v>0.12659999999999999</v>
      </c>
      <c r="G689" s="33">
        <v>274665.77078981802</v>
      </c>
      <c r="J689" s="3"/>
    </row>
    <row r="690" spans="4:10" customFormat="1" x14ac:dyDescent="0.2">
      <c r="D690" t="s">
        <v>472</v>
      </c>
      <c r="E690" t="s">
        <v>486</v>
      </c>
      <c r="F690" s="32">
        <v>0.11473333333333301</v>
      </c>
      <c r="G690" s="33">
        <v>5866.3703592707298</v>
      </c>
      <c r="J690" s="3"/>
    </row>
    <row r="691" spans="4:10" customFormat="1" x14ac:dyDescent="0.2">
      <c r="D691" t="s">
        <v>472</v>
      </c>
      <c r="E691" t="s">
        <v>487</v>
      </c>
      <c r="F691" s="32">
        <v>0.11473333333333301</v>
      </c>
      <c r="G691" s="33">
        <v>26057.936232816599</v>
      </c>
      <c r="J691" s="3"/>
    </row>
    <row r="692" spans="4:10" customFormat="1" x14ac:dyDescent="0.2">
      <c r="D692" t="s">
        <v>472</v>
      </c>
      <c r="E692" t="s">
        <v>488</v>
      </c>
      <c r="F692" s="32">
        <v>0.12659999999999999</v>
      </c>
      <c r="G692" s="33">
        <v>47651.420643237201</v>
      </c>
      <c r="J692" s="3"/>
    </row>
    <row r="693" spans="4:10" customFormat="1" x14ac:dyDescent="0.2">
      <c r="D693" t="s">
        <v>472</v>
      </c>
      <c r="E693" t="s">
        <v>489</v>
      </c>
      <c r="F693" s="32">
        <v>0.11473333333333301</v>
      </c>
      <c r="G693" s="33">
        <v>337663.95779512898</v>
      </c>
      <c r="J693" s="3"/>
    </row>
    <row r="694" spans="4:10" customFormat="1" x14ac:dyDescent="0.2">
      <c r="D694" t="s">
        <v>473</v>
      </c>
      <c r="E694" t="s">
        <v>490</v>
      </c>
      <c r="F694" s="32">
        <v>3.9649999999999998E-2</v>
      </c>
      <c r="G694" s="33">
        <v>2611.61939587402</v>
      </c>
      <c r="J694" s="3"/>
    </row>
    <row r="695" spans="4:10" customFormat="1" x14ac:dyDescent="0.2">
      <c r="D695" t="s">
        <v>473</v>
      </c>
      <c r="E695" t="s">
        <v>491</v>
      </c>
      <c r="F695" s="32">
        <v>0.30054999999999998</v>
      </c>
      <c r="G695" s="33">
        <v>5091.1153536071797</v>
      </c>
      <c r="J695" s="3"/>
    </row>
    <row r="696" spans="4:10" customFormat="1" x14ac:dyDescent="0.2">
      <c r="D696" t="s">
        <v>473</v>
      </c>
      <c r="E696" t="s">
        <v>492</v>
      </c>
      <c r="F696" s="32">
        <v>5.1516666666666697E-2</v>
      </c>
      <c r="G696" s="33">
        <v>2389.81289457703</v>
      </c>
      <c r="J696" s="3"/>
    </row>
    <row r="697" spans="4:10" customFormat="1" x14ac:dyDescent="0.2">
      <c r="D697" t="s">
        <v>473</v>
      </c>
      <c r="E697" t="s">
        <v>493</v>
      </c>
      <c r="F697" s="32">
        <v>3.9649999999999998E-2</v>
      </c>
      <c r="G697" s="33">
        <v>2545.2785052108802</v>
      </c>
      <c r="J697" s="3"/>
    </row>
    <row r="698" spans="4:10" customFormat="1" x14ac:dyDescent="0.2">
      <c r="D698" t="s">
        <v>473</v>
      </c>
      <c r="E698" t="s">
        <v>494</v>
      </c>
      <c r="F698" s="32">
        <v>0.1108</v>
      </c>
      <c r="G698" s="33">
        <v>1282.43113526611</v>
      </c>
      <c r="J698" s="3"/>
    </row>
    <row r="699" spans="4:10" customFormat="1" x14ac:dyDescent="0.2">
      <c r="D699" t="s">
        <v>473</v>
      </c>
      <c r="E699" t="s">
        <v>495</v>
      </c>
      <c r="F699" s="32">
        <v>0.13451666666666701</v>
      </c>
      <c r="G699" s="33">
        <v>725.22840109185597</v>
      </c>
      <c r="J699" s="3"/>
    </row>
    <row r="700" spans="4:10" customFormat="1" x14ac:dyDescent="0.2">
      <c r="D700" t="s">
        <v>473</v>
      </c>
      <c r="E700" t="s">
        <v>496</v>
      </c>
      <c r="F700" s="32">
        <v>0.12266666666666701</v>
      </c>
      <c r="G700" s="33">
        <v>4475.9283641494803</v>
      </c>
      <c r="J700" s="3"/>
    </row>
    <row r="701" spans="4:10" customFormat="1" x14ac:dyDescent="0.2">
      <c r="D701" t="s">
        <v>473</v>
      </c>
      <c r="E701" t="s">
        <v>497</v>
      </c>
      <c r="F701" s="32">
        <v>0.1108</v>
      </c>
      <c r="G701" s="33">
        <v>9290.5310979576097</v>
      </c>
      <c r="J701" s="3"/>
    </row>
    <row r="702" spans="4:10" customFormat="1" x14ac:dyDescent="0.2">
      <c r="D702" t="s">
        <v>473</v>
      </c>
      <c r="E702" t="s">
        <v>498</v>
      </c>
      <c r="F702" s="32">
        <v>5.1516666666666697E-2</v>
      </c>
      <c r="G702" s="33">
        <v>2547.4673688964799</v>
      </c>
      <c r="J702" s="3"/>
    </row>
    <row r="703" spans="4:10" customFormat="1" x14ac:dyDescent="0.2">
      <c r="D703" t="s">
        <v>473</v>
      </c>
      <c r="E703" t="s">
        <v>499</v>
      </c>
      <c r="F703" s="32">
        <v>5.1516666666666697E-2</v>
      </c>
      <c r="G703" s="33">
        <v>2462.5409237365702</v>
      </c>
      <c r="J703" s="3"/>
    </row>
    <row r="704" spans="4:10" customFormat="1" x14ac:dyDescent="0.2">
      <c r="D704" t="s">
        <v>473</v>
      </c>
      <c r="E704" t="s">
        <v>500</v>
      </c>
      <c r="F704" s="32">
        <v>2.7799999999999998E-2</v>
      </c>
      <c r="G704" s="33">
        <v>2485.62777172089</v>
      </c>
      <c r="J704" s="3"/>
    </row>
    <row r="705" spans="4:10" customFormat="1" x14ac:dyDescent="0.2">
      <c r="D705" t="s">
        <v>473</v>
      </c>
      <c r="E705" t="s">
        <v>501</v>
      </c>
      <c r="F705" s="32">
        <v>0.31240000000000001</v>
      </c>
      <c r="G705" s="33">
        <v>12196.359424087699</v>
      </c>
      <c r="J705" s="3"/>
    </row>
    <row r="706" spans="4:10" customFormat="1" x14ac:dyDescent="0.2">
      <c r="D706" t="s">
        <v>473</v>
      </c>
      <c r="E706" t="s">
        <v>502</v>
      </c>
      <c r="F706" s="32">
        <v>0.1108</v>
      </c>
      <c r="G706" s="33">
        <v>6959.73433904589</v>
      </c>
      <c r="J706" s="3"/>
    </row>
    <row r="707" spans="4:10" customFormat="1" x14ac:dyDescent="0.2">
      <c r="D707" t="s">
        <v>473</v>
      </c>
      <c r="E707" t="s">
        <v>503</v>
      </c>
      <c r="F707" s="32">
        <v>0.1108</v>
      </c>
      <c r="G707" s="33">
        <v>6415.96586436496</v>
      </c>
      <c r="J707" s="3"/>
    </row>
    <row r="708" spans="4:10" customFormat="1" x14ac:dyDescent="0.2">
      <c r="D708" t="s">
        <v>473</v>
      </c>
      <c r="E708" t="s">
        <v>504</v>
      </c>
      <c r="F708" s="32">
        <v>0.1108</v>
      </c>
      <c r="G708" s="33">
        <v>7207.5076174676797</v>
      </c>
      <c r="J708" s="3"/>
    </row>
    <row r="709" spans="4:10" customFormat="1" x14ac:dyDescent="0.2">
      <c r="D709" t="s">
        <v>473</v>
      </c>
      <c r="E709" t="s">
        <v>505</v>
      </c>
      <c r="F709" s="32">
        <v>0.1108</v>
      </c>
      <c r="G709" s="33">
        <v>9544.6759887823191</v>
      </c>
      <c r="J709" s="3"/>
    </row>
    <row r="710" spans="4:10" customFormat="1" x14ac:dyDescent="0.2">
      <c r="D710" t="s">
        <v>351</v>
      </c>
      <c r="E710" t="s">
        <v>506</v>
      </c>
      <c r="F710" s="32">
        <v>9.4966666666666699E-2</v>
      </c>
      <c r="G710" s="33">
        <v>2127.64229188538</v>
      </c>
      <c r="J710" s="3"/>
    </row>
    <row r="711" spans="4:10" customFormat="1" x14ac:dyDescent="0.2">
      <c r="D711" t="s">
        <v>351</v>
      </c>
      <c r="E711" t="s">
        <v>507</v>
      </c>
      <c r="F711" s="32">
        <v>9.4966666666666699E-2</v>
      </c>
      <c r="G711" s="33">
        <v>14511.9345019579</v>
      </c>
      <c r="J711" s="3"/>
    </row>
    <row r="712" spans="4:10" customFormat="1" x14ac:dyDescent="0.2">
      <c r="D712" t="s">
        <v>351</v>
      </c>
      <c r="E712" t="s">
        <v>508</v>
      </c>
      <c r="F712" s="32">
        <v>0.106816666666667</v>
      </c>
      <c r="G712" s="33">
        <v>30853.0564893429</v>
      </c>
      <c r="J712" s="3"/>
    </row>
    <row r="713" spans="4:10" customFormat="1" x14ac:dyDescent="0.2">
      <c r="D713" t="s">
        <v>351</v>
      </c>
      <c r="E713" t="s">
        <v>509</v>
      </c>
      <c r="F713" s="32">
        <v>0.106816666666667</v>
      </c>
      <c r="G713" s="33">
        <v>319907.60746133502</v>
      </c>
      <c r="J713" s="3"/>
    </row>
    <row r="714" spans="4:10" customFormat="1" x14ac:dyDescent="0.2">
      <c r="D714" t="s">
        <v>351</v>
      </c>
      <c r="E714" t="s">
        <v>510</v>
      </c>
      <c r="F714" s="32">
        <v>0.118683333333333</v>
      </c>
      <c r="G714" s="33">
        <v>5380.1889545838403</v>
      </c>
      <c r="J714" s="3"/>
    </row>
    <row r="715" spans="4:10" customFormat="1" x14ac:dyDescent="0.2">
      <c r="D715" t="s">
        <v>351</v>
      </c>
      <c r="E715" t="s">
        <v>511</v>
      </c>
      <c r="F715" s="32">
        <v>0.118683333333333</v>
      </c>
      <c r="G715" s="33">
        <v>30053.011600471</v>
      </c>
      <c r="J715" s="3"/>
    </row>
    <row r="716" spans="4:10" customFormat="1" x14ac:dyDescent="0.2">
      <c r="D716" t="s">
        <v>351</v>
      </c>
      <c r="E716" t="s">
        <v>512</v>
      </c>
      <c r="F716" s="32">
        <v>0.118683333333333</v>
      </c>
      <c r="G716" s="33">
        <v>66552.753355925306</v>
      </c>
      <c r="J716" s="3"/>
    </row>
    <row r="717" spans="4:10" customFormat="1" x14ac:dyDescent="0.2">
      <c r="D717" t="s">
        <v>351</v>
      </c>
      <c r="E717" t="s">
        <v>513</v>
      </c>
      <c r="F717" s="32">
        <v>0.118683333333333</v>
      </c>
      <c r="G717" s="33">
        <v>613618.67877447396</v>
      </c>
      <c r="J717" s="3"/>
    </row>
    <row r="718" spans="4:10" customFormat="1" x14ac:dyDescent="0.2">
      <c r="D718" t="s">
        <v>351</v>
      </c>
      <c r="E718" t="s">
        <v>514</v>
      </c>
      <c r="F718" s="32">
        <v>9.4966666666666699E-2</v>
      </c>
      <c r="G718" s="33">
        <v>4281.5981801039397</v>
      </c>
      <c r="J718" s="3"/>
    </row>
    <row r="719" spans="4:10" customFormat="1" x14ac:dyDescent="0.2">
      <c r="D719" t="s">
        <v>351</v>
      </c>
      <c r="E719" t="s">
        <v>515</v>
      </c>
      <c r="F719" s="32">
        <v>9.4966666666666699E-2</v>
      </c>
      <c r="G719" s="33">
        <v>15530.956512507801</v>
      </c>
      <c r="J719" s="3"/>
    </row>
    <row r="720" spans="4:10" customFormat="1" x14ac:dyDescent="0.2">
      <c r="D720" t="s">
        <v>351</v>
      </c>
      <c r="E720" t="s">
        <v>516</v>
      </c>
      <c r="F720" s="32">
        <v>0.106816666666667</v>
      </c>
      <c r="G720" s="33">
        <v>33364.091510409497</v>
      </c>
      <c r="J720" s="3"/>
    </row>
    <row r="721" spans="4:10" customFormat="1" x14ac:dyDescent="0.2">
      <c r="D721" t="s">
        <v>351</v>
      </c>
      <c r="E721" t="s">
        <v>517</v>
      </c>
      <c r="F721" s="32">
        <v>9.4966666666666699E-2</v>
      </c>
      <c r="G721" s="33">
        <v>308027.61994310602</v>
      </c>
      <c r="J721" s="3"/>
    </row>
    <row r="722" spans="4:10" customFormat="1" x14ac:dyDescent="0.2">
      <c r="D722" t="s">
        <v>351</v>
      </c>
      <c r="E722" t="s">
        <v>518</v>
      </c>
      <c r="F722" s="32">
        <v>0.118683333333333</v>
      </c>
      <c r="G722" s="33">
        <v>7519.7472235559999</v>
      </c>
      <c r="J722" s="3"/>
    </row>
    <row r="723" spans="4:10" customFormat="1" x14ac:dyDescent="0.2">
      <c r="D723" t="s">
        <v>351</v>
      </c>
      <c r="E723" t="s">
        <v>519</v>
      </c>
      <c r="F723" s="32">
        <v>0.118683333333333</v>
      </c>
      <c r="G723" s="33">
        <v>35568.916333093301</v>
      </c>
      <c r="J723" s="3"/>
    </row>
    <row r="724" spans="4:10" customFormat="1" x14ac:dyDescent="0.2">
      <c r="D724" t="s">
        <v>351</v>
      </c>
      <c r="E724" t="s">
        <v>520</v>
      </c>
      <c r="F724" s="32">
        <v>0.118683333333333</v>
      </c>
      <c r="G724" s="33">
        <v>69647.102459628106</v>
      </c>
      <c r="J724" s="3"/>
    </row>
    <row r="725" spans="4:10" customFormat="1" x14ac:dyDescent="0.2">
      <c r="D725" t="s">
        <v>351</v>
      </c>
      <c r="E725" t="s">
        <v>521</v>
      </c>
      <c r="F725" s="32">
        <v>0.118683333333333</v>
      </c>
      <c r="G725" s="33">
        <v>514416.64227398398</v>
      </c>
      <c r="J725" s="3"/>
    </row>
    <row r="726" spans="4:10" customFormat="1" x14ac:dyDescent="0.2">
      <c r="D726" t="s">
        <v>351</v>
      </c>
      <c r="E726" t="s">
        <v>522</v>
      </c>
      <c r="F726" s="32">
        <v>0.118683333333333</v>
      </c>
      <c r="G726" s="33">
        <v>858.52257627782205</v>
      </c>
      <c r="H726" s="21">
        <f>(SUM(G726+G738)*100)/$G$716</f>
        <v>32.490976062809622</v>
      </c>
      <c r="I726" s="5">
        <f>G738/G726</f>
        <v>24.187036147337036</v>
      </c>
      <c r="J726" s="3">
        <f>LOG(I726)</f>
        <v>1.3835826536566882</v>
      </c>
    </row>
    <row r="727" spans="4:10" customFormat="1" x14ac:dyDescent="0.2">
      <c r="D727" t="s">
        <v>351</v>
      </c>
      <c r="E727" t="s">
        <v>523</v>
      </c>
      <c r="F727" s="32">
        <v>0.106816666666667</v>
      </c>
      <c r="G727" s="33">
        <v>790.355264923096</v>
      </c>
      <c r="H727" s="21">
        <f>(SUM(G727+G739)*100)/$G$716</f>
        <v>32.138882919541253</v>
      </c>
      <c r="I727" s="5">
        <f t="shared" ref="I727:I737" si="40">G739/G727</f>
        <v>26.062907568374509</v>
      </c>
      <c r="J727" s="3">
        <f t="shared" ref="J727:J737" si="41">LOG(I727)</f>
        <v>1.4160228638118204</v>
      </c>
    </row>
    <row r="728" spans="4:10" customFormat="1" x14ac:dyDescent="0.2">
      <c r="D728" t="s">
        <v>351</v>
      </c>
      <c r="E728" t="s">
        <v>524</v>
      </c>
      <c r="F728" s="32">
        <v>0.118683333333333</v>
      </c>
      <c r="G728" s="33">
        <v>768.52990722656295</v>
      </c>
      <c r="H728" s="21">
        <f>(SUM(G728+G740)*100)/$G$716</f>
        <v>34.311072622991077</v>
      </c>
      <c r="I728" s="5">
        <f t="shared" si="40"/>
        <v>28.712524290638836</v>
      </c>
      <c r="J728" s="3">
        <f t="shared" si="41"/>
        <v>1.4580713756139991</v>
      </c>
    </row>
    <row r="729" spans="4:10" customFormat="1" x14ac:dyDescent="0.2">
      <c r="D729" t="s">
        <v>351</v>
      </c>
      <c r="E729" t="s">
        <v>525</v>
      </c>
      <c r="F729" s="32">
        <v>0.106816666666667</v>
      </c>
      <c r="G729" s="33">
        <v>958.511173902667</v>
      </c>
      <c r="H729" s="21">
        <f>(SUM(G729+G741)*100)/$G$712</f>
        <v>65.672912152732408</v>
      </c>
      <c r="I729" s="5">
        <f t="shared" si="40"/>
        <v>20.139138735524647</v>
      </c>
      <c r="J729" s="3">
        <f t="shared" si="41"/>
        <v>1.3040408937048342</v>
      </c>
    </row>
    <row r="730" spans="4:10" customFormat="1" x14ac:dyDescent="0.2">
      <c r="D730" t="s">
        <v>351</v>
      </c>
      <c r="E730" t="s">
        <v>526</v>
      </c>
      <c r="F730" s="32">
        <v>0.106816666666667</v>
      </c>
      <c r="G730" s="33">
        <v>745.46419294149405</v>
      </c>
      <c r="H730" s="21">
        <f>(SUM(G730+G742)*100)/$G$712</f>
        <v>92.635299897056981</v>
      </c>
      <c r="I730" s="5">
        <f t="shared" si="40"/>
        <v>37.339630094821054</v>
      </c>
      <c r="J730" s="3">
        <f t="shared" si="41"/>
        <v>1.5721700112945332</v>
      </c>
    </row>
    <row r="731" spans="4:10" customFormat="1" x14ac:dyDescent="0.2">
      <c r="D731" t="s">
        <v>351</v>
      </c>
      <c r="E731" t="s">
        <v>527</v>
      </c>
      <c r="F731" s="32">
        <v>0.106816666666667</v>
      </c>
      <c r="G731" s="33">
        <v>701.006346240997</v>
      </c>
      <c r="H731" s="21">
        <f>(SUM(G731+G743)*100)/$G$712</f>
        <v>113.81359981454489</v>
      </c>
      <c r="I731" s="5">
        <f t="shared" si="40"/>
        <v>49.092234444999043</v>
      </c>
      <c r="J731" s="3">
        <f t="shared" si="41"/>
        <v>1.6910127995687778</v>
      </c>
    </row>
    <row r="732" spans="4:10" customFormat="1" x14ac:dyDescent="0.2">
      <c r="D732" t="s">
        <v>351</v>
      </c>
      <c r="E732" t="s">
        <v>528</v>
      </c>
      <c r="F732" s="32">
        <v>0.106816666666667</v>
      </c>
      <c r="G732" s="33">
        <v>1174.2087396537099</v>
      </c>
      <c r="H732" s="21">
        <f>(SUM(G732+G744)*100)/$G$724</f>
        <v>37.946564168711767</v>
      </c>
      <c r="I732" s="5">
        <f t="shared" si="40"/>
        <v>21.507652629365872</v>
      </c>
      <c r="J732" s="3">
        <f t="shared" si="41"/>
        <v>1.3325930135607142</v>
      </c>
    </row>
    <row r="733" spans="4:10" customFormat="1" x14ac:dyDescent="0.2">
      <c r="D733" t="s">
        <v>351</v>
      </c>
      <c r="E733" t="s">
        <v>529</v>
      </c>
      <c r="F733" s="32">
        <v>0.106816666666667</v>
      </c>
      <c r="G733" s="33">
        <v>1128.4732046669101</v>
      </c>
      <c r="H733" s="21">
        <f>(SUM(G733+G745)*100)/$G$724</f>
        <v>52.29374656666397</v>
      </c>
      <c r="I733" s="5">
        <f>G745/G733</f>
        <v>31.274651361361364</v>
      </c>
      <c r="J733" s="3">
        <f t="shared" si="41"/>
        <v>1.4951924770327356</v>
      </c>
    </row>
    <row r="734" spans="4:10" customFormat="1" x14ac:dyDescent="0.2">
      <c r="D734" t="s">
        <v>351</v>
      </c>
      <c r="E734" t="s">
        <v>530</v>
      </c>
      <c r="F734" s="32">
        <v>0.106816666666667</v>
      </c>
      <c r="G734" s="33">
        <v>988.42990880776995</v>
      </c>
      <c r="H734" s="21">
        <f>(SUM(G734+G746)*100)/$G$724</f>
        <v>51.850003371791374</v>
      </c>
      <c r="I734" s="5">
        <f>G746/G734</f>
        <v>35.534735191522053</v>
      </c>
      <c r="J734" s="3">
        <f t="shared" si="41"/>
        <v>1.5506530833836456</v>
      </c>
    </row>
    <row r="735" spans="4:10" customFormat="1" x14ac:dyDescent="0.2">
      <c r="D735" t="s">
        <v>351</v>
      </c>
      <c r="E735" t="s">
        <v>531</v>
      </c>
      <c r="F735" s="32">
        <v>0.106816666666667</v>
      </c>
      <c r="G735" s="33">
        <v>865.99438628755195</v>
      </c>
      <c r="H735" s="21">
        <f>(SUM(G735+G747)*100)/$G$720</f>
        <v>99.810587010528906</v>
      </c>
      <c r="I735" s="5">
        <f t="shared" si="40"/>
        <v>37.453939326359844</v>
      </c>
      <c r="J735" s="3">
        <f t="shared" si="41"/>
        <v>1.5734975026156379</v>
      </c>
    </row>
    <row r="736" spans="4:10" customFormat="1" x14ac:dyDescent="0.2">
      <c r="D736" t="s">
        <v>351</v>
      </c>
      <c r="E736" t="s">
        <v>532</v>
      </c>
      <c r="F736" s="32">
        <v>0.106816666666667</v>
      </c>
      <c r="G736" s="33">
        <v>1095.1578104309101</v>
      </c>
      <c r="H736" s="21">
        <f>(SUM(G736+G748)*100)/$G$720</f>
        <v>105.62906397949141</v>
      </c>
      <c r="I736" s="5">
        <f t="shared" si="40"/>
        <v>31.179999295115124</v>
      </c>
      <c r="J736" s="3">
        <f t="shared" si="41"/>
        <v>1.4938761010347468</v>
      </c>
    </row>
    <row r="737" spans="4:10" customFormat="1" x14ac:dyDescent="0.2">
      <c r="D737" t="s">
        <v>351</v>
      </c>
      <c r="E737" t="s">
        <v>533</v>
      </c>
      <c r="F737" s="32">
        <v>0.106816666666667</v>
      </c>
      <c r="G737" s="33">
        <v>986.85019368072403</v>
      </c>
      <c r="H737" s="21">
        <f>(SUM(G737+G749)*100)/$G$720</f>
        <v>32.294558663708472</v>
      </c>
      <c r="I737" s="5">
        <f t="shared" si="40"/>
        <v>9.9183604304267323</v>
      </c>
      <c r="J737" s="3">
        <f t="shared" si="41"/>
        <v>0.99643988638110681</v>
      </c>
    </row>
    <row r="738" spans="4:10" customFormat="1" x14ac:dyDescent="0.2">
      <c r="D738" t="s">
        <v>351</v>
      </c>
      <c r="E738" t="s">
        <v>534</v>
      </c>
      <c r="F738" s="32">
        <v>9.4966666666666699E-2</v>
      </c>
      <c r="G738" s="33">
        <v>20765.1165857366</v>
      </c>
      <c r="J738" s="3"/>
    </row>
    <row r="739" spans="4:10" customFormat="1" x14ac:dyDescent="0.2">
      <c r="D739" t="s">
        <v>351</v>
      </c>
      <c r="E739" t="s">
        <v>535</v>
      </c>
      <c r="F739" s="32">
        <v>0.1424</v>
      </c>
      <c r="G739" s="33">
        <v>20598.956215868799</v>
      </c>
      <c r="J739" s="3"/>
    </row>
    <row r="740" spans="4:10" customFormat="1" x14ac:dyDescent="0.2">
      <c r="D740" t="s">
        <v>351</v>
      </c>
      <c r="E740" t="s">
        <v>536</v>
      </c>
      <c r="F740" s="32">
        <v>0.130533333333333</v>
      </c>
      <c r="G740" s="33">
        <v>22066.4336293251</v>
      </c>
      <c r="J740" s="3"/>
    </row>
    <row r="741" spans="4:10" customFormat="1" x14ac:dyDescent="0.2">
      <c r="D741" t="s">
        <v>351</v>
      </c>
      <c r="E741" t="s">
        <v>537</v>
      </c>
      <c r="F741" s="32">
        <v>0.130533333333333</v>
      </c>
      <c r="G741" s="33">
        <v>19303.589510776401</v>
      </c>
      <c r="J741" s="3"/>
    </row>
    <row r="742" spans="4:10" customFormat="1" x14ac:dyDescent="0.2">
      <c r="D742" t="s">
        <v>351</v>
      </c>
      <c r="E742" t="s">
        <v>538</v>
      </c>
      <c r="F742" s="32">
        <v>9.4966666666666699E-2</v>
      </c>
      <c r="G742" s="33">
        <v>27835.357213369702</v>
      </c>
      <c r="J742" s="3"/>
    </row>
    <row r="743" spans="4:10" customFormat="1" x14ac:dyDescent="0.2">
      <c r="D743" t="s">
        <v>351</v>
      </c>
      <c r="E743" t="s">
        <v>539</v>
      </c>
      <c r="F743" s="32">
        <v>9.4966666666666699E-2</v>
      </c>
      <c r="G743" s="33">
        <v>34413.967897095201</v>
      </c>
      <c r="J743" s="3"/>
    </row>
    <row r="744" spans="4:10" customFormat="1" x14ac:dyDescent="0.2">
      <c r="D744" t="s">
        <v>351</v>
      </c>
      <c r="E744" t="s">
        <v>540</v>
      </c>
      <c r="F744" s="32">
        <v>0.130533333333333</v>
      </c>
      <c r="G744" s="33">
        <v>25254.4736868375</v>
      </c>
      <c r="J744" s="3"/>
    </row>
    <row r="745" spans="4:10" customFormat="1" x14ac:dyDescent="0.2">
      <c r="D745" t="s">
        <v>351</v>
      </c>
      <c r="E745" t="s">
        <v>541</v>
      </c>
      <c r="F745" s="32">
        <v>0.118683333333333</v>
      </c>
      <c r="G745" s="33">
        <v>35292.6060465958</v>
      </c>
      <c r="J745" s="3"/>
    </row>
    <row r="746" spans="4:10" customFormat="1" x14ac:dyDescent="0.2">
      <c r="D746" t="s">
        <v>351</v>
      </c>
      <c r="E746" t="s">
        <v>542</v>
      </c>
      <c r="F746" s="32">
        <v>9.4966666666666699E-2</v>
      </c>
      <c r="G746" s="33">
        <v>35123.595064864399</v>
      </c>
      <c r="J746" s="3"/>
    </row>
    <row r="747" spans="4:10" customFormat="1" x14ac:dyDescent="0.2">
      <c r="D747" t="s">
        <v>351</v>
      </c>
      <c r="E747" t="s">
        <v>543</v>
      </c>
      <c r="F747" s="32">
        <v>0.118683333333333</v>
      </c>
      <c r="G747" s="33">
        <v>32434.9012009822</v>
      </c>
      <c r="J747" s="3"/>
    </row>
    <row r="748" spans="4:10" customFormat="1" x14ac:dyDescent="0.2">
      <c r="D748" t="s">
        <v>351</v>
      </c>
      <c r="E748" t="s">
        <v>544</v>
      </c>
      <c r="F748" s="32">
        <v>9.4966666666666699E-2</v>
      </c>
      <c r="G748" s="33">
        <v>34147.019757275601</v>
      </c>
      <c r="J748" s="3"/>
    </row>
    <row r="749" spans="4:10" customFormat="1" x14ac:dyDescent="0.2">
      <c r="D749" t="s">
        <v>351</v>
      </c>
      <c r="E749" t="s">
        <v>545</v>
      </c>
      <c r="F749" s="32">
        <v>0.1424</v>
      </c>
      <c r="G749" s="33">
        <v>9787.9359117618496</v>
      </c>
      <c r="J749" s="3"/>
    </row>
    <row r="750" spans="4:10" customFormat="1" x14ac:dyDescent="0.2">
      <c r="D750" t="s">
        <v>473</v>
      </c>
      <c r="E750" t="s">
        <v>546</v>
      </c>
      <c r="F750" s="32">
        <v>6.3366666666666696E-2</v>
      </c>
      <c r="G750" s="33">
        <v>555.59400193093097</v>
      </c>
      <c r="H750" s="21">
        <f>(SUM(G750+G762)*100)/$G$701</f>
        <v>73.760648051908589</v>
      </c>
      <c r="I750" s="5">
        <f>G750/G762</f>
        <v>8.8229270094350609E-2</v>
      </c>
      <c r="J750" s="3">
        <f t="shared" ref="J750:J761" si="42">LOG(I750)</f>
        <v>-1.0543873136023179</v>
      </c>
    </row>
    <row r="751" spans="4:10" customFormat="1" x14ac:dyDescent="0.2">
      <c r="D751" t="s">
        <v>473</v>
      </c>
      <c r="E751" t="s">
        <v>547</v>
      </c>
      <c r="F751" s="32">
        <v>0</v>
      </c>
      <c r="G751" s="33">
        <v>0</v>
      </c>
      <c r="H751" s="21">
        <f>(SUM(G751+G763)*100)/$G$701</f>
        <v>43.546156930246347</v>
      </c>
      <c r="I751" s="5">
        <f t="shared" ref="I751:I761" si="43">G751/G763</f>
        <v>0</v>
      </c>
      <c r="J751" s="3" t="e">
        <f t="shared" si="42"/>
        <v>#NUM!</v>
      </c>
    </row>
    <row r="752" spans="4:10" customFormat="1" x14ac:dyDescent="0.2">
      <c r="D752" t="s">
        <v>473</v>
      </c>
      <c r="E752" t="s">
        <v>548</v>
      </c>
      <c r="F752" s="32">
        <v>0.24124999999999999</v>
      </c>
      <c r="G752" s="33">
        <v>4254.3414611148901</v>
      </c>
      <c r="H752" s="21">
        <f>(SUM(G752+G764)*100)/$G$701</f>
        <v>88.19259834124</v>
      </c>
      <c r="I752" s="5">
        <f t="shared" si="43"/>
        <v>1.0799960911366615</v>
      </c>
      <c r="J752" s="3">
        <f t="shared" si="42"/>
        <v>3.3422183634310348E-2</v>
      </c>
    </row>
    <row r="753" spans="4:10" customFormat="1" x14ac:dyDescent="0.2">
      <c r="D753" t="s">
        <v>473</v>
      </c>
      <c r="E753" t="s">
        <v>549</v>
      </c>
      <c r="F753" s="32">
        <v>6.3366666666666696E-2</v>
      </c>
      <c r="G753" s="33">
        <v>579.21482745682601</v>
      </c>
      <c r="H753" s="21">
        <f>(SUM(G753+G765)*100)/$G$697</f>
        <v>183.460754063796</v>
      </c>
      <c r="I753" s="5">
        <f t="shared" si="43"/>
        <v>0.14160442702662193</v>
      </c>
      <c r="J753" s="3">
        <f t="shared" si="42"/>
        <v>-0.84892316894018438</v>
      </c>
    </row>
    <row r="754" spans="4:10" customFormat="1" x14ac:dyDescent="0.2">
      <c r="D754" t="s">
        <v>473</v>
      </c>
      <c r="E754" t="s">
        <v>550</v>
      </c>
      <c r="F754" s="32">
        <v>2.7799999999999998E-2</v>
      </c>
      <c r="G754" s="33">
        <v>515.80801046142597</v>
      </c>
      <c r="H754" s="21">
        <f>(SUM(G754+G766)*100)/$G$697</f>
        <v>190.8010131784236</v>
      </c>
      <c r="I754" s="5">
        <f t="shared" si="43"/>
        <v>0.11883309249267711</v>
      </c>
      <c r="J754" s="3">
        <f t="shared" si="42"/>
        <v>-0.92506260072146118</v>
      </c>
    </row>
    <row r="755" spans="4:10" customFormat="1" x14ac:dyDescent="0.2">
      <c r="D755" t="s">
        <v>473</v>
      </c>
      <c r="E755" t="s">
        <v>551</v>
      </c>
      <c r="F755" s="32">
        <v>0.26496666666666702</v>
      </c>
      <c r="G755" s="33">
        <v>9329.0504521651892</v>
      </c>
      <c r="H755" s="21">
        <f>(SUM(G755+G767)*100)/$G$697</f>
        <v>696.21392563216261</v>
      </c>
      <c r="I755" s="5">
        <f t="shared" si="43"/>
        <v>1.111721840434289</v>
      </c>
      <c r="J755" s="3">
        <f t="shared" si="42"/>
        <v>4.5996137717207883E-2</v>
      </c>
    </row>
    <row r="756" spans="4:10" customFormat="1" x14ac:dyDescent="0.2">
      <c r="D756" t="s">
        <v>473</v>
      </c>
      <c r="E756" t="s">
        <v>552</v>
      </c>
      <c r="F756" s="32">
        <v>0.38355</v>
      </c>
      <c r="G756" s="33">
        <v>7658.2278481292697</v>
      </c>
      <c r="H756" s="21">
        <f>(SUM(G756+G768)*100)/$G$709</f>
        <v>118.73873912859874</v>
      </c>
      <c r="I756" s="5">
        <f t="shared" si="43"/>
        <v>2.0838714808513279</v>
      </c>
      <c r="J756" s="3">
        <f t="shared" si="42"/>
        <v>0.31887093109667919</v>
      </c>
    </row>
    <row r="757" spans="4:10" customFormat="1" x14ac:dyDescent="0.2">
      <c r="D757" t="s">
        <v>473</v>
      </c>
      <c r="E757" t="s">
        <v>553</v>
      </c>
      <c r="F757" s="32">
        <v>3.9649999999999998E-2</v>
      </c>
      <c r="G757" s="33">
        <v>2247.8294106101998</v>
      </c>
      <c r="H757" s="21">
        <f>(SUM(G757+G769)*100)/$G$709</f>
        <v>59.758700663569194</v>
      </c>
      <c r="I757" s="5">
        <f t="shared" si="43"/>
        <v>0.65042396444170059</v>
      </c>
      <c r="J757" s="3">
        <f t="shared" si="42"/>
        <v>-0.18680346582564405</v>
      </c>
    </row>
    <row r="758" spans="4:10" customFormat="1" x14ac:dyDescent="0.2">
      <c r="D758" t="s">
        <v>473</v>
      </c>
      <c r="E758" t="s">
        <v>554</v>
      </c>
      <c r="F758" s="32">
        <v>2.7799999999999998E-2</v>
      </c>
      <c r="G758" s="33">
        <v>2368.0929358215299</v>
      </c>
      <c r="H758" s="21">
        <f>(SUM(G758+G770)*100)/$G$709</f>
        <v>91.52835179132282</v>
      </c>
      <c r="I758" s="5">
        <f t="shared" si="43"/>
        <v>0.37187437651038113</v>
      </c>
      <c r="J758" s="3">
        <f t="shared" si="42"/>
        <v>-0.4296037450707782</v>
      </c>
    </row>
    <row r="759" spans="4:10" customFormat="1" x14ac:dyDescent="0.2">
      <c r="D759" t="s">
        <v>473</v>
      </c>
      <c r="E759" t="s">
        <v>555</v>
      </c>
      <c r="F759" s="32">
        <v>0</v>
      </c>
      <c r="G759" s="33">
        <v>0</v>
      </c>
      <c r="H759" s="21">
        <f>(SUM(G759+G771)*100)/$G$705</f>
        <v>21.576310305131901</v>
      </c>
      <c r="I759" s="5">
        <f t="shared" si="43"/>
        <v>0</v>
      </c>
      <c r="J759" s="3" t="e">
        <f t="shared" si="42"/>
        <v>#NUM!</v>
      </c>
    </row>
    <row r="760" spans="4:10" customFormat="1" x14ac:dyDescent="0.2">
      <c r="D760" t="s">
        <v>473</v>
      </c>
      <c r="E760" t="s">
        <v>556</v>
      </c>
      <c r="F760" s="32">
        <v>3.9649999999999998E-2</v>
      </c>
      <c r="G760" s="33">
        <v>2431.5296167144802</v>
      </c>
      <c r="H760" s="21">
        <f>(SUM(G760+G772)*100)/$G$705</f>
        <v>49.575624389885576</v>
      </c>
      <c r="I760" s="5">
        <f t="shared" si="43"/>
        <v>0.67264244814034391</v>
      </c>
      <c r="J760" s="3">
        <f t="shared" si="42"/>
        <v>-0.17221572933267995</v>
      </c>
    </row>
    <row r="761" spans="4:10" customFormat="1" x14ac:dyDescent="0.2">
      <c r="D761" t="s">
        <v>473</v>
      </c>
      <c r="E761" t="s">
        <v>557</v>
      </c>
      <c r="F761" s="32">
        <v>0.31240000000000001</v>
      </c>
      <c r="G761" s="33">
        <v>12164.815523933299</v>
      </c>
      <c r="H761" s="21">
        <f>(SUM(G761+G773)*100)/$G$705</f>
        <v>129.80177053899183</v>
      </c>
      <c r="I761" s="5">
        <f t="shared" si="43"/>
        <v>3.3180314325557219</v>
      </c>
      <c r="J761" s="3">
        <f t="shared" si="42"/>
        <v>0.5208804958899218</v>
      </c>
    </row>
    <row r="762" spans="4:10" customFormat="1" x14ac:dyDescent="0.2">
      <c r="D762" t="s">
        <v>473</v>
      </c>
      <c r="E762" t="s">
        <v>558</v>
      </c>
      <c r="F762" s="32">
        <v>0.1108</v>
      </c>
      <c r="G762" s="33">
        <v>6297.1619433866999</v>
      </c>
      <c r="J762" s="3"/>
    </row>
    <row r="763" spans="4:10" customFormat="1" x14ac:dyDescent="0.2">
      <c r="D763" t="s">
        <v>473</v>
      </c>
      <c r="E763" t="s">
        <v>559</v>
      </c>
      <c r="F763" s="32">
        <v>0.1108</v>
      </c>
      <c r="G763" s="33">
        <v>4045.6692515699601</v>
      </c>
      <c r="J763" s="3"/>
    </row>
    <row r="764" spans="4:10" customFormat="1" x14ac:dyDescent="0.2">
      <c r="D764" t="s">
        <v>473</v>
      </c>
      <c r="E764" t="s">
        <v>560</v>
      </c>
      <c r="F764" s="32">
        <v>0.1108</v>
      </c>
      <c r="G764" s="33">
        <v>3939.2193138748598</v>
      </c>
      <c r="J764" s="3"/>
    </row>
    <row r="765" spans="4:10" customFormat="1" x14ac:dyDescent="0.2">
      <c r="D765" t="s">
        <v>473</v>
      </c>
      <c r="E765" t="s">
        <v>561</v>
      </c>
      <c r="F765" s="32">
        <v>0.1108</v>
      </c>
      <c r="G765" s="33">
        <v>4090.3723112267699</v>
      </c>
      <c r="J765" s="3"/>
    </row>
    <row r="766" spans="4:10" customFormat="1" x14ac:dyDescent="0.2">
      <c r="D766" t="s">
        <v>473</v>
      </c>
      <c r="E766" t="s">
        <v>562</v>
      </c>
      <c r="F766" s="32">
        <v>0.1108</v>
      </c>
      <c r="G766" s="33">
        <v>4340.6091656935696</v>
      </c>
      <c r="J766" s="3"/>
    </row>
    <row r="767" spans="4:10" customFormat="1" x14ac:dyDescent="0.2">
      <c r="D767" t="s">
        <v>473</v>
      </c>
      <c r="E767" t="s">
        <v>563</v>
      </c>
      <c r="F767" s="32">
        <v>0.1108</v>
      </c>
      <c r="G767" s="33">
        <v>8391.5329472351095</v>
      </c>
      <c r="J767" s="3"/>
    </row>
    <row r="768" spans="4:10" customFormat="1" x14ac:dyDescent="0.2">
      <c r="D768" t="s">
        <v>473</v>
      </c>
      <c r="E768" t="s">
        <v>564</v>
      </c>
      <c r="F768" s="32">
        <v>0.1108</v>
      </c>
      <c r="G768" s="33">
        <v>3675.00007486097</v>
      </c>
      <c r="J768" s="3"/>
    </row>
    <row r="769" spans="4:10" customFormat="1" x14ac:dyDescent="0.2">
      <c r="D769" t="s">
        <v>473</v>
      </c>
      <c r="E769" t="s">
        <v>565</v>
      </c>
      <c r="F769" s="32">
        <v>0.1108</v>
      </c>
      <c r="G769" s="33">
        <v>3455.9449428337898</v>
      </c>
      <c r="J769" s="3"/>
    </row>
    <row r="770" spans="4:10" customFormat="1" x14ac:dyDescent="0.2">
      <c r="D770" t="s">
        <v>473</v>
      </c>
      <c r="E770" t="s">
        <v>566</v>
      </c>
      <c r="F770" s="32">
        <v>0.12266666666666701</v>
      </c>
      <c r="G770" s="33">
        <v>6367.9916805330704</v>
      </c>
      <c r="J770" s="3"/>
    </row>
    <row r="771" spans="4:10" customFormat="1" x14ac:dyDescent="0.2">
      <c r="D771" t="s">
        <v>473</v>
      </c>
      <c r="E771" t="s">
        <v>567</v>
      </c>
      <c r="F771" s="32">
        <v>0.1108</v>
      </c>
      <c r="G771" s="33">
        <v>2631.52435527036</v>
      </c>
      <c r="J771" s="3"/>
    </row>
    <row r="772" spans="4:10" customFormat="1" x14ac:dyDescent="0.2">
      <c r="D772" t="s">
        <v>473</v>
      </c>
      <c r="E772" t="s">
        <v>568</v>
      </c>
      <c r="F772" s="32">
        <v>0.1108</v>
      </c>
      <c r="G772" s="33">
        <v>3614.8917206116498</v>
      </c>
      <c r="J772" s="3"/>
    </row>
    <row r="773" spans="4:10" customFormat="1" x14ac:dyDescent="0.2">
      <c r="D773" t="s">
        <v>473</v>
      </c>
      <c r="E773" t="s">
        <v>569</v>
      </c>
      <c r="F773" s="32">
        <v>0.1108</v>
      </c>
      <c r="G773" s="33">
        <v>3666.2749498317198</v>
      </c>
      <c r="J773" s="3"/>
    </row>
    <row r="774" spans="4:10" customFormat="1" x14ac:dyDescent="0.2">
      <c r="D774" t="s">
        <v>472</v>
      </c>
      <c r="E774" t="s">
        <v>570</v>
      </c>
      <c r="F774" s="32">
        <v>0.12659999999999999</v>
      </c>
      <c r="G774" s="33">
        <v>841.139037057216</v>
      </c>
      <c r="H774" s="21">
        <f>(SUM(G774+G786)*100)/$G$685</f>
        <v>32.261145079816181</v>
      </c>
      <c r="I774" s="5">
        <f>G774/G786</f>
        <v>5.0432255073010199E-3</v>
      </c>
      <c r="J774" s="3">
        <f t="shared" ref="J774:J785" si="44">LOG(I774)</f>
        <v>-2.2972916119743552</v>
      </c>
    </row>
    <row r="775" spans="4:10" customFormat="1" x14ac:dyDescent="0.2">
      <c r="D775" t="s">
        <v>472</v>
      </c>
      <c r="E775" t="s">
        <v>571</v>
      </c>
      <c r="F775" s="32">
        <v>0.13844999999999999</v>
      </c>
      <c r="G775" s="33">
        <v>110575.70704001701</v>
      </c>
      <c r="H775" s="21">
        <f>(SUM(G775+G787)*100)/$G$685</f>
        <v>51.350196828485551</v>
      </c>
      <c r="I775" s="5">
        <f t="shared" ref="I775:I785" si="45">G775/G787</f>
        <v>0.7077435019007281</v>
      </c>
      <c r="J775" s="3">
        <f t="shared" si="44"/>
        <v>-0.15012410939007523</v>
      </c>
    </row>
    <row r="776" spans="4:10" customFormat="1" x14ac:dyDescent="0.2">
      <c r="D776" t="s">
        <v>472</v>
      </c>
      <c r="E776" t="s">
        <v>572</v>
      </c>
      <c r="F776" s="32">
        <v>0.12659999999999999</v>
      </c>
      <c r="G776" s="33">
        <v>126615.33571036199</v>
      </c>
      <c r="H776" s="21">
        <f>(SUM(G776+G788)*100)/$G$685</f>
        <v>52.14860541632931</v>
      </c>
      <c r="I776" s="5">
        <f t="shared" si="45"/>
        <v>0.87716652583018839</v>
      </c>
      <c r="J776" s="3">
        <f t="shared" si="44"/>
        <v>-5.6917950095999717E-2</v>
      </c>
    </row>
    <row r="777" spans="4:10" customFormat="1" x14ac:dyDescent="0.2">
      <c r="D777" t="s">
        <v>472</v>
      </c>
      <c r="E777" t="s">
        <v>573</v>
      </c>
      <c r="F777" s="32">
        <v>0.12659999999999999</v>
      </c>
      <c r="G777" s="33">
        <v>111659.586197401</v>
      </c>
      <c r="H777" s="21">
        <f>(SUM(G777+G789)*100)/$G$681</f>
        <v>116.1084988781661</v>
      </c>
      <c r="I777" s="5">
        <f t="shared" si="45"/>
        <v>0.68312133003966602</v>
      </c>
      <c r="J777" s="3">
        <f t="shared" si="44"/>
        <v>-0.16550215387775455</v>
      </c>
    </row>
    <row r="778" spans="4:10" customFormat="1" x14ac:dyDescent="0.2">
      <c r="D778" t="s">
        <v>472</v>
      </c>
      <c r="E778" t="s">
        <v>574</v>
      </c>
      <c r="F778" s="32">
        <v>0.12659999999999999</v>
      </c>
      <c r="G778" s="33">
        <v>130755.06921041101</v>
      </c>
      <c r="H778" s="21">
        <f>(SUM(G778+G790)*100)/$G$681</f>
        <v>118.7560217801629</v>
      </c>
      <c r="I778" s="5">
        <f t="shared" si="45"/>
        <v>0.86803905142381044</v>
      </c>
      <c r="J778" s="3">
        <f t="shared" si="44"/>
        <v>-6.1460736302343742E-2</v>
      </c>
    </row>
    <row r="779" spans="4:10" customFormat="1" x14ac:dyDescent="0.2">
      <c r="D779" t="s">
        <v>472</v>
      </c>
      <c r="E779" t="s">
        <v>575</v>
      </c>
      <c r="F779" s="32">
        <v>0.12659999999999999</v>
      </c>
      <c r="G779" s="33">
        <v>120617.478773763</v>
      </c>
      <c r="H779" s="21">
        <f>(SUM(G779+G791)*100)/$G$681</f>
        <v>111.0638180696367</v>
      </c>
      <c r="I779" s="5">
        <f t="shared" si="45"/>
        <v>0.84617766616441081</v>
      </c>
      <c r="J779" s="3">
        <f t="shared" si="44"/>
        <v>-7.2538441530791004E-2</v>
      </c>
    </row>
    <row r="780" spans="4:10" customFormat="1" x14ac:dyDescent="0.2">
      <c r="D780" t="s">
        <v>472</v>
      </c>
      <c r="E780" t="s">
        <v>576</v>
      </c>
      <c r="F780" s="32">
        <v>0.12659999999999999</v>
      </c>
      <c r="G780" s="33">
        <v>141503.19273142601</v>
      </c>
      <c r="H780" s="21">
        <f>(SUM(G780+G792)*100)/$G$693</f>
        <v>91.041699802512838</v>
      </c>
      <c r="I780" s="5">
        <f t="shared" si="45"/>
        <v>0.85288195737159811</v>
      </c>
      <c r="J780" s="3">
        <f t="shared" si="44"/>
        <v>-6.9111072946955218E-2</v>
      </c>
    </row>
    <row r="781" spans="4:10" customFormat="1" x14ac:dyDescent="0.2">
      <c r="D781" t="s">
        <v>472</v>
      </c>
      <c r="E781" t="s">
        <v>577</v>
      </c>
      <c r="F781" s="32">
        <v>0.13844999999999999</v>
      </c>
      <c r="G781" s="33">
        <v>95743.118161185805</v>
      </c>
      <c r="H781" s="21">
        <f>(SUM(G781+G793)*100)/$G$693</f>
        <v>76.379486461990481</v>
      </c>
      <c r="I781" s="5">
        <f t="shared" si="45"/>
        <v>0.59041328624290734</v>
      </c>
      <c r="J781" s="3">
        <f t="shared" si="44"/>
        <v>-0.22884387801926992</v>
      </c>
    </row>
    <row r="782" spans="4:10" customFormat="1" x14ac:dyDescent="0.2">
      <c r="D782" t="s">
        <v>472</v>
      </c>
      <c r="E782" t="s">
        <v>578</v>
      </c>
      <c r="F782" s="32">
        <v>0.12659999999999999</v>
      </c>
      <c r="G782" s="33">
        <v>120093.139817755</v>
      </c>
      <c r="H782" s="21">
        <f>(SUM(G782+G794)*100)/$G$693</f>
        <v>82.701446180187304</v>
      </c>
      <c r="I782" s="5">
        <f t="shared" si="45"/>
        <v>0.75454425219683374</v>
      </c>
      <c r="J782" s="3">
        <f t="shared" si="44"/>
        <v>-0.12231528481970066</v>
      </c>
    </row>
    <row r="783" spans="4:10" customFormat="1" x14ac:dyDescent="0.2">
      <c r="D783" t="s">
        <v>472</v>
      </c>
      <c r="E783" t="s">
        <v>579</v>
      </c>
      <c r="F783" s="32">
        <v>0.12659999999999999</v>
      </c>
      <c r="G783" s="33">
        <v>141495.69142056699</v>
      </c>
      <c r="H783" s="21">
        <f>(SUM(G783+G795)*100)/$G$689</f>
        <v>112.88134063303258</v>
      </c>
      <c r="I783" s="5">
        <f t="shared" si="45"/>
        <v>0.83948438413673265</v>
      </c>
      <c r="J783" s="3">
        <f t="shared" si="44"/>
        <v>-7.5987378080219686E-2</v>
      </c>
    </row>
    <row r="784" spans="4:10" customFormat="1" x14ac:dyDescent="0.2">
      <c r="D784" t="s">
        <v>472</v>
      </c>
      <c r="E784" t="s">
        <v>580</v>
      </c>
      <c r="F784" s="32">
        <v>0.13844999999999999</v>
      </c>
      <c r="G784" s="33">
        <v>88848.210889511902</v>
      </c>
      <c r="H784" s="21">
        <f>(SUM(G784+G796)*100)/$G$689</f>
        <v>92.659480617885009</v>
      </c>
      <c r="I784" s="5">
        <f t="shared" si="45"/>
        <v>0.53634272321559084</v>
      </c>
      <c r="J784" s="3">
        <f t="shared" si="44"/>
        <v>-0.27055760725515199</v>
      </c>
    </row>
    <row r="785" spans="1:12" customFormat="1" x14ac:dyDescent="0.2">
      <c r="D785" t="s">
        <v>472</v>
      </c>
      <c r="E785" t="s">
        <v>581</v>
      </c>
      <c r="F785" s="32">
        <v>0.12659999999999999</v>
      </c>
      <c r="G785" s="33">
        <v>111198.300049125</v>
      </c>
      <c r="H785" s="21">
        <f>(SUM(G785+G797)*100)/$G$689</f>
        <v>101.74853172854802</v>
      </c>
      <c r="I785" s="5">
        <f t="shared" si="45"/>
        <v>0.66083224167988031</v>
      </c>
      <c r="J785" s="3">
        <f t="shared" si="44"/>
        <v>-0.17990877615669804</v>
      </c>
    </row>
    <row r="786" spans="1:12" customFormat="1" x14ac:dyDescent="0.2">
      <c r="D786" t="s">
        <v>472</v>
      </c>
      <c r="E786" t="s">
        <v>582</v>
      </c>
      <c r="F786" s="32">
        <v>0.10288333333333299</v>
      </c>
      <c r="G786" s="33">
        <v>166785.926157676</v>
      </c>
      <c r="J786" s="3"/>
    </row>
    <row r="787" spans="1:12" customFormat="1" x14ac:dyDescent="0.2">
      <c r="D787" t="s">
        <v>472</v>
      </c>
      <c r="E787" t="s">
        <v>583</v>
      </c>
      <c r="F787" s="32">
        <v>0.11473333333333301</v>
      </c>
      <c r="G787" s="33">
        <v>156236.97955975999</v>
      </c>
      <c r="J787" s="3"/>
    </row>
    <row r="788" spans="1:12" customFormat="1" x14ac:dyDescent="0.2">
      <c r="D788" t="s">
        <v>472</v>
      </c>
      <c r="E788" t="s">
        <v>584</v>
      </c>
      <c r="F788" s="32">
        <v>0.11473333333333301</v>
      </c>
      <c r="G788" s="33">
        <v>144345.83626014201</v>
      </c>
      <c r="J788" s="3"/>
    </row>
    <row r="789" spans="1:12" customFormat="1" x14ac:dyDescent="0.2">
      <c r="D789" t="s">
        <v>472</v>
      </c>
      <c r="E789" t="s">
        <v>585</v>
      </c>
      <c r="F789" s="32">
        <v>0.11473333333333301</v>
      </c>
      <c r="G789" s="33">
        <v>163454.98418402101</v>
      </c>
      <c r="J789" s="3"/>
    </row>
    <row r="790" spans="1:12" customFormat="1" x14ac:dyDescent="0.2">
      <c r="D790" t="s">
        <v>472</v>
      </c>
      <c r="E790" t="s">
        <v>586</v>
      </c>
      <c r="F790" s="32">
        <v>0.11473333333333301</v>
      </c>
      <c r="G790" s="33">
        <v>150632.703673802</v>
      </c>
      <c r="J790" s="3"/>
    </row>
    <row r="791" spans="1:12" customFormat="1" x14ac:dyDescent="0.2">
      <c r="D791" t="s">
        <v>472</v>
      </c>
      <c r="E791" t="s">
        <v>587</v>
      </c>
      <c r="F791" s="32">
        <v>0.11473333333333301</v>
      </c>
      <c r="G791" s="33">
        <v>142543.91671728101</v>
      </c>
      <c r="J791" s="3"/>
    </row>
    <row r="792" spans="1:12" customFormat="1" x14ac:dyDescent="0.2">
      <c r="D792" t="s">
        <v>472</v>
      </c>
      <c r="E792" t="s">
        <v>588</v>
      </c>
      <c r="F792" s="32">
        <v>0.11473333333333301</v>
      </c>
      <c r="G792" s="33">
        <v>165911.814065699</v>
      </c>
      <c r="J792" s="3"/>
    </row>
    <row r="793" spans="1:12" customFormat="1" x14ac:dyDescent="0.2">
      <c r="D793" t="s">
        <v>472</v>
      </c>
      <c r="E793" t="s">
        <v>589</v>
      </c>
      <c r="F793" s="32">
        <v>0.12659999999999999</v>
      </c>
      <c r="G793" s="33">
        <v>162162.87876996599</v>
      </c>
      <c r="J793" s="3"/>
    </row>
    <row r="794" spans="1:12" customFormat="1" x14ac:dyDescent="0.2">
      <c r="D794" t="s">
        <v>472</v>
      </c>
      <c r="E794" t="s">
        <v>590</v>
      </c>
      <c r="F794" s="32">
        <v>0.10288333333333299</v>
      </c>
      <c r="G794" s="33">
        <v>159159.83650807399</v>
      </c>
      <c r="J794" s="3"/>
    </row>
    <row r="795" spans="1:12" customFormat="1" x14ac:dyDescent="0.2">
      <c r="D795" t="s">
        <v>472</v>
      </c>
      <c r="E795" t="s">
        <v>591</v>
      </c>
      <c r="F795" s="32">
        <v>0.11473333333333301</v>
      </c>
      <c r="G795" s="33">
        <v>168550.71290703199</v>
      </c>
      <c r="J795" s="3"/>
    </row>
    <row r="796" spans="1:12" customFormat="1" x14ac:dyDescent="0.2">
      <c r="D796" t="s">
        <v>472</v>
      </c>
      <c r="E796" t="s">
        <v>592</v>
      </c>
      <c r="F796" s="32">
        <v>0.11473333333333301</v>
      </c>
      <c r="G796" s="33">
        <v>165655.665759444</v>
      </c>
      <c r="J796" s="3"/>
    </row>
    <row r="797" spans="1:12" customFormat="1" x14ac:dyDescent="0.2">
      <c r="D797" t="s">
        <v>472</v>
      </c>
      <c r="E797" t="s">
        <v>593</v>
      </c>
      <c r="F797" s="32">
        <v>0.11473333333333301</v>
      </c>
      <c r="G797" s="33">
        <v>168270.08889041399</v>
      </c>
      <c r="J797" s="3"/>
    </row>
    <row r="798" spans="1:12" customFormat="1" x14ac:dyDescent="0.2">
      <c r="A798" s="16" t="s">
        <v>2</v>
      </c>
      <c r="B798" s="16" t="s">
        <v>204</v>
      </c>
      <c r="C798" s="8">
        <v>190522</v>
      </c>
      <c r="D798" s="16" t="s">
        <v>472</v>
      </c>
      <c r="E798" s="16" t="s">
        <v>352</v>
      </c>
      <c r="F798" s="30">
        <v>5.0597833333333302</v>
      </c>
      <c r="G798" s="31">
        <v>11134.061346198599</v>
      </c>
      <c r="H798" s="16"/>
      <c r="I798" s="16"/>
      <c r="J798" s="20"/>
      <c r="K798" s="16"/>
      <c r="L798" s="16"/>
    </row>
    <row r="799" spans="1:12" customFormat="1" x14ac:dyDescent="0.2">
      <c r="D799" t="s">
        <v>472</v>
      </c>
      <c r="E799" t="s">
        <v>353</v>
      </c>
      <c r="F799" s="32">
        <v>5.0479333333333303</v>
      </c>
      <c r="G799" s="33">
        <v>47214.042939674</v>
      </c>
      <c r="J799" s="3"/>
    </row>
    <row r="800" spans="1:12" customFormat="1" x14ac:dyDescent="0.2">
      <c r="D800" t="s">
        <v>472</v>
      </c>
      <c r="E800" t="s">
        <v>354</v>
      </c>
      <c r="F800" s="32">
        <v>5.0479333333333303</v>
      </c>
      <c r="G800" s="33">
        <v>90073.556112988896</v>
      </c>
      <c r="J800" s="3"/>
    </row>
    <row r="801" spans="4:12" customFormat="1" x14ac:dyDescent="0.2">
      <c r="D801" t="s">
        <v>472</v>
      </c>
      <c r="E801" t="s">
        <v>355</v>
      </c>
      <c r="F801" s="32">
        <v>5.0479333333333303</v>
      </c>
      <c r="G801" s="33">
        <v>856608.45604640397</v>
      </c>
      <c r="J801" s="3"/>
    </row>
    <row r="802" spans="4:12" customFormat="1" x14ac:dyDescent="0.2">
      <c r="D802" t="s">
        <v>472</v>
      </c>
      <c r="E802" t="s">
        <v>356</v>
      </c>
      <c r="F802" s="32">
        <v>5.0597833333333302</v>
      </c>
      <c r="G802" s="33">
        <v>10995.143580416599</v>
      </c>
      <c r="J802" s="3"/>
    </row>
    <row r="803" spans="4:12" customFormat="1" x14ac:dyDescent="0.2">
      <c r="D803" t="s">
        <v>472</v>
      </c>
      <c r="E803" t="s">
        <v>357</v>
      </c>
      <c r="F803" s="32">
        <v>5.0597833333333302</v>
      </c>
      <c r="G803" s="33">
        <v>40637.0545266111</v>
      </c>
      <c r="J803" s="3"/>
    </row>
    <row r="804" spans="4:12" customFormat="1" x14ac:dyDescent="0.2">
      <c r="D804" t="s">
        <v>472</v>
      </c>
      <c r="E804" t="s">
        <v>358</v>
      </c>
      <c r="F804" s="32">
        <v>5.0597833333333302</v>
      </c>
      <c r="G804" s="33">
        <v>87189.953840812595</v>
      </c>
      <c r="J804" s="3"/>
    </row>
    <row r="805" spans="4:12" customFormat="1" x14ac:dyDescent="0.2">
      <c r="D805" t="s">
        <v>472</v>
      </c>
      <c r="E805" t="s">
        <v>359</v>
      </c>
      <c r="F805" s="32">
        <v>5.0597833333333302</v>
      </c>
      <c r="G805" s="33">
        <v>882444.86241612094</v>
      </c>
      <c r="J805" s="3"/>
    </row>
    <row r="806" spans="4:12" customFormat="1" x14ac:dyDescent="0.2">
      <c r="D806" t="s">
        <v>472</v>
      </c>
      <c r="E806" t="s">
        <v>360</v>
      </c>
      <c r="F806" s="32">
        <v>5.0597833333333302</v>
      </c>
      <c r="G806" s="33">
        <v>9840.4867048410306</v>
      </c>
      <c r="J806" s="3"/>
    </row>
    <row r="807" spans="4:12" customFormat="1" x14ac:dyDescent="0.2">
      <c r="D807" t="s">
        <v>472</v>
      </c>
      <c r="E807" t="s">
        <v>361</v>
      </c>
      <c r="F807" s="32">
        <v>5.0479333333333303</v>
      </c>
      <c r="G807" s="33">
        <v>45503.669954974102</v>
      </c>
      <c r="J807" s="3"/>
    </row>
    <row r="808" spans="4:12" customFormat="1" x14ac:dyDescent="0.2">
      <c r="D808" t="s">
        <v>472</v>
      </c>
      <c r="E808" t="s">
        <v>362</v>
      </c>
      <c r="F808" s="32">
        <v>5.0597833333333302</v>
      </c>
      <c r="G808" s="33">
        <v>89802.338595878799</v>
      </c>
      <c r="J808" s="3"/>
    </row>
    <row r="809" spans="4:12" customFormat="1" x14ac:dyDescent="0.2">
      <c r="D809" t="s">
        <v>472</v>
      </c>
      <c r="E809" t="s">
        <v>363</v>
      </c>
      <c r="F809" s="32">
        <v>5.0597833333333302</v>
      </c>
      <c r="G809" s="33">
        <v>928273.32615503704</v>
      </c>
      <c r="J809" s="3"/>
    </row>
    <row r="810" spans="4:12" customFormat="1" x14ac:dyDescent="0.2">
      <c r="D810" t="s">
        <v>472</v>
      </c>
      <c r="E810" t="s">
        <v>364</v>
      </c>
      <c r="F810" s="32">
        <v>5.07165</v>
      </c>
      <c r="G810" s="33">
        <v>11116.978060784601</v>
      </c>
      <c r="J810" s="3"/>
    </row>
    <row r="811" spans="4:12" customFormat="1" x14ac:dyDescent="0.2">
      <c r="D811" t="s">
        <v>472</v>
      </c>
      <c r="E811" t="s">
        <v>365</v>
      </c>
      <c r="F811" s="32">
        <v>5.0597833333333302</v>
      </c>
      <c r="G811" s="33">
        <v>45229.1244983906</v>
      </c>
      <c r="J811" s="3"/>
    </row>
    <row r="812" spans="4:12" customFormat="1" x14ac:dyDescent="0.2">
      <c r="D812" t="s">
        <v>472</v>
      </c>
      <c r="E812" t="s">
        <v>366</v>
      </c>
      <c r="F812" s="32">
        <v>5.0597833333333302</v>
      </c>
      <c r="G812" s="33">
        <v>87189.315731922601</v>
      </c>
      <c r="J812" s="3"/>
    </row>
    <row r="813" spans="4:12" customFormat="1" x14ac:dyDescent="0.2">
      <c r="D813" t="s">
        <v>472</v>
      </c>
      <c r="E813" t="s">
        <v>367</v>
      </c>
      <c r="F813" s="32">
        <v>5.0598000000000001</v>
      </c>
      <c r="G813" s="33">
        <v>872252.09901507699</v>
      </c>
      <c r="J813" s="3"/>
    </row>
    <row r="814" spans="4:12" customFormat="1" x14ac:dyDescent="0.2">
      <c r="D814" t="s">
        <v>472</v>
      </c>
      <c r="E814" t="s">
        <v>448</v>
      </c>
      <c r="F814" s="32">
        <v>5.0597833333333302</v>
      </c>
      <c r="G814" s="33">
        <v>418884.22228317201</v>
      </c>
      <c r="H814" s="21">
        <f>(SUM(G814+G826)*100)/$G$805</f>
        <v>95.47864786326825</v>
      </c>
      <c r="I814" s="5">
        <f>G814/G826</f>
        <v>0.98872219848286469</v>
      </c>
      <c r="J814" s="3">
        <f>LOG(I814)</f>
        <v>-4.9257150899501096E-3</v>
      </c>
      <c r="K814" s="3"/>
      <c r="L814" s="5"/>
    </row>
    <row r="815" spans="4:12" customFormat="1" x14ac:dyDescent="0.2">
      <c r="D815" t="s">
        <v>472</v>
      </c>
      <c r="E815" t="s">
        <v>449</v>
      </c>
      <c r="F815" s="32">
        <v>5.0597833333333302</v>
      </c>
      <c r="G815" s="33">
        <v>420003.53221438301</v>
      </c>
      <c r="H815" s="21">
        <f>(SUM(G815+G827)*100)/$G$805</f>
        <v>97.866376729015911</v>
      </c>
      <c r="I815" s="5">
        <f t="shared" ref="I815:I825" si="46">G815/G827</f>
        <v>0.9467785342630205</v>
      </c>
      <c r="J815" s="3">
        <f t="shared" ref="J815:J824" si="47">LOG(I815)</f>
        <v>-2.3751597127408323E-2</v>
      </c>
      <c r="L815" s="5"/>
    </row>
    <row r="816" spans="4:12" customFormat="1" x14ac:dyDescent="0.2">
      <c r="D816" t="s">
        <v>472</v>
      </c>
      <c r="E816" t="s">
        <v>450</v>
      </c>
      <c r="F816" s="32">
        <v>5.0597833333333302</v>
      </c>
      <c r="G816" s="33">
        <v>424627.59058209101</v>
      </c>
      <c r="H816" s="21">
        <f>(SUM(G816+G828)*100)/$G$805</f>
        <v>96.901466742759141</v>
      </c>
      <c r="I816" s="5">
        <f t="shared" si="46"/>
        <v>0.98641769781623134</v>
      </c>
      <c r="J816" s="3">
        <f t="shared" si="47"/>
        <v>-5.9391444466102257E-3</v>
      </c>
      <c r="L816" s="5"/>
    </row>
    <row r="817" spans="4:12" customFormat="1" x14ac:dyDescent="0.2">
      <c r="D817" t="s">
        <v>472</v>
      </c>
      <c r="E817" t="s">
        <v>451</v>
      </c>
      <c r="F817" s="32">
        <v>5.0479333333333303</v>
      </c>
      <c r="G817" s="33">
        <v>416765.69483337301</v>
      </c>
      <c r="H817" s="21">
        <f>(SUM(G817+G829)*100)/$G$801</f>
        <v>96.768694654782692</v>
      </c>
      <c r="I817" s="5">
        <f>G817/G829</f>
        <v>1.0111668612583538</v>
      </c>
      <c r="J817" s="3">
        <f t="shared" si="47"/>
        <v>4.8228281372179934E-3</v>
      </c>
      <c r="K817" s="5"/>
      <c r="L817" s="5"/>
    </row>
    <row r="818" spans="4:12" customFormat="1" x14ac:dyDescent="0.2">
      <c r="D818" t="s">
        <v>472</v>
      </c>
      <c r="E818" t="s">
        <v>452</v>
      </c>
      <c r="F818" s="32">
        <v>5.0598000000000001</v>
      </c>
      <c r="G818" s="33">
        <v>417263.93732348498</v>
      </c>
      <c r="H818" s="21">
        <f>(SUM(G818+G830)*100)/$G$801</f>
        <v>97.65273930026791</v>
      </c>
      <c r="I818" s="5">
        <f t="shared" si="46"/>
        <v>0.99529205548475053</v>
      </c>
      <c r="J818" s="3">
        <f t="shared" si="47"/>
        <v>-2.0494624963604646E-3</v>
      </c>
      <c r="L818" s="5"/>
    </row>
    <row r="819" spans="4:12" customFormat="1" x14ac:dyDescent="0.2">
      <c r="D819" t="s">
        <v>472</v>
      </c>
      <c r="E819" t="s">
        <v>453</v>
      </c>
      <c r="F819" s="32">
        <v>5.0597833333333302</v>
      </c>
      <c r="G819" s="33">
        <v>390276.35071493703</v>
      </c>
      <c r="H819" s="21">
        <f>(SUM(G819+G831)*100)/$G$801</f>
        <v>91.299294153282972</v>
      </c>
      <c r="I819" s="5">
        <f t="shared" si="46"/>
        <v>0.99610829957572444</v>
      </c>
      <c r="J819" s="3">
        <f t="shared" si="47"/>
        <v>-1.6934413441623409E-3</v>
      </c>
      <c r="L819" s="5"/>
    </row>
    <row r="820" spans="4:12" customFormat="1" x14ac:dyDescent="0.2">
      <c r="D820" t="s">
        <v>472</v>
      </c>
      <c r="E820" t="s">
        <v>454</v>
      </c>
      <c r="F820" s="32">
        <v>5.0597833333333302</v>
      </c>
      <c r="G820" s="33">
        <v>433821.297833608</v>
      </c>
      <c r="H820" s="21">
        <f>(SUM(G820+G832)*100)/$G$813</f>
        <v>99.93217651117078</v>
      </c>
      <c r="I820" s="5">
        <f t="shared" si="46"/>
        <v>0.99082331719755201</v>
      </c>
      <c r="J820" s="3">
        <f t="shared" si="47"/>
        <v>-4.0037816470860155E-3</v>
      </c>
      <c r="K820" s="3"/>
      <c r="L820" s="5"/>
    </row>
    <row r="821" spans="4:12" customFormat="1" x14ac:dyDescent="0.2">
      <c r="D821" t="s">
        <v>472</v>
      </c>
      <c r="E821" t="s">
        <v>455</v>
      </c>
      <c r="F821" s="32">
        <v>5.0597833333333302</v>
      </c>
      <c r="G821" s="33">
        <v>429341.38844906999</v>
      </c>
      <c r="H821" s="21">
        <f>(SUM(G821+G833)*100)/$G$813</f>
        <v>99.189671208141519</v>
      </c>
      <c r="I821" s="5">
        <f t="shared" si="46"/>
        <v>0.98508357785348999</v>
      </c>
      <c r="J821" s="3">
        <f t="shared" si="47"/>
        <v>-6.5269209128057445E-3</v>
      </c>
      <c r="L821" s="5"/>
    </row>
    <row r="822" spans="4:12" customFormat="1" x14ac:dyDescent="0.2">
      <c r="D822" t="s">
        <v>472</v>
      </c>
      <c r="E822" t="s">
        <v>456</v>
      </c>
      <c r="F822" s="32">
        <v>5.0597833333333302</v>
      </c>
      <c r="G822" s="33">
        <v>444458.70908162399</v>
      </c>
      <c r="H822" s="21">
        <f>(SUM(G822+G834)*100)/$G$813</f>
        <v>103.14243147585297</v>
      </c>
      <c r="I822" s="5">
        <f t="shared" si="46"/>
        <v>0.9763960300393566</v>
      </c>
      <c r="J822" s="3">
        <f t="shared" si="47"/>
        <v>-1.0373995063437591E-2</v>
      </c>
      <c r="L822" s="5"/>
    </row>
    <row r="823" spans="4:12" customFormat="1" x14ac:dyDescent="0.2">
      <c r="D823" t="s">
        <v>472</v>
      </c>
      <c r="E823" t="s">
        <v>457</v>
      </c>
      <c r="F823" s="32">
        <v>5.0597833333333302</v>
      </c>
      <c r="G823" s="33">
        <v>440586.920108833</v>
      </c>
      <c r="H823" s="21">
        <f>(SUM(G823+G835)*100)/$G$809</f>
        <v>95.826584384733181</v>
      </c>
      <c r="I823" s="5">
        <f t="shared" si="46"/>
        <v>0.98138130746734176</v>
      </c>
      <c r="J823" s="3">
        <f t="shared" si="47"/>
        <v>-8.1622183554078149E-3</v>
      </c>
      <c r="K823" s="3"/>
      <c r="L823" s="5"/>
    </row>
    <row r="824" spans="4:12" customFormat="1" x14ac:dyDescent="0.2">
      <c r="D824" t="s">
        <v>472</v>
      </c>
      <c r="E824" t="s">
        <v>458</v>
      </c>
      <c r="F824" s="32">
        <v>5.0598000000000001</v>
      </c>
      <c r="G824" s="33">
        <v>443725.64475664397</v>
      </c>
      <c r="H824" s="21">
        <f>(SUM(G824+G836)*100)/$G$809</f>
        <v>96.895626635531471</v>
      </c>
      <c r="I824" s="5">
        <f t="shared" si="46"/>
        <v>0.97365775646427921</v>
      </c>
      <c r="J824" s="3">
        <f t="shared" si="47"/>
        <v>-1.1593672072818173E-2</v>
      </c>
    </row>
    <row r="825" spans="4:12" customFormat="1" x14ac:dyDescent="0.2">
      <c r="D825" t="s">
        <v>472</v>
      </c>
      <c r="E825" t="s">
        <v>459</v>
      </c>
      <c r="F825" s="32">
        <v>5.0597833333333302</v>
      </c>
      <c r="G825" s="33">
        <v>430996.66395113902</v>
      </c>
      <c r="H825" s="21">
        <f>(SUM(G825+G837)*100)/$G$809</f>
        <v>93.593879991375829</v>
      </c>
      <c r="I825" s="5">
        <f t="shared" si="46"/>
        <v>0.98443688041554922</v>
      </c>
      <c r="J825" s="3">
        <f>LOG(I825)</f>
        <v>-6.8121244888062413E-3</v>
      </c>
    </row>
    <row r="826" spans="4:12" customFormat="1" x14ac:dyDescent="0.2">
      <c r="D826" t="s">
        <v>472</v>
      </c>
      <c r="E826" t="s">
        <v>460</v>
      </c>
      <c r="F826" s="32">
        <v>5.0597833333333302</v>
      </c>
      <c r="G826" s="33">
        <v>423662.20049061801</v>
      </c>
      <c r="J826" s="3"/>
    </row>
    <row r="827" spans="4:12" customFormat="1" x14ac:dyDescent="0.2">
      <c r="D827" t="s">
        <v>472</v>
      </c>
      <c r="E827" t="s">
        <v>461</v>
      </c>
      <c r="F827" s="32">
        <v>5.0597833333333302</v>
      </c>
      <c r="G827" s="33">
        <v>443613.28126362403</v>
      </c>
      <c r="J827" s="3"/>
    </row>
    <row r="828" spans="4:12" customFormat="1" x14ac:dyDescent="0.2">
      <c r="D828" t="s">
        <v>472</v>
      </c>
      <c r="E828" t="s">
        <v>594</v>
      </c>
      <c r="F828" s="32">
        <v>5.0597833333333302</v>
      </c>
      <c r="G828" s="33">
        <v>430474.424295253</v>
      </c>
      <c r="J828" s="3"/>
    </row>
    <row r="829" spans="4:12" customFormat="1" x14ac:dyDescent="0.2">
      <c r="D829" t="s">
        <v>472</v>
      </c>
      <c r="E829" t="s">
        <v>463</v>
      </c>
      <c r="F829" s="32">
        <v>5.0597833333333302</v>
      </c>
      <c r="G829" s="33">
        <v>412163.12638521998</v>
      </c>
      <c r="J829" s="3"/>
    </row>
    <row r="830" spans="4:12" customFormat="1" x14ac:dyDescent="0.2">
      <c r="D830" t="s">
        <v>472</v>
      </c>
      <c r="E830" t="s">
        <v>464</v>
      </c>
      <c r="F830" s="32">
        <v>5.0597833333333302</v>
      </c>
      <c r="G830" s="33">
        <v>419237.68508356001</v>
      </c>
      <c r="J830" s="3"/>
    </row>
    <row r="831" spans="4:12" customFormat="1" x14ac:dyDescent="0.2">
      <c r="D831" t="s">
        <v>472</v>
      </c>
      <c r="E831" t="s">
        <v>465</v>
      </c>
      <c r="F831" s="32">
        <v>5.0597833333333302</v>
      </c>
      <c r="G831" s="33">
        <v>391801.12331276498</v>
      </c>
      <c r="J831" s="3"/>
    </row>
    <row r="832" spans="4:12" customFormat="1" x14ac:dyDescent="0.2">
      <c r="D832" t="s">
        <v>472</v>
      </c>
      <c r="E832" t="s">
        <v>466</v>
      </c>
      <c r="F832" s="32">
        <v>5.0598000000000001</v>
      </c>
      <c r="G832" s="33">
        <v>437839.20937653101</v>
      </c>
      <c r="J832" s="3"/>
    </row>
    <row r="833" spans="1:12" customFormat="1" x14ac:dyDescent="0.2">
      <c r="D833" t="s">
        <v>472</v>
      </c>
      <c r="E833" t="s">
        <v>467</v>
      </c>
      <c r="F833" s="32">
        <v>5.0598000000000001</v>
      </c>
      <c r="G833" s="33">
        <v>435842.60067009798</v>
      </c>
      <c r="J833" s="3"/>
    </row>
    <row r="834" spans="1:12" customFormat="1" x14ac:dyDescent="0.2">
      <c r="D834" t="s">
        <v>472</v>
      </c>
      <c r="E834" t="s">
        <v>468</v>
      </c>
      <c r="F834" s="32">
        <v>5.0597833333333302</v>
      </c>
      <c r="G834" s="33">
        <v>455203.31444169098</v>
      </c>
      <c r="J834" s="3"/>
    </row>
    <row r="835" spans="1:12" customFormat="1" x14ac:dyDescent="0.2">
      <c r="D835" t="s">
        <v>472</v>
      </c>
      <c r="E835" t="s">
        <v>469</v>
      </c>
      <c r="F835" s="32">
        <v>5.0597833333333302</v>
      </c>
      <c r="G835" s="33">
        <v>448945.70210009301</v>
      </c>
      <c r="J835" s="3"/>
    </row>
    <row r="836" spans="1:12" customFormat="1" x14ac:dyDescent="0.2">
      <c r="D836" t="s">
        <v>472</v>
      </c>
      <c r="E836" t="s">
        <v>470</v>
      </c>
      <c r="F836" s="32">
        <v>5.0597833333333302</v>
      </c>
      <c r="G836" s="33">
        <v>455730.61151177</v>
      </c>
      <c r="J836" s="3"/>
    </row>
    <row r="837" spans="1:12" customFormat="1" x14ac:dyDescent="0.2">
      <c r="D837" t="s">
        <v>472</v>
      </c>
      <c r="E837" t="s">
        <v>471</v>
      </c>
      <c r="F837" s="32">
        <v>5.07165</v>
      </c>
      <c r="G837" s="33">
        <v>437810.35892235901</v>
      </c>
      <c r="J837" s="3"/>
    </row>
    <row r="838" spans="1:12" customFormat="1" x14ac:dyDescent="0.2">
      <c r="A838" s="16" t="s">
        <v>2</v>
      </c>
      <c r="B838" s="16" t="s">
        <v>204</v>
      </c>
      <c r="C838" s="8">
        <v>190528</v>
      </c>
      <c r="D838" s="16" t="s">
        <v>351</v>
      </c>
      <c r="E838" s="16" t="s">
        <v>595</v>
      </c>
      <c r="F838" s="30">
        <v>9.20238333333333</v>
      </c>
      <c r="G838" s="31">
        <v>2123508.5762483799</v>
      </c>
      <c r="H838" s="16"/>
      <c r="I838" s="16"/>
      <c r="J838" s="20"/>
      <c r="K838" s="16"/>
      <c r="L838" s="16"/>
    </row>
    <row r="839" spans="1:12" customFormat="1" x14ac:dyDescent="0.2">
      <c r="D839" t="s">
        <v>351</v>
      </c>
      <c r="E839" t="s">
        <v>596</v>
      </c>
      <c r="F839" s="32">
        <v>9.2023666666666699</v>
      </c>
      <c r="G839" s="33">
        <v>4035560.7437239499</v>
      </c>
      <c r="J839" s="3"/>
    </row>
    <row r="840" spans="1:12" customFormat="1" x14ac:dyDescent="0.2">
      <c r="D840" t="s">
        <v>351</v>
      </c>
      <c r="E840" t="s">
        <v>597</v>
      </c>
      <c r="F840" s="32">
        <v>9.20238333333333</v>
      </c>
      <c r="G840" s="33">
        <v>8535200.7742234599</v>
      </c>
      <c r="J840" s="3"/>
    </row>
    <row r="841" spans="1:12" customFormat="1" x14ac:dyDescent="0.2">
      <c r="D841" t="s">
        <v>351</v>
      </c>
      <c r="E841" t="s">
        <v>598</v>
      </c>
      <c r="F841" s="32">
        <v>9.20238333333333</v>
      </c>
      <c r="G841" s="33">
        <v>7360092.1580216195</v>
      </c>
      <c r="J841" s="3"/>
    </row>
    <row r="842" spans="1:12" customFormat="1" x14ac:dyDescent="0.2">
      <c r="D842" t="s">
        <v>351</v>
      </c>
      <c r="E842" t="s">
        <v>599</v>
      </c>
      <c r="F842" s="32">
        <v>9.20238333333333</v>
      </c>
      <c r="G842" s="33">
        <v>12008313.6333919</v>
      </c>
      <c r="J842" s="3"/>
    </row>
    <row r="843" spans="1:12" customFormat="1" x14ac:dyDescent="0.2">
      <c r="D843" t="s">
        <v>351</v>
      </c>
      <c r="E843" t="s">
        <v>600</v>
      </c>
      <c r="F843" s="32">
        <v>9.1905333333333292</v>
      </c>
      <c r="G843" s="33">
        <v>2805915.60793478</v>
      </c>
      <c r="J843" s="3"/>
    </row>
    <row r="844" spans="1:12" customFormat="1" x14ac:dyDescent="0.2">
      <c r="D844" t="s">
        <v>351</v>
      </c>
      <c r="E844" t="s">
        <v>601</v>
      </c>
      <c r="F844" s="32">
        <v>9.1905333333333292</v>
      </c>
      <c r="G844" s="33">
        <v>4888614.7270451402</v>
      </c>
      <c r="J844" s="3"/>
    </row>
    <row r="845" spans="1:12" customFormat="1" x14ac:dyDescent="0.2">
      <c r="D845" t="s">
        <v>351</v>
      </c>
      <c r="E845" t="s">
        <v>602</v>
      </c>
      <c r="F845" s="32">
        <v>9.1905333333333292</v>
      </c>
      <c r="G845" s="33">
        <v>9390596.6551487204</v>
      </c>
      <c r="J845" s="3"/>
    </row>
    <row r="846" spans="1:12" customFormat="1" x14ac:dyDescent="0.2">
      <c r="D846" t="s">
        <v>351</v>
      </c>
      <c r="E846" t="s">
        <v>603</v>
      </c>
      <c r="F846" s="32">
        <v>9.2024000000000008</v>
      </c>
      <c r="G846" s="33">
        <v>8245610.0776894204</v>
      </c>
      <c r="J846" s="3"/>
    </row>
    <row r="847" spans="1:12" customFormat="1" x14ac:dyDescent="0.2">
      <c r="D847" t="s">
        <v>351</v>
      </c>
      <c r="E847" t="s">
        <v>604</v>
      </c>
      <c r="F847" s="32">
        <v>9.20238333333333</v>
      </c>
      <c r="G847" s="33">
        <v>12754296.7425678</v>
      </c>
      <c r="J847" s="3"/>
    </row>
    <row r="848" spans="1:12" customFormat="1" x14ac:dyDescent="0.2">
      <c r="D848" t="s">
        <v>472</v>
      </c>
      <c r="E848" t="s">
        <v>605</v>
      </c>
      <c r="F848" s="32">
        <v>5.0597833333333302</v>
      </c>
      <c r="G848" s="33">
        <v>11313.570067853499</v>
      </c>
      <c r="J848" s="3"/>
    </row>
    <row r="849" spans="4:12" customFormat="1" x14ac:dyDescent="0.2">
      <c r="D849" t="s">
        <v>472</v>
      </c>
      <c r="E849" t="s">
        <v>606</v>
      </c>
      <c r="F849" s="32">
        <v>5.0597833333333302</v>
      </c>
      <c r="G849" s="33">
        <v>45320.045188761404</v>
      </c>
      <c r="J849" s="3"/>
    </row>
    <row r="850" spans="4:12" customFormat="1" x14ac:dyDescent="0.2">
      <c r="D850" t="s">
        <v>472</v>
      </c>
      <c r="E850" t="s">
        <v>607</v>
      </c>
      <c r="F850" s="32">
        <v>5.0597833333333302</v>
      </c>
      <c r="G850" s="33">
        <v>102741.474438793</v>
      </c>
      <c r="J850" s="3"/>
    </row>
    <row r="851" spans="4:12" customFormat="1" x14ac:dyDescent="0.2">
      <c r="D851" t="s">
        <v>472</v>
      </c>
      <c r="E851" t="s">
        <v>608</v>
      </c>
      <c r="F851" s="32">
        <v>5.0597833333333302</v>
      </c>
      <c r="G851" s="33">
        <v>211464.15950889001</v>
      </c>
      <c r="J851" s="3"/>
    </row>
    <row r="852" spans="4:12" customFormat="1" x14ac:dyDescent="0.2">
      <c r="D852" t="s">
        <v>472</v>
      </c>
      <c r="E852" t="s">
        <v>609</v>
      </c>
      <c r="F852" s="32">
        <v>5.0597833333333302</v>
      </c>
      <c r="G852" s="33">
        <v>998053.52993020206</v>
      </c>
      <c r="J852" s="3"/>
    </row>
    <row r="853" spans="4:12" customFormat="1" x14ac:dyDescent="0.2">
      <c r="D853" t="s">
        <v>472</v>
      </c>
      <c r="E853" t="s">
        <v>610</v>
      </c>
      <c r="F853" s="32">
        <v>5.0479333333333303</v>
      </c>
      <c r="G853" s="33">
        <v>12234.534172867399</v>
      </c>
      <c r="J853" s="3"/>
    </row>
    <row r="854" spans="4:12" customFormat="1" x14ac:dyDescent="0.2">
      <c r="D854" t="s">
        <v>472</v>
      </c>
      <c r="E854" t="s">
        <v>611</v>
      </c>
      <c r="F854" s="32">
        <v>5.0479333333333303</v>
      </c>
      <c r="G854" s="33">
        <v>41795.617263740103</v>
      </c>
      <c r="J854" s="3"/>
    </row>
    <row r="855" spans="4:12" customFormat="1" x14ac:dyDescent="0.2">
      <c r="D855" t="s">
        <v>472</v>
      </c>
      <c r="E855" t="s">
        <v>612</v>
      </c>
      <c r="F855" s="32">
        <v>5.0479333333333303</v>
      </c>
      <c r="G855" s="33">
        <v>96554.278418473798</v>
      </c>
      <c r="J855" s="3"/>
    </row>
    <row r="856" spans="4:12" customFormat="1" x14ac:dyDescent="0.2">
      <c r="D856" t="s">
        <v>472</v>
      </c>
      <c r="E856" t="s">
        <v>613</v>
      </c>
      <c r="F856" s="32">
        <v>5.0479166666666702</v>
      </c>
      <c r="G856" s="33">
        <v>196714.36650008199</v>
      </c>
      <c r="J856" s="3"/>
    </row>
    <row r="857" spans="4:12" customFormat="1" x14ac:dyDescent="0.2">
      <c r="D857" t="s">
        <v>472</v>
      </c>
      <c r="E857" t="s">
        <v>614</v>
      </c>
      <c r="F857" s="32">
        <v>5.0479166666666702</v>
      </c>
      <c r="G857" s="33">
        <v>969389.72427722998</v>
      </c>
      <c r="J857" s="3"/>
    </row>
    <row r="858" spans="4:12" customFormat="1" x14ac:dyDescent="0.2">
      <c r="D858" t="s">
        <v>351</v>
      </c>
      <c r="E858" t="s">
        <v>615</v>
      </c>
      <c r="F858" s="32">
        <v>9.20238333333333</v>
      </c>
      <c r="G858" s="33">
        <v>68651.957155547905</v>
      </c>
      <c r="H858" s="21">
        <f>(SUM(G858+G864)*100)/$G$840</f>
        <v>101.33465583725418</v>
      </c>
      <c r="I858" s="5">
        <f>G864/G858</f>
        <v>124.98499282374857</v>
      </c>
      <c r="J858" s="3">
        <f>LOG(I858)</f>
        <v>2.0968578696072133</v>
      </c>
      <c r="K858" s="3"/>
      <c r="L858" s="3"/>
    </row>
    <row r="859" spans="4:12" customFormat="1" x14ac:dyDescent="0.2">
      <c r="D859" t="s">
        <v>351</v>
      </c>
      <c r="E859" t="s">
        <v>616</v>
      </c>
      <c r="F859" s="32">
        <v>9.20238333333333</v>
      </c>
      <c r="G859" s="33">
        <v>78047.560317789495</v>
      </c>
      <c r="H859" s="21">
        <f>(SUM(G859+G865)*100)/$G$840</f>
        <v>108.63941255495175</v>
      </c>
      <c r="I859" s="5">
        <f t="shared" ref="I859:I863" si="48">G865/G859</f>
        <v>117.80694212280898</v>
      </c>
      <c r="J859" s="3">
        <f t="shared" ref="J859:J863" si="49">LOG(I859)</f>
        <v>2.071170883293147</v>
      </c>
      <c r="L859" s="3"/>
    </row>
    <row r="860" spans="4:12" customFormat="1" x14ac:dyDescent="0.2">
      <c r="D860" t="s">
        <v>351</v>
      </c>
      <c r="E860" t="s">
        <v>617</v>
      </c>
      <c r="F860" s="32">
        <v>9.2142333333333308</v>
      </c>
      <c r="G860" s="33">
        <v>76200.372798434793</v>
      </c>
      <c r="H860" s="21">
        <f>(SUM(G860+G866)*100)/$G$840</f>
        <v>108.65533094212195</v>
      </c>
      <c r="I860" s="5">
        <f t="shared" si="48"/>
        <v>120.7047936542057</v>
      </c>
      <c r="J860" s="3">
        <f t="shared" si="49"/>
        <v>2.0817245179534374</v>
      </c>
      <c r="L860" s="3"/>
    </row>
    <row r="861" spans="4:12" customFormat="1" x14ac:dyDescent="0.2">
      <c r="D861" t="s">
        <v>351</v>
      </c>
      <c r="E861" t="s">
        <v>618</v>
      </c>
      <c r="F861" s="32">
        <v>9.2142499999999998</v>
      </c>
      <c r="G861" s="33">
        <v>82418.445217254295</v>
      </c>
      <c r="H861" s="21">
        <f>(SUM(G861+G867)*100)/$G$845</f>
        <v>95.975818022868935</v>
      </c>
      <c r="I861" s="5">
        <f t="shared" si="48"/>
        <v>108.35297230188887</v>
      </c>
      <c r="J861" s="3">
        <f t="shared" si="49"/>
        <v>2.0348408292377802</v>
      </c>
      <c r="K861" s="3"/>
      <c r="L861" s="3"/>
    </row>
    <row r="862" spans="4:12" customFormat="1" x14ac:dyDescent="0.2">
      <c r="D862" t="s">
        <v>351</v>
      </c>
      <c r="E862" t="s">
        <v>619</v>
      </c>
      <c r="F862" s="32">
        <v>9.2142499999999998</v>
      </c>
      <c r="G862" s="33">
        <v>71010.779849544604</v>
      </c>
      <c r="H862" s="21">
        <f>(SUM(G862+G868)*100)/$G$845</f>
        <v>97.261016098324973</v>
      </c>
      <c r="I862" s="5">
        <f t="shared" si="48"/>
        <v>127.61976370129298</v>
      </c>
      <c r="J862" s="3">
        <f t="shared" si="49"/>
        <v>2.1059179361544218</v>
      </c>
      <c r="L862" s="3"/>
    </row>
    <row r="863" spans="4:12" customFormat="1" x14ac:dyDescent="0.2">
      <c r="D863" t="s">
        <v>351</v>
      </c>
      <c r="E863" t="s">
        <v>620</v>
      </c>
      <c r="F863" s="32">
        <v>9.2142499999999998</v>
      </c>
      <c r="G863" s="33">
        <v>91817.594086700206</v>
      </c>
      <c r="H863" s="21">
        <f>(SUM(G863+G869)*100)/$G$845</f>
        <v>98.899674890232177</v>
      </c>
      <c r="I863" s="5">
        <f t="shared" si="48"/>
        <v>100.14912783954512</v>
      </c>
      <c r="J863" s="3">
        <f t="shared" si="49"/>
        <v>2.0006471715415053</v>
      </c>
      <c r="L863" s="3"/>
    </row>
    <row r="864" spans="4:12" customFormat="1" x14ac:dyDescent="0.2">
      <c r="D864" t="s">
        <v>351</v>
      </c>
      <c r="E864" t="s">
        <v>621</v>
      </c>
      <c r="F864" s="32">
        <v>9.2024000000000008</v>
      </c>
      <c r="G864" s="33">
        <v>8580464.3724224493</v>
      </c>
      <c r="J864" s="3"/>
      <c r="L864" s="3"/>
    </row>
    <row r="865" spans="4:12" customFormat="1" x14ac:dyDescent="0.2">
      <c r="D865" t="s">
        <v>351</v>
      </c>
      <c r="E865" t="s">
        <v>622</v>
      </c>
      <c r="F865" s="32">
        <v>9.20238333333333</v>
      </c>
      <c r="G865" s="33">
        <v>9194544.4211842697</v>
      </c>
      <c r="J865" s="3"/>
      <c r="L865" s="3"/>
    </row>
    <row r="866" spans="4:12" customFormat="1" x14ac:dyDescent="0.2">
      <c r="D866" t="s">
        <v>351</v>
      </c>
      <c r="E866" t="s">
        <v>623</v>
      </c>
      <c r="F866" s="32">
        <v>9.20238333333333</v>
      </c>
      <c r="G866" s="33">
        <v>9197750.2750086207</v>
      </c>
      <c r="J866" s="3"/>
      <c r="L866" s="3"/>
    </row>
    <row r="867" spans="4:12" customFormat="1" x14ac:dyDescent="0.2">
      <c r="D867" t="s">
        <v>351</v>
      </c>
      <c r="E867" t="s">
        <v>624</v>
      </c>
      <c r="F867" s="32">
        <v>9.20238333333333</v>
      </c>
      <c r="G867" s="33">
        <v>8930283.5117898993</v>
      </c>
      <c r="J867" s="3"/>
      <c r="L867" s="3"/>
    </row>
    <row r="868" spans="4:12" customFormat="1" x14ac:dyDescent="0.2">
      <c r="D868" t="s">
        <v>351</v>
      </c>
      <c r="E868" t="s">
        <v>625</v>
      </c>
      <c r="F868" s="32">
        <v>9.20238333333333</v>
      </c>
      <c r="G868" s="33">
        <v>9062378.9446434192</v>
      </c>
      <c r="J868" s="3"/>
      <c r="L868" s="3"/>
    </row>
    <row r="869" spans="4:12" customFormat="1" x14ac:dyDescent="0.2">
      <c r="D869" t="s">
        <v>351</v>
      </c>
      <c r="E869" t="s">
        <v>626</v>
      </c>
      <c r="F869" s="32">
        <v>9.2024000000000008</v>
      </c>
      <c r="G869" s="33">
        <v>9195451.9681084007</v>
      </c>
      <c r="J869" s="3"/>
      <c r="L869" s="3"/>
    </row>
    <row r="870" spans="4:12" customFormat="1" x14ac:dyDescent="0.2">
      <c r="D870" t="s">
        <v>472</v>
      </c>
      <c r="E870" t="s">
        <v>627</v>
      </c>
      <c r="F870" s="32">
        <v>5.0597833333333302</v>
      </c>
      <c r="G870" s="33">
        <v>48843.291747818002</v>
      </c>
      <c r="H870" s="21">
        <f>(SUM(G870+G876)*100)/$G$850</f>
        <v>92.380391488176159</v>
      </c>
      <c r="I870" s="5">
        <f>G876/G870</f>
        <v>0.94321416331489349</v>
      </c>
      <c r="J870" s="3">
        <f t="shared" ref="J870:J875" si="50">LOG(I870)</f>
        <v>-2.5389686492991288E-2</v>
      </c>
      <c r="K870" s="3"/>
      <c r="L870" s="3"/>
    </row>
    <row r="871" spans="4:12" customFormat="1" x14ac:dyDescent="0.2">
      <c r="D871" t="s">
        <v>472</v>
      </c>
      <c r="E871" t="s">
        <v>628</v>
      </c>
      <c r="F871" s="32">
        <v>5.0597833333333302</v>
      </c>
      <c r="G871" s="33">
        <v>49107.690199600103</v>
      </c>
      <c r="H871" s="21">
        <f>(SUM(G871+G877)*100)/$G$850</f>
        <v>92.14835779202356</v>
      </c>
      <c r="I871" s="5">
        <f t="shared" ref="I871:I875" si="51">G877/G871</f>
        <v>0.92789726174965481</v>
      </c>
      <c r="J871" s="3">
        <f t="shared" si="50"/>
        <v>-3.2500106890230758E-2</v>
      </c>
      <c r="L871" s="3"/>
    </row>
    <row r="872" spans="4:12" customFormat="1" x14ac:dyDescent="0.2">
      <c r="D872" t="s">
        <v>472</v>
      </c>
      <c r="E872" t="s">
        <v>629</v>
      </c>
      <c r="F872" s="32">
        <v>5.0598000000000001</v>
      </c>
      <c r="G872" s="33">
        <v>49259.477413757202</v>
      </c>
      <c r="H872" s="21">
        <f>(SUM(G872+G878)*100)/$G$850</f>
        <v>91.492096049674529</v>
      </c>
      <c r="I872" s="5">
        <f t="shared" si="51"/>
        <v>0.90826889385837983</v>
      </c>
      <c r="J872" s="3">
        <f t="shared" si="50"/>
        <v>-4.1785559154110884E-2</v>
      </c>
      <c r="L872" s="3"/>
    </row>
    <row r="873" spans="4:12" customFormat="1" x14ac:dyDescent="0.2">
      <c r="D873" t="s">
        <v>472</v>
      </c>
      <c r="E873" t="s">
        <v>630</v>
      </c>
      <c r="F873" s="32">
        <v>5.0597833333333302</v>
      </c>
      <c r="G873" s="33">
        <v>46044.057509048398</v>
      </c>
      <c r="H873" s="21">
        <f>(SUM(G873+G879)*100)/$G$855</f>
        <v>92.787256463558805</v>
      </c>
      <c r="I873" s="5">
        <f t="shared" si="51"/>
        <v>0.94574654775118394</v>
      </c>
      <c r="J873" s="3">
        <f t="shared" si="50"/>
        <v>-2.4225235332968682E-2</v>
      </c>
      <c r="K873" s="3"/>
      <c r="L873" s="3"/>
    </row>
    <row r="874" spans="4:12" customFormat="1" x14ac:dyDescent="0.2">
      <c r="D874" t="s">
        <v>472</v>
      </c>
      <c r="E874" t="s">
        <v>631</v>
      </c>
      <c r="F874" s="32">
        <v>5.0597833333333302</v>
      </c>
      <c r="G874" s="33">
        <v>46254.789162032997</v>
      </c>
      <c r="H874" s="21">
        <f>(SUM(G874+G880)*100)/$G$855</f>
        <v>95.034537642560338</v>
      </c>
      <c r="I874" s="5">
        <f t="shared" si="51"/>
        <v>0.98379267815203142</v>
      </c>
      <c r="J874" s="3">
        <f t="shared" si="50"/>
        <v>-7.0964139885221905E-3</v>
      </c>
    </row>
    <row r="875" spans="4:12" customFormat="1" x14ac:dyDescent="0.2">
      <c r="D875" t="s">
        <v>472</v>
      </c>
      <c r="E875" t="s">
        <v>632</v>
      </c>
      <c r="F875" s="32">
        <v>5.0597833333333302</v>
      </c>
      <c r="G875" s="33">
        <v>47745.250620544401</v>
      </c>
      <c r="H875" s="21">
        <f>(SUM(G875+G881)*100)/$G$855</f>
        <v>95.981652306111016</v>
      </c>
      <c r="I875" s="5">
        <f t="shared" si="51"/>
        <v>0.94101801946384278</v>
      </c>
      <c r="J875" s="3">
        <f t="shared" si="50"/>
        <v>-2.6402060229718659E-2</v>
      </c>
    </row>
    <row r="876" spans="4:12" customFormat="1" x14ac:dyDescent="0.2">
      <c r="D876" t="s">
        <v>472</v>
      </c>
      <c r="E876" t="s">
        <v>633</v>
      </c>
      <c r="F876" s="32">
        <v>5.0597833333333302</v>
      </c>
      <c r="G876" s="33">
        <v>46069.6845594634</v>
      </c>
      <c r="J876" s="3"/>
    </row>
    <row r="877" spans="4:12" customFormat="1" x14ac:dyDescent="0.2">
      <c r="D877" t="s">
        <v>472</v>
      </c>
      <c r="E877" t="s">
        <v>634</v>
      </c>
      <c r="F877" s="32">
        <v>5.0597833333333302</v>
      </c>
      <c r="G877" s="33">
        <v>45566.891267059298</v>
      </c>
      <c r="J877" s="3"/>
    </row>
    <row r="878" spans="4:12" customFormat="1" x14ac:dyDescent="0.2">
      <c r="D878" t="s">
        <v>472</v>
      </c>
      <c r="E878" t="s">
        <v>635</v>
      </c>
      <c r="F878" s="32">
        <v>5.0597833333333302</v>
      </c>
      <c r="G878" s="33">
        <v>44740.851062635098</v>
      </c>
      <c r="J878" s="3"/>
    </row>
    <row r="879" spans="4:12" customFormat="1" x14ac:dyDescent="0.2">
      <c r="D879" t="s">
        <v>472</v>
      </c>
      <c r="E879" t="s">
        <v>636</v>
      </c>
      <c r="F879" s="32">
        <v>5.0597833333333302</v>
      </c>
      <c r="G879" s="33">
        <v>43546.008433639501</v>
      </c>
      <c r="J879" s="3"/>
    </row>
    <row r="880" spans="4:12" customFormat="1" x14ac:dyDescent="0.2">
      <c r="D880" t="s">
        <v>472</v>
      </c>
      <c r="E880" t="s">
        <v>637</v>
      </c>
      <c r="F880" s="32">
        <v>5.0597833333333302</v>
      </c>
      <c r="G880" s="33">
        <v>45505.122907074001</v>
      </c>
      <c r="J880" s="3"/>
    </row>
    <row r="881" spans="1:12" customFormat="1" x14ac:dyDescent="0.2">
      <c r="D881" t="s">
        <v>472</v>
      </c>
      <c r="E881" t="s">
        <v>638</v>
      </c>
      <c r="F881" s="32">
        <v>5.0597833333333302</v>
      </c>
      <c r="G881" s="33">
        <v>44929.141177749501</v>
      </c>
      <c r="J881" s="3"/>
    </row>
    <row r="882" spans="1:12" customFormat="1" x14ac:dyDescent="0.2">
      <c r="A882" s="16" t="s">
        <v>2</v>
      </c>
      <c r="B882" s="16" t="s">
        <v>204</v>
      </c>
      <c r="C882" s="8">
        <v>190528</v>
      </c>
      <c r="D882" s="16" t="s">
        <v>640</v>
      </c>
      <c r="E882" s="16" t="s">
        <v>641</v>
      </c>
      <c r="F882" s="30">
        <v>5.8926666666666696</v>
      </c>
      <c r="G882" s="31">
        <v>69304.233713616195</v>
      </c>
      <c r="H882" s="16"/>
      <c r="I882" s="16"/>
      <c r="J882" s="20"/>
      <c r="K882" s="16"/>
      <c r="L882" s="16"/>
    </row>
    <row r="883" spans="1:12" customFormat="1" x14ac:dyDescent="0.2">
      <c r="D883" t="s">
        <v>640</v>
      </c>
      <c r="E883" t="s">
        <v>642</v>
      </c>
      <c r="F883" s="32">
        <v>5.8926666666666696</v>
      </c>
      <c r="G883" s="33">
        <v>168030.81148405001</v>
      </c>
      <c r="J883" s="3"/>
    </row>
    <row r="884" spans="1:12" customFormat="1" x14ac:dyDescent="0.2">
      <c r="D884" t="s">
        <v>640</v>
      </c>
      <c r="E884" t="s">
        <v>643</v>
      </c>
      <c r="F884" s="32">
        <v>5.8926666666666696</v>
      </c>
      <c r="G884" s="33">
        <v>302237.77482220699</v>
      </c>
      <c r="J884" s="3"/>
    </row>
    <row r="885" spans="1:12" customFormat="1" x14ac:dyDescent="0.2">
      <c r="D885" t="s">
        <v>640</v>
      </c>
      <c r="E885" t="s">
        <v>644</v>
      </c>
      <c r="F885" s="32">
        <v>5.88181666666667</v>
      </c>
      <c r="G885" s="33">
        <v>622820.35627423495</v>
      </c>
      <c r="J885" s="3"/>
    </row>
    <row r="886" spans="1:12" customFormat="1" x14ac:dyDescent="0.2">
      <c r="D886" t="s">
        <v>640</v>
      </c>
      <c r="E886" t="s">
        <v>645</v>
      </c>
      <c r="F886" s="32">
        <v>5.8926833333333297</v>
      </c>
      <c r="G886" s="33">
        <v>2802080.9085711902</v>
      </c>
      <c r="J886" s="3"/>
    </row>
    <row r="887" spans="1:12" customFormat="1" x14ac:dyDescent="0.2">
      <c r="D887" t="s">
        <v>640</v>
      </c>
      <c r="E887" t="s">
        <v>646</v>
      </c>
      <c r="F887" s="32">
        <v>5.8709833333333297</v>
      </c>
      <c r="G887" s="33">
        <v>81265.262100395106</v>
      </c>
      <c r="J887" s="3"/>
    </row>
    <row r="888" spans="1:12" customFormat="1" x14ac:dyDescent="0.2">
      <c r="D888" t="s">
        <v>640</v>
      </c>
      <c r="E888" t="s">
        <v>647</v>
      </c>
      <c r="F888" s="32">
        <v>5.8709666666666704</v>
      </c>
      <c r="G888" s="33">
        <v>175076.65878348</v>
      </c>
      <c r="J888" s="3"/>
    </row>
    <row r="889" spans="1:12" customFormat="1" x14ac:dyDescent="0.2">
      <c r="D889" t="s">
        <v>640</v>
      </c>
      <c r="E889" t="s">
        <v>648</v>
      </c>
      <c r="F889" s="32">
        <v>5.8709833333333297</v>
      </c>
      <c r="G889" s="33">
        <v>315231.05973403697</v>
      </c>
      <c r="J889" s="3"/>
    </row>
    <row r="890" spans="1:12" customFormat="1" x14ac:dyDescent="0.2">
      <c r="D890" t="s">
        <v>640</v>
      </c>
      <c r="E890" t="s">
        <v>649</v>
      </c>
      <c r="F890" s="32">
        <v>5.8709833333333297</v>
      </c>
      <c r="G890" s="33">
        <v>529350.78176211601</v>
      </c>
      <c r="J890" s="3"/>
    </row>
    <row r="891" spans="1:12" customFormat="1" x14ac:dyDescent="0.2">
      <c r="D891" t="s">
        <v>640</v>
      </c>
      <c r="E891" t="s">
        <v>650</v>
      </c>
      <c r="F891" s="32">
        <v>5.8709833333333297</v>
      </c>
      <c r="G891" s="33">
        <v>2682802.07673153</v>
      </c>
      <c r="J891" s="3"/>
    </row>
    <row r="892" spans="1:12" customFormat="1" x14ac:dyDescent="0.2">
      <c r="D892" t="s">
        <v>639</v>
      </c>
      <c r="E892" t="s">
        <v>651</v>
      </c>
      <c r="F892" s="32">
        <v>9.33496666666667</v>
      </c>
      <c r="G892" s="33">
        <v>8670212.9844942298</v>
      </c>
      <c r="J892" s="3"/>
    </row>
    <row r="893" spans="1:12" customFormat="1" x14ac:dyDescent="0.2">
      <c r="D893" t="s">
        <v>639</v>
      </c>
      <c r="E893" t="s">
        <v>652</v>
      </c>
      <c r="F893" s="32">
        <v>9.33496666666667</v>
      </c>
      <c r="G893" s="33">
        <v>15497722.4399618</v>
      </c>
      <c r="J893" s="3"/>
    </row>
    <row r="894" spans="1:12" customFormat="1" x14ac:dyDescent="0.2">
      <c r="D894" t="s">
        <v>639</v>
      </c>
      <c r="E894" t="s">
        <v>653</v>
      </c>
      <c r="F894" s="32">
        <v>9.33496666666667</v>
      </c>
      <c r="G894" s="33">
        <v>25298696.047958899</v>
      </c>
      <c r="J894" s="3"/>
    </row>
    <row r="895" spans="1:12" customFormat="1" x14ac:dyDescent="0.2">
      <c r="D895" t="s">
        <v>639</v>
      </c>
      <c r="E895" t="s">
        <v>654</v>
      </c>
      <c r="F895" s="32">
        <v>9.33496666666667</v>
      </c>
      <c r="G895" s="33">
        <v>23689532.082471602</v>
      </c>
      <c r="J895" s="3"/>
    </row>
    <row r="896" spans="1:12" customFormat="1" x14ac:dyDescent="0.2">
      <c r="D896" t="s">
        <v>639</v>
      </c>
      <c r="E896" t="s">
        <v>655</v>
      </c>
      <c r="F896" s="32">
        <v>9.3349499999999992</v>
      </c>
      <c r="G896" s="33">
        <v>34921379.360067397</v>
      </c>
      <c r="J896" s="3"/>
    </row>
    <row r="897" spans="4:12" customFormat="1" x14ac:dyDescent="0.2">
      <c r="D897" t="s">
        <v>639</v>
      </c>
      <c r="E897" t="s">
        <v>656</v>
      </c>
      <c r="F897" s="32">
        <v>9.2916000000000007</v>
      </c>
      <c r="G897" s="33">
        <v>7565904.8862260403</v>
      </c>
      <c r="J897" s="3"/>
    </row>
    <row r="898" spans="4:12" customFormat="1" x14ac:dyDescent="0.2">
      <c r="D898" t="s">
        <v>639</v>
      </c>
      <c r="E898" t="s">
        <v>657</v>
      </c>
      <c r="F898" s="32">
        <v>9.29158333333333</v>
      </c>
      <c r="G898" s="33">
        <v>13683469.4172231</v>
      </c>
      <c r="J898" s="3"/>
    </row>
    <row r="899" spans="4:12" customFormat="1" x14ac:dyDescent="0.2">
      <c r="D899" t="s">
        <v>639</v>
      </c>
      <c r="E899" t="s">
        <v>658</v>
      </c>
      <c r="F899" s="32">
        <v>9.29158333333333</v>
      </c>
      <c r="G899" s="33">
        <v>22821074.888059601</v>
      </c>
      <c r="J899" s="3"/>
    </row>
    <row r="900" spans="4:12" customFormat="1" x14ac:dyDescent="0.2">
      <c r="D900" t="s">
        <v>639</v>
      </c>
      <c r="E900" t="s">
        <v>659</v>
      </c>
      <c r="F900" s="32">
        <v>9.3024333333333296</v>
      </c>
      <c r="G900" s="33">
        <v>20052207.633408699</v>
      </c>
      <c r="J900" s="3"/>
    </row>
    <row r="901" spans="4:12" customFormat="1" x14ac:dyDescent="0.2">
      <c r="D901" t="s">
        <v>639</v>
      </c>
      <c r="E901" t="s">
        <v>660</v>
      </c>
      <c r="F901" s="32">
        <v>9.3024333333333296</v>
      </c>
      <c r="G901" s="33">
        <v>29874592.300320301</v>
      </c>
      <c r="J901" s="3"/>
    </row>
    <row r="902" spans="4:12" customFormat="1" x14ac:dyDescent="0.2">
      <c r="D902" t="s">
        <v>640</v>
      </c>
      <c r="E902" t="s">
        <v>661</v>
      </c>
      <c r="F902" s="32">
        <v>5.88181666666667</v>
      </c>
      <c r="G902" s="33">
        <v>197693.94208542799</v>
      </c>
      <c r="H902" s="21">
        <f>(SUM(G902+G908)*100)/$G$884</f>
        <v>121.4389144654552</v>
      </c>
      <c r="I902" s="5">
        <f>G908/G902</f>
        <v>0.8565782490696211</v>
      </c>
      <c r="J902" s="3">
        <f>LOG(I902)</f>
        <v>-6.7232957757536044E-2</v>
      </c>
      <c r="K902" s="3"/>
      <c r="L902" s="3"/>
    </row>
    <row r="903" spans="4:12" customFormat="1" x14ac:dyDescent="0.2">
      <c r="D903" t="s">
        <v>640</v>
      </c>
      <c r="E903" t="s">
        <v>662</v>
      </c>
      <c r="F903" s="32">
        <v>5.8926666666666696</v>
      </c>
      <c r="G903" s="33">
        <v>192621.37667477599</v>
      </c>
      <c r="H903" s="21">
        <f>(SUM(G903+G909)*100)/$G$884</f>
        <v>121.11797711693889</v>
      </c>
      <c r="I903" s="5">
        <f t="shared" ref="I903:I907" si="52">G909/G903</f>
        <v>0.9004343405040286</v>
      </c>
      <c r="J903" s="3">
        <f t="shared" ref="J903:J907" si="53">LOG(I903)</f>
        <v>-4.5547950358533457E-2</v>
      </c>
    </row>
    <row r="904" spans="4:12" customFormat="1" x14ac:dyDescent="0.2">
      <c r="D904" t="s">
        <v>640</v>
      </c>
      <c r="E904" t="s">
        <v>663</v>
      </c>
      <c r="F904" s="32">
        <v>5.8926666666666696</v>
      </c>
      <c r="G904" s="33">
        <v>193090.80283886101</v>
      </c>
      <c r="H904" s="21">
        <f>(SUM(G904+G910)*100)/$G$884</f>
        <v>121.43446604678155</v>
      </c>
      <c r="I904" s="5">
        <f t="shared" si="52"/>
        <v>0.90076804617829909</v>
      </c>
      <c r="J904" s="3">
        <f t="shared" si="53"/>
        <v>-4.5387028370371327E-2</v>
      </c>
    </row>
    <row r="905" spans="4:12" customFormat="1" x14ac:dyDescent="0.2">
      <c r="D905" t="s">
        <v>640</v>
      </c>
      <c r="E905" t="s">
        <v>664</v>
      </c>
      <c r="F905" s="32">
        <v>5.8818333333333301</v>
      </c>
      <c r="G905" s="33">
        <v>192112.650784011</v>
      </c>
      <c r="H905" s="21">
        <f>(SUM(G905+G911)*100)/$G$889</f>
        <v>114.31772510190997</v>
      </c>
      <c r="I905" s="5">
        <f t="shared" si="52"/>
        <v>0.87580034335035151</v>
      </c>
      <c r="J905" s="3">
        <f t="shared" si="53"/>
        <v>-5.7594888882265292E-2</v>
      </c>
      <c r="K905" s="3"/>
      <c r="L905" s="3"/>
    </row>
    <row r="906" spans="4:12" customFormat="1" x14ac:dyDescent="0.2">
      <c r="D906" t="s">
        <v>640</v>
      </c>
      <c r="E906" t="s">
        <v>665</v>
      </c>
      <c r="F906" s="32">
        <v>5.88181666666667</v>
      </c>
      <c r="G906" s="33">
        <v>196175.74738483099</v>
      </c>
      <c r="H906" s="21">
        <f>(SUM(G906+G912)*100)/$G$889</f>
        <v>113.87124235840226</v>
      </c>
      <c r="I906" s="5">
        <f t="shared" si="52"/>
        <v>0.82977523370690043</v>
      </c>
      <c r="J906" s="3">
        <f t="shared" si="53"/>
        <v>-8.1039531696662365E-2</v>
      </c>
    </row>
    <row r="907" spans="4:12" customFormat="1" x14ac:dyDescent="0.2">
      <c r="D907" t="s">
        <v>640</v>
      </c>
      <c r="E907" t="s">
        <v>666</v>
      </c>
      <c r="F907" s="32">
        <v>5.88181666666667</v>
      </c>
      <c r="G907" s="33">
        <v>189658.760862108</v>
      </c>
      <c r="H907" s="21">
        <f>(SUM(G907+G913)*100)/$G$889</f>
        <v>115.70838421017633</v>
      </c>
      <c r="I907" s="5">
        <f t="shared" si="52"/>
        <v>0.92318437644998497</v>
      </c>
      <c r="J907" s="3">
        <f t="shared" si="53"/>
        <v>-3.4711553927267033E-2</v>
      </c>
    </row>
    <row r="908" spans="4:12" customFormat="1" x14ac:dyDescent="0.2">
      <c r="D908" t="s">
        <v>640</v>
      </c>
      <c r="E908" t="s">
        <v>667</v>
      </c>
      <c r="F908" s="32">
        <v>5.8709833333333297</v>
      </c>
      <c r="G908" s="33">
        <v>169340.33076320699</v>
      </c>
      <c r="J908" s="3"/>
    </row>
    <row r="909" spans="4:12" customFormat="1" x14ac:dyDescent="0.2">
      <c r="D909" t="s">
        <v>640</v>
      </c>
      <c r="E909" t="s">
        <v>668</v>
      </c>
      <c r="F909" s="32">
        <v>5.8709833333333297</v>
      </c>
      <c r="G909" s="33">
        <v>173442.90227312999</v>
      </c>
      <c r="J909" s="3"/>
    </row>
    <row r="910" spans="4:12" customFormat="1" x14ac:dyDescent="0.2">
      <c r="D910" t="s">
        <v>640</v>
      </c>
      <c r="E910" t="s">
        <v>669</v>
      </c>
      <c r="F910" s="32">
        <v>5.8709833333333297</v>
      </c>
      <c r="G910" s="33">
        <v>173930.02520815999</v>
      </c>
      <c r="J910" s="3"/>
    </row>
    <row r="911" spans="4:12" customFormat="1" x14ac:dyDescent="0.2">
      <c r="D911" t="s">
        <v>640</v>
      </c>
      <c r="E911" t="s">
        <v>670</v>
      </c>
      <c r="F911" s="32">
        <v>5.8709833333333297</v>
      </c>
      <c r="G911" s="33">
        <v>168252.32551858301</v>
      </c>
      <c r="J911" s="3"/>
    </row>
    <row r="912" spans="4:12" customFormat="1" x14ac:dyDescent="0.2">
      <c r="D912" t="s">
        <v>640</v>
      </c>
      <c r="E912" t="s">
        <v>671</v>
      </c>
      <c r="F912" s="32">
        <v>5.8710000000000004</v>
      </c>
      <c r="G912" s="33">
        <v>162781.77663387399</v>
      </c>
      <c r="J912" s="3"/>
    </row>
    <row r="913" spans="1:12" customFormat="1" x14ac:dyDescent="0.2">
      <c r="D913" t="s">
        <v>640</v>
      </c>
      <c r="E913" t="s">
        <v>672</v>
      </c>
      <c r="F913" s="32">
        <v>5.8709833333333297</v>
      </c>
      <c r="G913" s="33">
        <v>175090.00488476199</v>
      </c>
      <c r="J913" s="3"/>
    </row>
    <row r="914" spans="1:12" customFormat="1" x14ac:dyDescent="0.2">
      <c r="D914" t="s">
        <v>639</v>
      </c>
      <c r="E914" t="s">
        <v>673</v>
      </c>
      <c r="F914" s="32">
        <v>9.33496666666667</v>
      </c>
      <c r="G914" s="33">
        <v>207343.82483765201</v>
      </c>
      <c r="H914" s="21">
        <f>(SUM(G914+G920)*100)/$G$894</f>
        <v>83.84440193021095</v>
      </c>
      <c r="I914" s="5">
        <f>G920/G914</f>
        <v>101.30128827883571</v>
      </c>
      <c r="J914" s="3">
        <f>LOG(I914)</f>
        <v>2.005614968448453</v>
      </c>
      <c r="K914" s="3"/>
      <c r="L914" s="3"/>
    </row>
    <row r="915" spans="1:12" customFormat="1" x14ac:dyDescent="0.2">
      <c r="D915" t="s">
        <v>639</v>
      </c>
      <c r="E915" t="s">
        <v>674</v>
      </c>
      <c r="F915" s="32">
        <v>9.3241166666666704</v>
      </c>
      <c r="G915" s="33">
        <v>256802.00604564801</v>
      </c>
      <c r="H915" s="21">
        <f>(SUM(G915+G921)*100)/$G$894</f>
        <v>88.093374320913767</v>
      </c>
      <c r="I915" s="5">
        <f>G921/G915</f>
        <v>85.784660879467978</v>
      </c>
      <c r="J915" s="3">
        <f t="shared" ref="J915:J919" si="54">LOG(I915)</f>
        <v>1.9334096387699602</v>
      </c>
    </row>
    <row r="916" spans="1:12" customFormat="1" x14ac:dyDescent="0.2">
      <c r="D916" t="s">
        <v>639</v>
      </c>
      <c r="E916" t="s">
        <v>675</v>
      </c>
      <c r="F916" s="32">
        <v>9.3349499999999992</v>
      </c>
      <c r="G916" s="33">
        <v>182673.569984976</v>
      </c>
      <c r="H916" s="21">
        <f>(SUM(G916+G922)*100)/$G$894</f>
        <v>83.287930312394366</v>
      </c>
      <c r="I916" s="5">
        <f t="shared" ref="I916:I919" si="55">G922/G916</f>
        <v>114.34651858011775</v>
      </c>
      <c r="J916" s="3">
        <f t="shared" si="54"/>
        <v>2.0582229465163522</v>
      </c>
    </row>
    <row r="917" spans="1:12" customFormat="1" x14ac:dyDescent="0.2">
      <c r="D917" t="s">
        <v>639</v>
      </c>
      <c r="E917" t="s">
        <v>676</v>
      </c>
      <c r="F917" s="32">
        <v>9.33496666666667</v>
      </c>
      <c r="G917" s="33">
        <v>237811.48984773</v>
      </c>
      <c r="H917" s="21">
        <f>(SUM(G917+G923)*100)/$G$899</f>
        <v>98.80478656151692</v>
      </c>
      <c r="I917" s="5">
        <f>G923/G917</f>
        <v>93.815916374052605</v>
      </c>
      <c r="J917" s="3">
        <f>LOG(I917)</f>
        <v>1.9722765250211483</v>
      </c>
      <c r="K917" s="3"/>
      <c r="L917" s="3"/>
    </row>
    <row r="918" spans="1:12" customFormat="1" x14ac:dyDescent="0.2">
      <c r="D918" t="s">
        <v>639</v>
      </c>
      <c r="E918" t="s">
        <v>677</v>
      </c>
      <c r="F918" s="32">
        <v>9.33496666666667</v>
      </c>
      <c r="G918" s="33">
        <v>225484.619722962</v>
      </c>
      <c r="H918" s="21">
        <f>(SUM(G918+G924)*100)/$G$899</f>
        <v>98.461058767783584</v>
      </c>
      <c r="I918" s="5">
        <f t="shared" si="55"/>
        <v>98.651461747499695</v>
      </c>
      <c r="J918" s="3">
        <f t="shared" si="54"/>
        <v>1.9941035247039709</v>
      </c>
    </row>
    <row r="919" spans="1:12" customFormat="1" x14ac:dyDescent="0.2">
      <c r="D919" t="s">
        <v>639</v>
      </c>
      <c r="E919" t="s">
        <v>678</v>
      </c>
      <c r="F919" s="32">
        <v>9.33496666666667</v>
      </c>
      <c r="G919" s="33">
        <v>271799.435784603</v>
      </c>
      <c r="H919" s="21">
        <f>(SUM(G919+G925)*100)/$G$899</f>
        <v>99.934800711376312</v>
      </c>
      <c r="I919" s="5">
        <f t="shared" si="55"/>
        <v>82.908178998759482</v>
      </c>
      <c r="J919" s="3">
        <f t="shared" si="54"/>
        <v>1.9185973763743223</v>
      </c>
    </row>
    <row r="920" spans="1:12" customFormat="1" x14ac:dyDescent="0.2">
      <c r="D920" t="s">
        <v>639</v>
      </c>
      <c r="E920" t="s">
        <v>679</v>
      </c>
      <c r="F920" s="32">
        <v>9.3024333333333296</v>
      </c>
      <c r="G920" s="33">
        <v>21004196.572715402</v>
      </c>
      <c r="J920" s="3"/>
    </row>
    <row r="921" spans="1:12" customFormat="1" x14ac:dyDescent="0.2">
      <c r="D921" t="s">
        <v>639</v>
      </c>
      <c r="E921" t="s">
        <v>680</v>
      </c>
      <c r="F921" s="32">
        <v>9.3024500000000003</v>
      </c>
      <c r="G921" s="33">
        <v>22029673.001793001</v>
      </c>
      <c r="J921" s="3"/>
    </row>
    <row r="922" spans="1:12" customFormat="1" x14ac:dyDescent="0.2">
      <c r="D922" t="s">
        <v>639</v>
      </c>
      <c r="E922" t="s">
        <v>681</v>
      </c>
      <c r="F922" s="32">
        <v>9.3024500000000003</v>
      </c>
      <c r="G922" s="33">
        <v>20888086.764383499</v>
      </c>
      <c r="J922" s="3"/>
    </row>
    <row r="923" spans="1:12" customFormat="1" x14ac:dyDescent="0.2">
      <c r="D923" t="s">
        <v>639</v>
      </c>
      <c r="E923" t="s">
        <v>682</v>
      </c>
      <c r="F923" s="32">
        <v>9.3024333333333296</v>
      </c>
      <c r="G923" s="33">
        <v>22310502.844343498</v>
      </c>
      <c r="J923" s="3"/>
    </row>
    <row r="924" spans="1:12" customFormat="1" x14ac:dyDescent="0.2">
      <c r="D924" t="s">
        <v>639</v>
      </c>
      <c r="E924" t="s">
        <v>683</v>
      </c>
      <c r="F924" s="32">
        <v>9.3024333333333296</v>
      </c>
      <c r="G924" s="33">
        <v>22244387.337249301</v>
      </c>
      <c r="J924" s="3"/>
    </row>
    <row r="925" spans="1:12" customFormat="1" x14ac:dyDescent="0.2">
      <c r="D925" t="s">
        <v>639</v>
      </c>
      <c r="E925" t="s">
        <v>684</v>
      </c>
      <c r="F925" s="32">
        <v>9.3024333333333296</v>
      </c>
      <c r="G925" s="33">
        <v>22534396.273791701</v>
      </c>
      <c r="J925" s="3"/>
    </row>
    <row r="926" spans="1:12" customFormat="1" x14ac:dyDescent="0.2">
      <c r="A926" s="16" t="s">
        <v>2</v>
      </c>
      <c r="B926" s="16" t="s">
        <v>204</v>
      </c>
      <c r="C926" s="8">
        <v>190603</v>
      </c>
      <c r="D926" s="16" t="s">
        <v>472</v>
      </c>
      <c r="E926" s="16" t="s">
        <v>685</v>
      </c>
      <c r="F926" s="30">
        <v>5.0497333333333296</v>
      </c>
      <c r="G926" s="31">
        <v>3426584.2575528999</v>
      </c>
      <c r="H926" s="16"/>
      <c r="I926" s="16"/>
      <c r="J926" s="20"/>
      <c r="K926" s="16"/>
      <c r="L926" s="16"/>
    </row>
    <row r="927" spans="1:12" customFormat="1" x14ac:dyDescent="0.2">
      <c r="D927" t="s">
        <v>472</v>
      </c>
      <c r="E927" t="s">
        <v>686</v>
      </c>
      <c r="F927" s="32">
        <v>5.0388833333333301</v>
      </c>
      <c r="G927" s="33">
        <v>6500124.1610824699</v>
      </c>
      <c r="J927" s="3"/>
    </row>
    <row r="928" spans="1:12" customFormat="1" x14ac:dyDescent="0.2">
      <c r="D928" t="s">
        <v>472</v>
      </c>
      <c r="E928" t="s">
        <v>687</v>
      </c>
      <c r="F928" s="32">
        <v>5.0280500000000004</v>
      </c>
      <c r="G928" s="33">
        <v>11827104.919363899</v>
      </c>
      <c r="J928" s="3"/>
    </row>
    <row r="929" spans="4:10" customFormat="1" x14ac:dyDescent="0.2">
      <c r="D929" t="s">
        <v>472</v>
      </c>
      <c r="E929" t="s">
        <v>688</v>
      </c>
      <c r="F929" s="32">
        <v>5.0171999999999999</v>
      </c>
      <c r="G929" s="33">
        <v>13333526.9472521</v>
      </c>
      <c r="J929" s="3"/>
    </row>
    <row r="930" spans="4:10" customFormat="1" x14ac:dyDescent="0.2">
      <c r="D930" t="s">
        <v>472</v>
      </c>
      <c r="E930" t="s">
        <v>689</v>
      </c>
      <c r="F930" s="32">
        <v>5.0063666666666702</v>
      </c>
      <c r="G930" s="33">
        <v>19162025.382692099</v>
      </c>
      <c r="J930" s="3"/>
    </row>
    <row r="931" spans="4:10" customFormat="1" x14ac:dyDescent="0.2">
      <c r="D931" t="s">
        <v>472</v>
      </c>
      <c r="E931" t="s">
        <v>690</v>
      </c>
      <c r="F931" s="32">
        <v>5.0171999999999999</v>
      </c>
      <c r="G931" s="33">
        <v>3499018.0994099998</v>
      </c>
      <c r="J931" s="3"/>
    </row>
    <row r="932" spans="4:10" customFormat="1" x14ac:dyDescent="0.2">
      <c r="D932" t="s">
        <v>472</v>
      </c>
      <c r="E932" t="s">
        <v>691</v>
      </c>
      <c r="F932" s="32">
        <v>5.0063666666666702</v>
      </c>
      <c r="G932" s="33">
        <v>6481364.4177434901</v>
      </c>
      <c r="J932" s="3"/>
    </row>
    <row r="933" spans="4:10" customFormat="1" x14ac:dyDescent="0.2">
      <c r="D933" t="s">
        <v>472</v>
      </c>
      <c r="E933" t="s">
        <v>692</v>
      </c>
      <c r="F933" s="32">
        <v>5.0063500000000003</v>
      </c>
      <c r="G933" s="33">
        <v>11037851.3232053</v>
      </c>
      <c r="J933" s="3"/>
    </row>
    <row r="934" spans="4:10" customFormat="1" x14ac:dyDescent="0.2">
      <c r="D934" t="s">
        <v>472</v>
      </c>
      <c r="E934" t="s">
        <v>693</v>
      </c>
      <c r="F934" s="32">
        <v>4.9955166666666697</v>
      </c>
      <c r="G934" s="33">
        <v>12397550.964590199</v>
      </c>
      <c r="J934" s="3"/>
    </row>
    <row r="935" spans="4:10" customFormat="1" x14ac:dyDescent="0.2">
      <c r="D935" t="s">
        <v>472</v>
      </c>
      <c r="E935" t="s">
        <v>694</v>
      </c>
      <c r="F935" s="32">
        <v>4.9955166666666697</v>
      </c>
      <c r="G935" s="33">
        <v>18696477.920676</v>
      </c>
      <c r="J935" s="3"/>
    </row>
    <row r="936" spans="4:10" customFormat="1" x14ac:dyDescent="0.2">
      <c r="D936" t="s">
        <v>351</v>
      </c>
      <c r="E936" t="s">
        <v>695</v>
      </c>
      <c r="F936" s="32">
        <v>9.2075499999999995</v>
      </c>
      <c r="G936" s="33">
        <v>3424145.4870833899</v>
      </c>
      <c r="J936" s="3"/>
    </row>
    <row r="937" spans="4:10" customFormat="1" x14ac:dyDescent="0.2">
      <c r="D937" t="s">
        <v>351</v>
      </c>
      <c r="E937" t="s">
        <v>696</v>
      </c>
      <c r="F937" s="32">
        <v>9.2075499999999995</v>
      </c>
      <c r="G937" s="33">
        <v>6353231.6860631602</v>
      </c>
      <c r="J937" s="3"/>
    </row>
    <row r="938" spans="4:10" customFormat="1" x14ac:dyDescent="0.2">
      <c r="D938" t="s">
        <v>351</v>
      </c>
      <c r="E938" t="s">
        <v>697</v>
      </c>
      <c r="F938" s="32">
        <v>9.2075499999999995</v>
      </c>
      <c r="G938" s="33">
        <v>11507454.969645699</v>
      </c>
      <c r="J938" s="3"/>
    </row>
    <row r="939" spans="4:10" customFormat="1" x14ac:dyDescent="0.2">
      <c r="D939" t="s">
        <v>351</v>
      </c>
      <c r="E939" t="s">
        <v>698</v>
      </c>
      <c r="F939" s="32">
        <v>9.2075499999999995</v>
      </c>
      <c r="G939" s="33">
        <v>12851557.4484383</v>
      </c>
      <c r="J939" s="3"/>
    </row>
    <row r="940" spans="4:10" customFormat="1" x14ac:dyDescent="0.2">
      <c r="D940" t="s">
        <v>351</v>
      </c>
      <c r="E940" t="s">
        <v>699</v>
      </c>
      <c r="F940" s="32">
        <v>9.2075499999999995</v>
      </c>
      <c r="G940" s="33">
        <v>18813826.994423602</v>
      </c>
      <c r="J940" s="3"/>
    </row>
    <row r="941" spans="4:10" customFormat="1" x14ac:dyDescent="0.2">
      <c r="D941" t="s">
        <v>351</v>
      </c>
      <c r="E941" t="s">
        <v>700</v>
      </c>
      <c r="F941" s="32">
        <v>9.2184000000000008</v>
      </c>
      <c r="G941" s="33">
        <v>2975539.75742087</v>
      </c>
      <c r="J941" s="3"/>
    </row>
    <row r="942" spans="4:10" customFormat="1" x14ac:dyDescent="0.2">
      <c r="D942" t="s">
        <v>351</v>
      </c>
      <c r="E942" t="s">
        <v>701</v>
      </c>
      <c r="F942" s="32">
        <v>9.21838333333333</v>
      </c>
      <c r="G942" s="33">
        <v>5538280.6299780002</v>
      </c>
      <c r="J942" s="3"/>
    </row>
    <row r="943" spans="4:10" customFormat="1" x14ac:dyDescent="0.2">
      <c r="D943" t="s">
        <v>351</v>
      </c>
      <c r="E943" t="s">
        <v>702</v>
      </c>
      <c r="F943" s="32">
        <v>9.21838333333333</v>
      </c>
      <c r="G943" s="33">
        <v>10256227.189838201</v>
      </c>
      <c r="J943" s="3"/>
    </row>
    <row r="944" spans="4:10" customFormat="1" x14ac:dyDescent="0.2">
      <c r="D944" t="s">
        <v>351</v>
      </c>
      <c r="E944" t="s">
        <v>703</v>
      </c>
      <c r="F944" s="32">
        <v>9.21838333333333</v>
      </c>
      <c r="G944" s="33">
        <v>12726740.098027</v>
      </c>
      <c r="J944" s="3"/>
    </row>
    <row r="945" spans="1:12" customFormat="1" x14ac:dyDescent="0.2">
      <c r="D945" t="s">
        <v>351</v>
      </c>
      <c r="E945" t="s">
        <v>704</v>
      </c>
      <c r="F945" s="32">
        <v>9.2184000000000008</v>
      </c>
      <c r="G945" s="33">
        <v>19202303.711381599</v>
      </c>
      <c r="J945" s="3"/>
    </row>
    <row r="946" spans="1:12" customFormat="1" x14ac:dyDescent="0.2">
      <c r="D946" t="s">
        <v>472</v>
      </c>
      <c r="E946" t="s">
        <v>714</v>
      </c>
      <c r="F946" s="32">
        <v>5.0063666666666702</v>
      </c>
      <c r="G946" s="33">
        <v>7827491.2033736501</v>
      </c>
      <c r="H946" s="21">
        <f>(G946+G949)*100/$G$934</f>
        <v>128.46787914710583</v>
      </c>
      <c r="I946" s="5">
        <f>G946/G949</f>
        <v>0.96643096169006337</v>
      </c>
      <c r="J946" s="3">
        <f>LOG(I946)</f>
        <v>-1.4829164944229589E-2</v>
      </c>
      <c r="K946" s="5"/>
      <c r="L946" s="5"/>
    </row>
    <row r="947" spans="1:12" customFormat="1" x14ac:dyDescent="0.2">
      <c r="D947" t="s">
        <v>472</v>
      </c>
      <c r="E947" t="s">
        <v>715</v>
      </c>
      <c r="F947" s="32">
        <v>5.0171999999999999</v>
      </c>
      <c r="G947" s="33">
        <v>8049469.0328463502</v>
      </c>
      <c r="H947" s="21">
        <f>(G947+G950)*100/$G$934</f>
        <v>131.55349241939612</v>
      </c>
      <c r="I947" s="5">
        <f t="shared" ref="I947:I948" si="56">G947/G950</f>
        <v>0.97451880452692874</v>
      </c>
      <c r="J947" s="3">
        <f>LOG(I947)</f>
        <v>-1.1209776224670469E-2</v>
      </c>
      <c r="L947" s="3"/>
    </row>
    <row r="948" spans="1:12" customFormat="1" x14ac:dyDescent="0.2">
      <c r="D948" t="s">
        <v>472</v>
      </c>
      <c r="E948" t="s">
        <v>716</v>
      </c>
      <c r="F948" s="32">
        <v>5.0171999999999999</v>
      </c>
      <c r="G948" s="33">
        <v>7731578.7008243697</v>
      </c>
      <c r="H948" s="21">
        <f>(G948+G951)*100/$G$934</f>
        <v>128.82156380766466</v>
      </c>
      <c r="I948" s="5">
        <f t="shared" si="56"/>
        <v>0.93839628835902722</v>
      </c>
      <c r="J948" s="3">
        <f>LOG(I948)</f>
        <v>-2.7613718655081672E-2</v>
      </c>
      <c r="L948" s="3"/>
    </row>
    <row r="949" spans="1:12" customFormat="1" x14ac:dyDescent="0.2">
      <c r="D949" t="s">
        <v>472</v>
      </c>
      <c r="E949" t="s">
        <v>708</v>
      </c>
      <c r="F949" s="32">
        <v>5.0280500000000004</v>
      </c>
      <c r="G949" s="33">
        <v>8099379.5870169401</v>
      </c>
      <c r="H949" s="21"/>
      <c r="I949" s="5"/>
      <c r="J949" s="3"/>
      <c r="L949" s="3"/>
    </row>
    <row r="950" spans="1:12" customFormat="1" x14ac:dyDescent="0.2">
      <c r="D950" t="s">
        <v>472</v>
      </c>
      <c r="E950" t="s">
        <v>709</v>
      </c>
      <c r="F950" s="32">
        <v>5.0280500000000004</v>
      </c>
      <c r="G950" s="33">
        <v>8259942.2355465898</v>
      </c>
      <c r="H950" s="21"/>
      <c r="I950" s="5"/>
      <c r="J950" s="3"/>
      <c r="L950" s="3"/>
    </row>
    <row r="951" spans="1:12" customFormat="1" x14ac:dyDescent="0.2">
      <c r="D951" t="s">
        <v>472</v>
      </c>
      <c r="E951" t="s">
        <v>710</v>
      </c>
      <c r="F951" s="32">
        <v>5.0280333333333296</v>
      </c>
      <c r="G951" s="33">
        <v>8239140.3256129399</v>
      </c>
      <c r="H951" s="21"/>
      <c r="I951" s="5"/>
      <c r="J951" s="3"/>
      <c r="L951" s="3"/>
    </row>
    <row r="952" spans="1:12" customFormat="1" x14ac:dyDescent="0.2">
      <c r="D952" t="s">
        <v>472</v>
      </c>
      <c r="E952" t="s">
        <v>711</v>
      </c>
      <c r="F952" s="32">
        <v>5.0280500000000004</v>
      </c>
      <c r="G952" s="33">
        <v>8025305.8300236203</v>
      </c>
      <c r="H952" s="21">
        <f>(G952+G955)*100/$G$929</f>
        <v>120.74058668106414</v>
      </c>
      <c r="I952" s="5">
        <f>G952/G955</f>
        <v>0.99400929386749204</v>
      </c>
      <c r="J952" s="3">
        <f>LOG(I952)</f>
        <v>-2.6095549824674438E-3</v>
      </c>
      <c r="K952" s="6"/>
      <c r="L952" s="6"/>
    </row>
    <row r="953" spans="1:12" customFormat="1" x14ac:dyDescent="0.2">
      <c r="D953" t="s">
        <v>472</v>
      </c>
      <c r="E953" t="s">
        <v>712</v>
      </c>
      <c r="F953" s="32">
        <v>5.0280500000000004</v>
      </c>
      <c r="G953" s="33">
        <v>8006470.4350692704</v>
      </c>
      <c r="H953" s="21">
        <f>(G953+G956)*100/$G$929</f>
        <v>121.67201808190769</v>
      </c>
      <c r="I953" s="5">
        <f t="shared" ref="I953:I954" si="57">G953/G956</f>
        <v>0.97441425079629496</v>
      </c>
      <c r="J953" s="3">
        <f>LOG(I953)</f>
        <v>-1.1256373113359065E-2</v>
      </c>
      <c r="L953" s="3"/>
    </row>
    <row r="954" spans="1:12" customFormat="1" x14ac:dyDescent="0.2">
      <c r="D954" t="s">
        <v>472</v>
      </c>
      <c r="E954" t="s">
        <v>713</v>
      </c>
      <c r="F954" s="32">
        <v>5.0388833333333301</v>
      </c>
      <c r="G954" s="33">
        <v>7801270.1224140301</v>
      </c>
      <c r="H954" s="21">
        <f>(G954+G957)*100/$G$929</f>
        <v>117.28274148246958</v>
      </c>
      <c r="I954" s="5">
        <f t="shared" si="57"/>
        <v>0.99548459240312104</v>
      </c>
      <c r="J954" s="3">
        <f>LOG(I954)</f>
        <v>-1.9654573704610862E-3</v>
      </c>
      <c r="L954" s="3"/>
    </row>
    <row r="955" spans="1:12" customFormat="1" x14ac:dyDescent="0.2">
      <c r="D955" t="s">
        <v>472</v>
      </c>
      <c r="E955" t="s">
        <v>705</v>
      </c>
      <c r="F955" s="32">
        <v>5.0388833333333301</v>
      </c>
      <c r="G955" s="33">
        <v>8073672.8313663499</v>
      </c>
      <c r="J955" s="3"/>
      <c r="L955" s="3"/>
    </row>
    <row r="956" spans="1:12" customFormat="1" x14ac:dyDescent="0.2">
      <c r="D956" t="s">
        <v>472</v>
      </c>
      <c r="E956" t="s">
        <v>706</v>
      </c>
      <c r="F956" s="32">
        <v>5.0388833333333301</v>
      </c>
      <c r="G956" s="33">
        <v>8216700.8831473403</v>
      </c>
      <c r="J956" s="3"/>
      <c r="L956" s="3"/>
    </row>
    <row r="957" spans="1:12" customFormat="1" x14ac:dyDescent="0.2">
      <c r="D957" t="s">
        <v>472</v>
      </c>
      <c r="E957" t="s">
        <v>707</v>
      </c>
      <c r="F957" s="32">
        <v>5.0388833333333301</v>
      </c>
      <c r="G957" s="33">
        <v>7836655.8176270695</v>
      </c>
      <c r="J957" s="3"/>
      <c r="L957" s="3"/>
    </row>
    <row r="958" spans="1:12" customFormat="1" x14ac:dyDescent="0.2">
      <c r="A958" s="16" t="s">
        <v>2</v>
      </c>
      <c r="B958" s="16" t="s">
        <v>204</v>
      </c>
      <c r="C958" s="8">
        <v>190604</v>
      </c>
      <c r="D958" s="16" t="s">
        <v>640</v>
      </c>
      <c r="E958" s="16" t="s">
        <v>729</v>
      </c>
      <c r="F958" s="30">
        <v>5.8730000000000002</v>
      </c>
      <c r="G958" s="31">
        <v>43513900.853066497</v>
      </c>
      <c r="H958" s="16"/>
      <c r="I958" s="16"/>
      <c r="J958" s="20"/>
      <c r="K958" s="16"/>
      <c r="L958" s="16"/>
    </row>
    <row r="959" spans="1:12" customFormat="1" x14ac:dyDescent="0.2">
      <c r="D959" t="s">
        <v>640</v>
      </c>
      <c r="E959" t="s">
        <v>730</v>
      </c>
      <c r="F959" s="32">
        <v>5.8818333333333301</v>
      </c>
      <c r="G959" s="33">
        <v>44167926.327926502</v>
      </c>
      <c r="J959" s="3"/>
    </row>
    <row r="960" spans="1:12" customFormat="1" x14ac:dyDescent="0.2">
      <c r="D960" t="s">
        <v>351</v>
      </c>
      <c r="E960" t="s">
        <v>731</v>
      </c>
      <c r="F960" s="32">
        <v>9.2075499999999995</v>
      </c>
      <c r="G960" s="33">
        <v>5416706.52944576</v>
      </c>
      <c r="J960" s="3"/>
    </row>
    <row r="961" spans="1:12" customFormat="1" x14ac:dyDescent="0.2">
      <c r="D961" t="s">
        <v>351</v>
      </c>
      <c r="E961" t="s">
        <v>732</v>
      </c>
      <c r="F961" s="32">
        <v>9.2075499999999995</v>
      </c>
      <c r="G961" s="33">
        <v>5163728.3106341204</v>
      </c>
      <c r="J961" s="3"/>
    </row>
    <row r="962" spans="1:12" customFormat="1" x14ac:dyDescent="0.2">
      <c r="A962" s="16" t="s">
        <v>2</v>
      </c>
      <c r="B962" s="16" t="s">
        <v>204</v>
      </c>
      <c r="C962" s="16">
        <v>190604</v>
      </c>
      <c r="D962" t="s">
        <v>351</v>
      </c>
      <c r="E962" t="s">
        <v>717</v>
      </c>
      <c r="F962" s="32">
        <v>9.2184000000000008</v>
      </c>
      <c r="G962" s="33">
        <v>40712.319592300097</v>
      </c>
      <c r="H962" s="21">
        <f>(G962+G968)*100/$G$960</f>
        <v>101.27560974824623</v>
      </c>
      <c r="I962" s="5">
        <f>G968/G962</f>
        <v>133.74551734966207</v>
      </c>
      <c r="J962" s="3">
        <f t="shared" ref="J962:J967" si="58">LOG(I962)</f>
        <v>2.1262792350078059</v>
      </c>
      <c r="K962" s="3"/>
      <c r="L962" s="3"/>
    </row>
    <row r="963" spans="1:12" customFormat="1" x14ac:dyDescent="0.2">
      <c r="D963" t="s">
        <v>351</v>
      </c>
      <c r="E963" t="s">
        <v>718</v>
      </c>
      <c r="F963" s="32">
        <v>9.21838333333333</v>
      </c>
      <c r="G963" s="33">
        <v>50227.509214004902</v>
      </c>
      <c r="H963" s="21">
        <f>(G963+G969)*100/$G$960</f>
        <v>101.47659152992287</v>
      </c>
      <c r="I963" s="5">
        <f t="shared" ref="I963:I967" si="59">G969/G963</f>
        <v>108.43582999189807</v>
      </c>
      <c r="J963" s="3">
        <f t="shared" si="58"/>
        <v>2.0351728080016809</v>
      </c>
      <c r="L963" s="3"/>
    </row>
    <row r="964" spans="1:12" customFormat="1" x14ac:dyDescent="0.2">
      <c r="D964" t="s">
        <v>351</v>
      </c>
      <c r="E964" t="s">
        <v>719</v>
      </c>
      <c r="F964" s="32">
        <v>9.21838333333333</v>
      </c>
      <c r="G964" s="33">
        <v>40418.292825056502</v>
      </c>
      <c r="H964" s="21">
        <f>(G964+G970)*100/$G$960</f>
        <v>103.58289566522251</v>
      </c>
      <c r="I964" s="5">
        <f t="shared" si="59"/>
        <v>137.81787380709969</v>
      </c>
      <c r="J964" s="3">
        <f t="shared" si="58"/>
        <v>2.1393055455281189</v>
      </c>
      <c r="L964" s="3"/>
    </row>
    <row r="965" spans="1:12" customFormat="1" x14ac:dyDescent="0.2">
      <c r="D965" t="s">
        <v>351</v>
      </c>
      <c r="E965" t="s">
        <v>720</v>
      </c>
      <c r="F965" s="32">
        <v>9.2075499999999995</v>
      </c>
      <c r="G965" s="33">
        <v>32369.099320454199</v>
      </c>
      <c r="H965" s="21">
        <f>(G965+G971)*100/$G$961</f>
        <v>109.14177011650705</v>
      </c>
      <c r="I965" s="5">
        <f t="shared" si="59"/>
        <v>173.11001852226403</v>
      </c>
      <c r="J965" s="3">
        <f t="shared" si="58"/>
        <v>2.2383222028437917</v>
      </c>
      <c r="K965" s="3"/>
      <c r="L965" s="3"/>
    </row>
    <row r="966" spans="1:12" customFormat="1" x14ac:dyDescent="0.2">
      <c r="D966" t="s">
        <v>351</v>
      </c>
      <c r="E966" t="s">
        <v>721</v>
      </c>
      <c r="F966" s="32">
        <v>9.21838333333333</v>
      </c>
      <c r="G966" s="33">
        <v>35083.965202560299</v>
      </c>
      <c r="H966" s="21">
        <f>(G966+G972)*100/$G$961</f>
        <v>107.39950074633106</v>
      </c>
      <c r="I966" s="5">
        <f t="shared" si="59"/>
        <v>157.07273760245567</v>
      </c>
      <c r="J966" s="3">
        <f t="shared" si="58"/>
        <v>2.1961008130714377</v>
      </c>
    </row>
    <row r="967" spans="1:12" customFormat="1" x14ac:dyDescent="0.2">
      <c r="D967" t="s">
        <v>351</v>
      </c>
      <c r="E967" t="s">
        <v>722</v>
      </c>
      <c r="F967" s="32">
        <v>9.21838333333333</v>
      </c>
      <c r="G967" s="33">
        <v>46220.948446197297</v>
      </c>
      <c r="H967" s="21">
        <f>(G967+G973)*100/$G$961</f>
        <v>108.7012539193866</v>
      </c>
      <c r="I967" s="5">
        <f t="shared" si="59"/>
        <v>120.43925235942328</v>
      </c>
      <c r="J967" s="3">
        <f t="shared" si="58"/>
        <v>2.080768050915907</v>
      </c>
    </row>
    <row r="968" spans="1:12" customFormat="1" x14ac:dyDescent="0.2">
      <c r="D968" t="s">
        <v>351</v>
      </c>
      <c r="E968" t="s">
        <v>723</v>
      </c>
      <c r="F968" s="32">
        <v>9.2075499999999995</v>
      </c>
      <c r="G968" s="33">
        <v>5445090.2463769596</v>
      </c>
      <c r="J968" s="3"/>
    </row>
    <row r="969" spans="1:12" customFormat="1" x14ac:dyDescent="0.2">
      <c r="D969" t="s">
        <v>351</v>
      </c>
      <c r="E969" t="s">
        <v>724</v>
      </c>
      <c r="F969" s="32">
        <v>9.2075499999999995</v>
      </c>
      <c r="G969" s="33">
        <v>5446461.6500463299</v>
      </c>
      <c r="J969" s="3"/>
    </row>
    <row r="970" spans="1:12" customFormat="1" x14ac:dyDescent="0.2">
      <c r="D970" t="s">
        <v>351</v>
      </c>
      <c r="E970" t="s">
        <v>725</v>
      </c>
      <c r="F970" s="32">
        <v>9.2075499999999995</v>
      </c>
      <c r="G970" s="33">
        <v>5570363.1800620398</v>
      </c>
      <c r="J970" s="3"/>
    </row>
    <row r="971" spans="1:12" customFormat="1" x14ac:dyDescent="0.2">
      <c r="D971" t="s">
        <v>351</v>
      </c>
      <c r="E971" t="s">
        <v>726</v>
      </c>
      <c r="F971" s="32">
        <v>9.2075499999999995</v>
      </c>
      <c r="G971" s="33">
        <v>5603415.3829128304</v>
      </c>
      <c r="J971" s="3"/>
    </row>
    <row r="972" spans="1:12" customFormat="1" x14ac:dyDescent="0.2">
      <c r="D972" t="s">
        <v>351</v>
      </c>
      <c r="E972" t="s">
        <v>727</v>
      </c>
      <c r="F972" s="32">
        <v>9.2075499999999995</v>
      </c>
      <c r="G972" s="33">
        <v>5510734.4603154399</v>
      </c>
      <c r="J972" s="3"/>
    </row>
    <row r="973" spans="1:12" customFormat="1" x14ac:dyDescent="0.2">
      <c r="D973" t="s">
        <v>351</v>
      </c>
      <c r="E973" t="s">
        <v>728</v>
      </c>
      <c r="F973" s="32">
        <v>9.2075499999999995</v>
      </c>
      <c r="G973" s="33">
        <v>5566816.4742034497</v>
      </c>
      <c r="J973" s="3"/>
    </row>
    <row r="974" spans="1:12" customFormat="1" x14ac:dyDescent="0.2">
      <c r="A974" s="16" t="s">
        <v>2</v>
      </c>
      <c r="B974" s="16" t="s">
        <v>204</v>
      </c>
      <c r="C974" s="8">
        <v>190605</v>
      </c>
      <c r="D974" s="16" t="s">
        <v>472</v>
      </c>
      <c r="E974" s="16" t="s">
        <v>745</v>
      </c>
      <c r="F974" s="30">
        <v>5.0714166666666696</v>
      </c>
      <c r="G974" s="31">
        <v>1664187.85994328</v>
      </c>
      <c r="H974" s="16"/>
      <c r="I974" s="16"/>
      <c r="J974" s="20"/>
      <c r="K974" s="16"/>
      <c r="L974" s="16"/>
    </row>
    <row r="975" spans="1:12" customFormat="1" x14ac:dyDescent="0.2">
      <c r="D975" t="s">
        <v>472</v>
      </c>
      <c r="E975" t="s">
        <v>746</v>
      </c>
      <c r="F975" s="32">
        <v>5.06056666666667</v>
      </c>
      <c r="G975" s="33">
        <v>1521606.6564297399</v>
      </c>
      <c r="J975" s="3"/>
    </row>
    <row r="976" spans="1:12" customFormat="1" x14ac:dyDescent="0.2">
      <c r="D976" t="s">
        <v>640</v>
      </c>
      <c r="E976" t="s">
        <v>747</v>
      </c>
      <c r="F976" s="32">
        <v>5.8935166666666703</v>
      </c>
      <c r="G976" s="33">
        <v>44890380.392866597</v>
      </c>
      <c r="J976" s="3"/>
    </row>
    <row r="977" spans="1:12" customFormat="1" x14ac:dyDescent="0.2">
      <c r="D977" t="s">
        <v>640</v>
      </c>
      <c r="E977" t="s">
        <v>748</v>
      </c>
      <c r="F977" s="32">
        <v>5.8809833333333303</v>
      </c>
      <c r="G977" s="33">
        <v>45728509.491070896</v>
      </c>
      <c r="J977" s="3"/>
    </row>
    <row r="978" spans="1:12" customFormat="1" x14ac:dyDescent="0.2">
      <c r="D978" t="s">
        <v>351</v>
      </c>
      <c r="E978" t="s">
        <v>749</v>
      </c>
      <c r="F978" s="32">
        <v>9.2075499999999995</v>
      </c>
      <c r="G978" s="33">
        <v>5101965.6911484096</v>
      </c>
      <c r="J978" s="3"/>
    </row>
    <row r="979" spans="1:12" customFormat="1" x14ac:dyDescent="0.2">
      <c r="D979" t="s">
        <v>351</v>
      </c>
      <c r="E979" t="s">
        <v>750</v>
      </c>
      <c r="F979" s="32">
        <v>9.1966999999999999</v>
      </c>
      <c r="G979" s="33">
        <v>5482177.8063033205</v>
      </c>
      <c r="I979" s="5"/>
      <c r="J979" s="3"/>
    </row>
    <row r="980" spans="1:12" customFormat="1" x14ac:dyDescent="0.2">
      <c r="A980" t="s">
        <v>2</v>
      </c>
      <c r="B980" t="s">
        <v>204</v>
      </c>
      <c r="C980">
        <v>190605</v>
      </c>
      <c r="D980" t="s">
        <v>640</v>
      </c>
      <c r="E980" t="s">
        <v>763</v>
      </c>
      <c r="F980" s="32">
        <v>5.8926666666666696</v>
      </c>
      <c r="G980" s="33">
        <v>27740384.405212</v>
      </c>
      <c r="H980" s="21">
        <f>(G980+G986)*100/$G$977</f>
        <v>113.01490849092362</v>
      </c>
      <c r="I980" s="5">
        <f>G986/G980</f>
        <v>0.86298907760943644</v>
      </c>
      <c r="J980" s="3">
        <f t="shared" ref="J980:J985" si="60">LOG(I980)</f>
        <v>-6.3994700882668745E-2</v>
      </c>
      <c r="K980" s="3"/>
      <c r="L980" s="3"/>
    </row>
    <row r="981" spans="1:12" customFormat="1" x14ac:dyDescent="0.2">
      <c r="D981" t="s">
        <v>640</v>
      </c>
      <c r="E981" t="s">
        <v>764</v>
      </c>
      <c r="F981" s="32">
        <v>5.8926666666666696</v>
      </c>
      <c r="G981" s="33">
        <v>27797048.3100169</v>
      </c>
      <c r="H981" s="21">
        <f>(G981+G987)*100/$G$977</f>
        <v>114.19446586961695</v>
      </c>
      <c r="I981" s="5">
        <f t="shared" ref="I981:I982" si="61">G987/G981</f>
        <v>0.87859612218782923</v>
      </c>
      <c r="J981" s="3">
        <f t="shared" si="60"/>
        <v>-5.6210717888526926E-2</v>
      </c>
    </row>
    <row r="982" spans="1:12" customFormat="1" x14ac:dyDescent="0.2">
      <c r="D982" t="s">
        <v>640</v>
      </c>
      <c r="E982" t="s">
        <v>765</v>
      </c>
      <c r="F982" s="32">
        <v>5.8926666666666696</v>
      </c>
      <c r="G982" s="33">
        <v>28085323.687603999</v>
      </c>
      <c r="H982" s="21">
        <f>(G982+G988)*100/$G$977</f>
        <v>111.75325888914958</v>
      </c>
      <c r="I982" s="5">
        <f t="shared" si="61"/>
        <v>0.81956598279339543</v>
      </c>
      <c r="J982" s="3">
        <f t="shared" si="60"/>
        <v>-8.641607588298357E-2</v>
      </c>
    </row>
    <row r="983" spans="1:12" customFormat="1" x14ac:dyDescent="0.2">
      <c r="D983" t="s">
        <v>640</v>
      </c>
      <c r="E983" t="s">
        <v>766</v>
      </c>
      <c r="F983" s="32">
        <v>5.8926666666666696</v>
      </c>
      <c r="G983" s="33">
        <v>28416085.467115801</v>
      </c>
      <c r="H983" s="21">
        <f>(G983+G989)*100/$G$976</f>
        <v>114.9128592355858</v>
      </c>
      <c r="I983" s="5">
        <f>G989/G983</f>
        <v>0.81533869930359548</v>
      </c>
      <c r="J983" s="3">
        <f t="shared" si="60"/>
        <v>-8.8661943797474663E-2</v>
      </c>
      <c r="K983" s="3"/>
      <c r="L983" s="3"/>
    </row>
    <row r="984" spans="1:12" customFormat="1" x14ac:dyDescent="0.2">
      <c r="D984" t="s">
        <v>640</v>
      </c>
      <c r="E984" t="s">
        <v>767</v>
      </c>
      <c r="F984" s="32">
        <v>5.8926666666666696</v>
      </c>
      <c r="G984" s="33">
        <v>29298376.203648001</v>
      </c>
      <c r="H984" s="21">
        <f>(G984+G990)*100/$G$976</f>
        <v>116.79112965742183</v>
      </c>
      <c r="I984" s="5">
        <f t="shared" ref="I984:I985" si="62">G990/G984</f>
        <v>0.78945010480870215</v>
      </c>
      <c r="J984" s="3">
        <f t="shared" si="60"/>
        <v>-0.10267531326938341</v>
      </c>
    </row>
    <row r="985" spans="1:12" customFormat="1" x14ac:dyDescent="0.2">
      <c r="D985" t="s">
        <v>640</v>
      </c>
      <c r="E985" t="s">
        <v>768</v>
      </c>
      <c r="F985" s="32">
        <v>5.8926666666666696</v>
      </c>
      <c r="G985" s="33">
        <v>27902257.081551801</v>
      </c>
      <c r="H985" s="21">
        <f>(G985+G991)*100/$G$976</f>
        <v>115.06687831672883</v>
      </c>
      <c r="I985" s="5">
        <f t="shared" si="62"/>
        <v>0.85124662967601528</v>
      </c>
      <c r="J985" s="3">
        <f t="shared" si="60"/>
        <v>-6.9944594569327487E-2</v>
      </c>
    </row>
    <row r="986" spans="1:12" customFormat="1" x14ac:dyDescent="0.2">
      <c r="D986" t="s">
        <v>640</v>
      </c>
      <c r="E986" t="s">
        <v>769</v>
      </c>
      <c r="F986" s="32">
        <v>5.8818333333333301</v>
      </c>
      <c r="G986" s="33">
        <v>23939648.750385098</v>
      </c>
      <c r="J986" s="3"/>
    </row>
    <row r="987" spans="1:12" customFormat="1" x14ac:dyDescent="0.2">
      <c r="D987" t="s">
        <v>640</v>
      </c>
      <c r="E987" t="s">
        <v>770</v>
      </c>
      <c r="F987" s="32">
        <v>5.8709833333333297</v>
      </c>
      <c r="G987" s="33">
        <v>24422378.8534486</v>
      </c>
      <c r="J987" s="3"/>
    </row>
    <row r="988" spans="1:12" customFormat="1" x14ac:dyDescent="0.2">
      <c r="D988" t="s">
        <v>640</v>
      </c>
      <c r="E988" t="s">
        <v>771</v>
      </c>
      <c r="F988" s="32">
        <v>5.88181666666667</v>
      </c>
      <c r="G988" s="33">
        <v>23017775.910101801</v>
      </c>
      <c r="J988" s="3"/>
    </row>
    <row r="989" spans="1:12" customFormat="1" x14ac:dyDescent="0.2">
      <c r="D989" t="s">
        <v>640</v>
      </c>
      <c r="E989" t="s">
        <v>772</v>
      </c>
      <c r="F989" s="32">
        <v>5.8709833333333297</v>
      </c>
      <c r="G989" s="33">
        <v>23168734.164058</v>
      </c>
      <c r="J989" s="3"/>
    </row>
    <row r="990" spans="1:12" customFormat="1" x14ac:dyDescent="0.2">
      <c r="D990" t="s">
        <v>640</v>
      </c>
      <c r="E990" t="s">
        <v>773</v>
      </c>
      <c r="F990" s="32">
        <v>5.8818333333333301</v>
      </c>
      <c r="G990" s="33">
        <v>23129606.1646947</v>
      </c>
      <c r="J990" s="3"/>
    </row>
    <row r="991" spans="1:12" customFormat="1" x14ac:dyDescent="0.2">
      <c r="D991" t="s">
        <v>640</v>
      </c>
      <c r="E991" t="s">
        <v>774</v>
      </c>
      <c r="F991" s="32">
        <v>5.8818333333333301</v>
      </c>
      <c r="G991" s="33">
        <v>23751702.301024701</v>
      </c>
      <c r="J991" s="3"/>
    </row>
    <row r="992" spans="1:12" customFormat="1" x14ac:dyDescent="0.2">
      <c r="D992" t="s">
        <v>351</v>
      </c>
      <c r="E992" t="s">
        <v>775</v>
      </c>
      <c r="F992" s="32">
        <v>9.2075499999999995</v>
      </c>
      <c r="G992" s="33">
        <v>33494.003719728396</v>
      </c>
      <c r="H992" s="21">
        <f>(G992+G998)*100/$G$979</f>
        <v>94.201891076646248</v>
      </c>
      <c r="I992" s="5">
        <f>G998/G992</f>
        <v>153.18625999256341</v>
      </c>
      <c r="J992" s="3">
        <f t="shared" ref="J992:J996" si="63">LOG(I992)</f>
        <v>2.1852198130967366</v>
      </c>
      <c r="K992" s="3"/>
      <c r="L992" s="3"/>
    </row>
    <row r="993" spans="1:13" customFormat="1" x14ac:dyDescent="0.2">
      <c r="D993" t="s">
        <v>351</v>
      </c>
      <c r="E993" t="s">
        <v>776</v>
      </c>
      <c r="F993" s="32">
        <v>9.2184000000000008</v>
      </c>
      <c r="G993" s="33">
        <v>35507.741036572101</v>
      </c>
      <c r="H993" s="21">
        <f>(G993+G999)*100/$G$979</f>
        <v>94.658923035577715</v>
      </c>
      <c r="I993" s="5">
        <f t="shared" ref="I993:I994" si="64">G999/G993</f>
        <v>145.1475813118401</v>
      </c>
      <c r="J993" s="3">
        <f t="shared" si="63"/>
        <v>2.1618098032977429</v>
      </c>
    </row>
    <row r="994" spans="1:13" customFormat="1" x14ac:dyDescent="0.2">
      <c r="D994" t="s">
        <v>351</v>
      </c>
      <c r="E994" t="s">
        <v>777</v>
      </c>
      <c r="F994" s="32">
        <v>9.2075499999999995</v>
      </c>
      <c r="G994" s="33">
        <v>38065.863991927901</v>
      </c>
      <c r="H994" s="21">
        <f>(G994+G1000)*100/$G$979</f>
        <v>96.81655778651816</v>
      </c>
      <c r="I994" s="5">
        <f t="shared" si="64"/>
        <v>138.43347890185413</v>
      </c>
      <c r="J994" s="3">
        <f t="shared" si="63"/>
        <v>2.1412411330690411</v>
      </c>
    </row>
    <row r="995" spans="1:13" customFormat="1" x14ac:dyDescent="0.2">
      <c r="D995" t="s">
        <v>351</v>
      </c>
      <c r="E995" t="s">
        <v>778</v>
      </c>
      <c r="F995" s="32">
        <v>9.21838333333333</v>
      </c>
      <c r="G995" s="33">
        <v>37382.961610815197</v>
      </c>
      <c r="H995" s="21">
        <f>(G995+G1001)*100/$G$978</f>
        <v>106.18990333544855</v>
      </c>
      <c r="I995" s="5">
        <f>G1001/G995</f>
        <v>143.92624987932575</v>
      </c>
      <c r="J995" s="3">
        <f t="shared" si="63"/>
        <v>2.1581400096285597</v>
      </c>
      <c r="K995" s="3"/>
      <c r="L995" s="3"/>
    </row>
    <row r="996" spans="1:13" customFormat="1" x14ac:dyDescent="0.2">
      <c r="D996" t="s">
        <v>351</v>
      </c>
      <c r="E996" t="s">
        <v>779</v>
      </c>
      <c r="F996" s="32">
        <v>9.2184000000000008</v>
      </c>
      <c r="G996" s="33">
        <v>33097.651071230997</v>
      </c>
      <c r="H996" s="21">
        <f>(G996+G1002)*100/$G$978</f>
        <v>107.9438529338086</v>
      </c>
      <c r="I996" s="5">
        <f t="shared" ref="I996" si="65">G1002/G996</f>
        <v>165.39423536534915</v>
      </c>
      <c r="J996" s="3">
        <f t="shared" si="63"/>
        <v>2.218520368622527</v>
      </c>
      <c r="L996" s="3"/>
    </row>
    <row r="997" spans="1:13" customFormat="1" x14ac:dyDescent="0.2">
      <c r="D997" t="s">
        <v>351</v>
      </c>
      <c r="E997" t="s">
        <v>780</v>
      </c>
      <c r="F997" s="32">
        <v>9.2184000000000008</v>
      </c>
      <c r="G997" s="33">
        <v>42288.086980132997</v>
      </c>
      <c r="H997" s="21">
        <f>(G997+G1003)*100/$G$978</f>
        <v>108.85107977598251</v>
      </c>
      <c r="I997" s="5">
        <f>G1003/G997</f>
        <v>130.32645955879431</v>
      </c>
      <c r="J997" s="3">
        <f>LOG(I997)</f>
        <v>2.1150325973994089</v>
      </c>
      <c r="L997" s="3"/>
    </row>
    <row r="998" spans="1:13" customFormat="1" x14ac:dyDescent="0.2">
      <c r="D998" t="s">
        <v>351</v>
      </c>
      <c r="E998" t="s">
        <v>781</v>
      </c>
      <c r="F998" s="32">
        <v>9.2075499999999995</v>
      </c>
      <c r="G998" s="33">
        <v>5130821.1620022003</v>
      </c>
      <c r="H998" s="21"/>
      <c r="I998" s="5"/>
      <c r="J998" s="3"/>
      <c r="L998" s="3"/>
    </row>
    <row r="999" spans="1:13" customFormat="1" x14ac:dyDescent="0.2">
      <c r="D999" t="s">
        <v>351</v>
      </c>
      <c r="E999" t="s">
        <v>782</v>
      </c>
      <c r="F999" s="32">
        <v>9.2075499999999995</v>
      </c>
      <c r="G999" s="33">
        <v>5153862.7293056101</v>
      </c>
      <c r="H999" s="21"/>
      <c r="I999" s="5"/>
      <c r="J999" s="3"/>
      <c r="L999" s="3"/>
    </row>
    <row r="1000" spans="1:13" customFormat="1" x14ac:dyDescent="0.2">
      <c r="D1000" t="s">
        <v>351</v>
      </c>
      <c r="E1000" t="s">
        <v>783</v>
      </c>
      <c r="F1000" s="32">
        <v>9.2075333333333305</v>
      </c>
      <c r="G1000" s="33">
        <v>5269589.9798074001</v>
      </c>
      <c r="H1000" s="21"/>
      <c r="I1000" s="5"/>
      <c r="J1000" s="3"/>
      <c r="L1000" s="3"/>
    </row>
    <row r="1001" spans="1:13" customFormat="1" x14ac:dyDescent="0.2">
      <c r="D1001" t="s">
        <v>351</v>
      </c>
      <c r="E1001" t="s">
        <v>784</v>
      </c>
      <c r="F1001" s="32">
        <v>9.2075499999999995</v>
      </c>
      <c r="G1001" s="33">
        <v>5380389.4740274297</v>
      </c>
      <c r="H1001" s="21"/>
      <c r="I1001" s="5"/>
      <c r="J1001" s="3"/>
      <c r="L1001" s="3"/>
    </row>
    <row r="1002" spans="1:13" customFormat="1" x14ac:dyDescent="0.2">
      <c r="D1002" t="s">
        <v>351</v>
      </c>
      <c r="E1002" t="s">
        <v>785</v>
      </c>
      <c r="F1002" s="32">
        <v>9.1966999999999999</v>
      </c>
      <c r="G1002" s="33">
        <v>5474160.6913153799</v>
      </c>
      <c r="H1002" s="21"/>
      <c r="I1002" s="5"/>
      <c r="J1002" s="3"/>
      <c r="L1002" s="3"/>
    </row>
    <row r="1003" spans="1:13" customFormat="1" x14ac:dyDescent="0.2">
      <c r="D1003" t="s">
        <v>351</v>
      </c>
      <c r="E1003" t="s">
        <v>786</v>
      </c>
      <c r="F1003" s="32">
        <v>9.2075499999999995</v>
      </c>
      <c r="G1003" s="33">
        <v>5511256.6576350797</v>
      </c>
      <c r="H1003" s="21"/>
      <c r="I1003" s="5"/>
      <c r="J1003" s="3"/>
      <c r="L1003" s="3"/>
    </row>
    <row r="1004" spans="1:13" customFormat="1" x14ac:dyDescent="0.2">
      <c r="A1004" s="16" t="s">
        <v>1</v>
      </c>
      <c r="B1004" s="16" t="s">
        <v>787</v>
      </c>
      <c r="C1004" s="8">
        <v>190614</v>
      </c>
      <c r="D1004" s="16" t="s">
        <v>794</v>
      </c>
      <c r="E1004" s="16" t="s">
        <v>788</v>
      </c>
      <c r="F1004" s="30">
        <v>9.8000000000000007</v>
      </c>
      <c r="G1004" s="31">
        <v>8159430487</v>
      </c>
      <c r="H1004" s="17"/>
      <c r="I1004" s="18"/>
      <c r="J1004" s="20"/>
      <c r="K1004" s="16"/>
      <c r="L1004" s="20"/>
      <c r="M1004" s="16"/>
    </row>
    <row r="1005" spans="1:13" customFormat="1" x14ac:dyDescent="0.2">
      <c r="D1005" t="s">
        <v>794</v>
      </c>
      <c r="E1005" t="s">
        <v>789</v>
      </c>
      <c r="F1005" s="32">
        <v>9.77</v>
      </c>
      <c r="G1005" s="33">
        <v>7765738065</v>
      </c>
      <c r="H1005" s="21"/>
      <c r="I1005" s="5"/>
      <c r="J1005" s="3"/>
      <c r="L1005" s="3"/>
    </row>
    <row r="1006" spans="1:13" customFormat="1" x14ac:dyDescent="0.2">
      <c r="D1006" t="s">
        <v>795</v>
      </c>
      <c r="E1006" t="s">
        <v>790</v>
      </c>
      <c r="F1006" s="32">
        <v>8.08</v>
      </c>
      <c r="G1006" s="33">
        <v>4177959512</v>
      </c>
      <c r="H1006" s="21"/>
      <c r="I1006" s="5"/>
      <c r="J1006" s="3"/>
      <c r="L1006" s="3"/>
    </row>
    <row r="1007" spans="1:13" customFormat="1" x14ac:dyDescent="0.2">
      <c r="D1007" t="s">
        <v>795</v>
      </c>
      <c r="E1007" t="s">
        <v>791</v>
      </c>
      <c r="F1007" s="32">
        <v>8.06</v>
      </c>
      <c r="G1007" s="33">
        <v>4105758557</v>
      </c>
      <c r="H1007" s="21"/>
      <c r="I1007" s="5"/>
      <c r="J1007" s="3"/>
      <c r="L1007" s="3"/>
    </row>
    <row r="1008" spans="1:13" customFormat="1" x14ac:dyDescent="0.2">
      <c r="D1008" t="s">
        <v>639</v>
      </c>
      <c r="E1008" t="s">
        <v>792</v>
      </c>
      <c r="F1008" s="32">
        <v>9.92</v>
      </c>
      <c r="G1008" s="33">
        <v>4951355077</v>
      </c>
      <c r="H1008" s="21"/>
      <c r="I1008" s="5"/>
      <c r="J1008" s="3"/>
      <c r="L1008" s="3"/>
    </row>
    <row r="1009" spans="4:13" customFormat="1" x14ac:dyDescent="0.2">
      <c r="D1009" t="s">
        <v>639</v>
      </c>
      <c r="E1009" t="s">
        <v>793</v>
      </c>
      <c r="F1009" s="32">
        <v>9.9</v>
      </c>
      <c r="G1009" s="33">
        <v>5070426107</v>
      </c>
      <c r="H1009" s="21"/>
      <c r="I1009" s="5"/>
      <c r="J1009" s="3"/>
      <c r="L1009" s="3"/>
    </row>
    <row r="1010" spans="4:13" customFormat="1" x14ac:dyDescent="0.2">
      <c r="D1010" t="s">
        <v>794</v>
      </c>
      <c r="E1010" t="s">
        <v>796</v>
      </c>
      <c r="F1010" s="32">
        <v>9.77</v>
      </c>
      <c r="G1010" s="33">
        <v>3247827423</v>
      </c>
      <c r="H1010" s="21"/>
      <c r="I1010" s="5">
        <f>G1013/G1010</f>
        <v>1.748034219982014</v>
      </c>
      <c r="J1010" s="3">
        <f>LOG(I1010)</f>
        <v>0.24254993024569071</v>
      </c>
      <c r="K1010" s="3"/>
      <c r="L1010" s="3"/>
      <c r="M1010" s="21" t="e">
        <f>(L1010/K1010)*100</f>
        <v>#DIV/0!</v>
      </c>
    </row>
    <row r="1011" spans="4:13" customFormat="1" x14ac:dyDescent="0.2">
      <c r="D1011" t="s">
        <v>794</v>
      </c>
      <c r="E1011" t="s">
        <v>799</v>
      </c>
      <c r="F1011" s="32">
        <v>9.77</v>
      </c>
      <c r="G1011" s="33">
        <v>3396169978</v>
      </c>
      <c r="H1011" s="21"/>
      <c r="I1011" s="5">
        <f>G1014/G1011</f>
        <v>1.6396423927754302</v>
      </c>
      <c r="J1011" s="3">
        <f>LOG(I1011)</f>
        <v>0.21474913842613852</v>
      </c>
      <c r="K1011" s="3"/>
      <c r="L1011" s="3"/>
      <c r="M1011" s="21"/>
    </row>
    <row r="1012" spans="4:13" customFormat="1" x14ac:dyDescent="0.2">
      <c r="D1012" t="s">
        <v>794</v>
      </c>
      <c r="E1012" t="s">
        <v>800</v>
      </c>
      <c r="F1012" s="32">
        <v>9.7899999999999991</v>
      </c>
      <c r="G1012" s="33">
        <v>3393682079</v>
      </c>
      <c r="H1012" s="21"/>
      <c r="I1012" s="5">
        <f>G1015/G1012</f>
        <v>1.5879470962665858</v>
      </c>
      <c r="J1012" s="3">
        <f>LOG(I1012)</f>
        <v>0.20083602946247656</v>
      </c>
      <c r="K1012" s="3"/>
      <c r="L1012" s="3"/>
      <c r="M1012" s="21"/>
    </row>
    <row r="1013" spans="4:13" customFormat="1" x14ac:dyDescent="0.2">
      <c r="D1013" t="s">
        <v>794</v>
      </c>
      <c r="E1013" t="s">
        <v>801</v>
      </c>
      <c r="F1013" s="32">
        <v>9.76</v>
      </c>
      <c r="G1013" s="33">
        <v>5677313476</v>
      </c>
      <c r="H1013" s="21"/>
      <c r="I1013" s="5"/>
      <c r="J1013" s="3"/>
      <c r="K1013" s="3"/>
      <c r="L1013" s="3"/>
      <c r="M1013" s="21"/>
    </row>
    <row r="1014" spans="4:13" customFormat="1" x14ac:dyDescent="0.2">
      <c r="D1014" t="s">
        <v>794</v>
      </c>
      <c r="E1014" t="s">
        <v>802</v>
      </c>
      <c r="F1014" s="32">
        <v>9.77</v>
      </c>
      <c r="G1014" s="33">
        <v>5568504269</v>
      </c>
      <c r="H1014" s="21"/>
      <c r="I1014" s="5"/>
      <c r="J1014" s="3"/>
      <c r="K1014" s="3"/>
      <c r="L1014" s="3"/>
      <c r="M1014" s="21"/>
    </row>
    <row r="1015" spans="4:13" customFormat="1" x14ac:dyDescent="0.2">
      <c r="D1015" t="s">
        <v>794</v>
      </c>
      <c r="E1015" t="s">
        <v>803</v>
      </c>
      <c r="F1015" s="32">
        <v>9.76</v>
      </c>
      <c r="G1015" s="33">
        <v>5388987603</v>
      </c>
      <c r="H1015" s="21"/>
      <c r="I1015" s="5"/>
      <c r="J1015" s="3"/>
      <c r="K1015" s="3"/>
      <c r="L1015" s="3"/>
      <c r="M1015" s="21"/>
    </row>
    <row r="1016" spans="4:13" customFormat="1" x14ac:dyDescent="0.2">
      <c r="D1016" t="s">
        <v>794</v>
      </c>
      <c r="E1016" t="s">
        <v>804</v>
      </c>
      <c r="F1016" s="32">
        <v>9.8000000000000007</v>
      </c>
      <c r="G1016" s="33">
        <v>3131060260</v>
      </c>
      <c r="H1016" s="21"/>
      <c r="I1016" s="5">
        <f>G1019/G1016</f>
        <v>1.7320176047969131</v>
      </c>
      <c r="J1016" s="3">
        <f>LOG(I1016)</f>
        <v>0.23855230201579536</v>
      </c>
      <c r="K1016" s="3"/>
      <c r="L1016" s="3"/>
      <c r="M1016" s="21" t="e">
        <f>(L1016/K1016)*100</f>
        <v>#DIV/0!</v>
      </c>
    </row>
    <row r="1017" spans="4:13" customFormat="1" x14ac:dyDescent="0.2">
      <c r="D1017" t="s">
        <v>794</v>
      </c>
      <c r="E1017" t="s">
        <v>805</v>
      </c>
      <c r="F1017" s="32">
        <v>9.7799999999999994</v>
      </c>
      <c r="G1017" s="33">
        <v>3111405961</v>
      </c>
      <c r="H1017" s="21"/>
      <c r="I1017" s="5">
        <f>G1020/G1017</f>
        <v>1.8021360829423441</v>
      </c>
      <c r="J1017" s="3">
        <f>LOG(I1017)</f>
        <v>0.25578758233644155</v>
      </c>
      <c r="K1017" s="3"/>
      <c r="L1017" s="3"/>
      <c r="M1017" s="21"/>
    </row>
    <row r="1018" spans="4:13" customFormat="1" x14ac:dyDescent="0.2">
      <c r="D1018" t="s">
        <v>794</v>
      </c>
      <c r="E1018" t="s">
        <v>806</v>
      </c>
      <c r="F1018" s="32">
        <v>9.77</v>
      </c>
      <c r="G1018" s="33">
        <v>3055057729</v>
      </c>
      <c r="H1018" s="21"/>
      <c r="I1018" s="5">
        <f>G1021/G1018</f>
        <v>1.8513017267439007</v>
      </c>
      <c r="J1018" s="3">
        <f>LOG(I1018)</f>
        <v>0.26747720620886012</v>
      </c>
      <c r="K1018" s="3"/>
      <c r="L1018" s="3"/>
      <c r="M1018" s="21"/>
    </row>
    <row r="1019" spans="4:13" customFormat="1" x14ac:dyDescent="0.2">
      <c r="D1019" t="s">
        <v>794</v>
      </c>
      <c r="E1019" t="s">
        <v>807</v>
      </c>
      <c r="F1019" s="32">
        <v>9.76</v>
      </c>
      <c r="G1019" s="33">
        <v>5423051492</v>
      </c>
      <c r="H1019" s="21"/>
      <c r="I1019" s="5"/>
      <c r="J1019" s="3"/>
      <c r="K1019" s="3"/>
      <c r="L1019" s="3"/>
      <c r="M1019" s="21"/>
    </row>
    <row r="1020" spans="4:13" customFormat="1" x14ac:dyDescent="0.2">
      <c r="D1020" t="s">
        <v>794</v>
      </c>
      <c r="E1020" t="s">
        <v>808</v>
      </c>
      <c r="F1020" s="32">
        <v>9.76</v>
      </c>
      <c r="G1020" s="33">
        <v>5607176951</v>
      </c>
      <c r="H1020" s="21"/>
      <c r="I1020" s="5"/>
      <c r="J1020" s="3"/>
      <c r="K1020" s="3"/>
      <c r="L1020" s="3"/>
      <c r="M1020" s="21"/>
    </row>
    <row r="1021" spans="4:13" customFormat="1" x14ac:dyDescent="0.2">
      <c r="D1021" t="s">
        <v>794</v>
      </c>
      <c r="E1021" t="s">
        <v>809</v>
      </c>
      <c r="F1021" s="32">
        <v>9.76</v>
      </c>
      <c r="G1021" s="33">
        <v>5655833649</v>
      </c>
      <c r="H1021" s="21"/>
      <c r="I1021" s="5"/>
      <c r="J1021" s="3"/>
      <c r="K1021" s="3"/>
      <c r="L1021" s="3"/>
      <c r="M1021" s="21"/>
    </row>
    <row r="1022" spans="4:13" customFormat="1" x14ac:dyDescent="0.2">
      <c r="D1022" t="s">
        <v>795</v>
      </c>
      <c r="E1022" t="s">
        <v>797</v>
      </c>
      <c r="F1022" s="32">
        <v>8.08</v>
      </c>
      <c r="G1022" s="33">
        <v>1818449665</v>
      </c>
      <c r="H1022" s="21"/>
      <c r="I1022" s="5">
        <f>G1025/G1022</f>
        <v>1.6098022102800409</v>
      </c>
      <c r="J1022" s="3">
        <f>LOG(I1022)</f>
        <v>0.20677251934814458</v>
      </c>
      <c r="K1022" s="3"/>
      <c r="L1022" s="3"/>
      <c r="M1022" s="21" t="e">
        <f>(L1022/K1022)*100</f>
        <v>#DIV/0!</v>
      </c>
    </row>
    <row r="1023" spans="4:13" customFormat="1" x14ac:dyDescent="0.2">
      <c r="D1023" t="s">
        <v>795</v>
      </c>
      <c r="E1023" t="s">
        <v>810</v>
      </c>
      <c r="F1023" s="32">
        <v>8.08</v>
      </c>
      <c r="G1023" s="33">
        <v>1805793041</v>
      </c>
      <c r="H1023" s="21"/>
      <c r="I1023" s="5">
        <f>G1026/G1023</f>
        <v>1.6449722451887552</v>
      </c>
      <c r="J1023" s="3">
        <f>LOG(I1023)</f>
        <v>0.2161585747096661</v>
      </c>
      <c r="K1023" s="3"/>
      <c r="L1023" s="3"/>
      <c r="M1023" s="21"/>
    </row>
    <row r="1024" spans="4:13" customFormat="1" x14ac:dyDescent="0.2">
      <c r="D1024" t="s">
        <v>795</v>
      </c>
      <c r="E1024" t="s">
        <v>811</v>
      </c>
      <c r="F1024" s="32">
        <v>8.08</v>
      </c>
      <c r="G1024" s="33">
        <v>1805782921</v>
      </c>
      <c r="H1024" s="21"/>
      <c r="I1024" s="5">
        <f>G1027/G1024</f>
        <v>1.6808746736396893</v>
      </c>
      <c r="J1024" s="3">
        <f>LOG(I1024)</f>
        <v>0.22553533356096336</v>
      </c>
      <c r="K1024" s="3"/>
      <c r="L1024" s="3"/>
      <c r="M1024" s="21"/>
    </row>
    <row r="1025" spans="4:13" customFormat="1" x14ac:dyDescent="0.2">
      <c r="D1025" t="s">
        <v>795</v>
      </c>
      <c r="E1025" t="s">
        <v>812</v>
      </c>
      <c r="F1025" s="32">
        <v>8.0299999999999994</v>
      </c>
      <c r="G1025" s="33">
        <v>2927344290</v>
      </c>
      <c r="H1025" s="21"/>
      <c r="I1025" s="5"/>
      <c r="J1025" s="3"/>
      <c r="K1025" s="3"/>
      <c r="L1025" s="3"/>
      <c r="M1025" s="21"/>
    </row>
    <row r="1026" spans="4:13" customFormat="1" x14ac:dyDescent="0.2">
      <c r="D1026" t="s">
        <v>795</v>
      </c>
      <c r="E1026" t="s">
        <v>813</v>
      </c>
      <c r="F1026" s="32">
        <v>8.0500000000000007</v>
      </c>
      <c r="G1026" s="33">
        <v>2970479433</v>
      </c>
      <c r="H1026" s="21"/>
      <c r="I1026" s="5"/>
      <c r="J1026" s="3"/>
      <c r="K1026" s="3"/>
      <c r="L1026" s="3"/>
      <c r="M1026" s="21"/>
    </row>
    <row r="1027" spans="4:13" customFormat="1" x14ac:dyDescent="0.2">
      <c r="D1027" t="s">
        <v>795</v>
      </c>
      <c r="E1027" t="s">
        <v>814</v>
      </c>
      <c r="F1027" s="32">
        <v>8.0399999999999991</v>
      </c>
      <c r="G1027" s="33">
        <v>3035294778</v>
      </c>
      <c r="H1027" s="21"/>
      <c r="I1027" s="5"/>
      <c r="J1027" s="3"/>
      <c r="K1027" s="3"/>
      <c r="L1027" s="3"/>
      <c r="M1027" s="21"/>
    </row>
    <row r="1028" spans="4:13" customFormat="1" x14ac:dyDescent="0.2">
      <c r="D1028" t="s">
        <v>795</v>
      </c>
      <c r="E1028" t="s">
        <v>815</v>
      </c>
      <c r="F1028" s="32">
        <v>8.06</v>
      </c>
      <c r="G1028" s="33">
        <v>1709528092</v>
      </c>
      <c r="H1028" s="21"/>
      <c r="I1028" s="5">
        <f>G1031/G1028</f>
        <v>1.7567612068231517</v>
      </c>
      <c r="J1028" s="3">
        <f>LOG(I1028)</f>
        <v>0.24471273269221089</v>
      </c>
      <c r="K1028" s="3"/>
      <c r="L1028" s="3"/>
      <c r="M1028" s="21" t="e">
        <f>(L1028/K1028)*100</f>
        <v>#DIV/0!</v>
      </c>
    </row>
    <row r="1029" spans="4:13" customFormat="1" x14ac:dyDescent="0.2">
      <c r="D1029" t="s">
        <v>795</v>
      </c>
      <c r="E1029" t="s">
        <v>816</v>
      </c>
      <c r="F1029" s="32">
        <v>8.07</v>
      </c>
      <c r="G1029" s="33">
        <v>0</v>
      </c>
      <c r="H1029" s="21"/>
      <c r="I1029" s="5"/>
      <c r="J1029" s="3"/>
      <c r="K1029" s="3"/>
      <c r="L1029" s="3"/>
      <c r="M1029" s="21"/>
    </row>
    <row r="1030" spans="4:13" customFormat="1" x14ac:dyDescent="0.2">
      <c r="D1030" t="s">
        <v>795</v>
      </c>
      <c r="E1030" t="s">
        <v>817</v>
      </c>
      <c r="F1030" s="32">
        <v>8.07</v>
      </c>
      <c r="G1030" s="33">
        <v>1627246096</v>
      </c>
      <c r="H1030" s="21"/>
      <c r="I1030" s="5">
        <f>G1033/G1030</f>
        <v>1.8485982073605172</v>
      </c>
      <c r="J1030" s="3">
        <f>LOG(I1030)</f>
        <v>0.26684252755278975</v>
      </c>
      <c r="K1030" s="3"/>
      <c r="L1030" s="3"/>
      <c r="M1030" s="21"/>
    </row>
    <row r="1031" spans="4:13" customFormat="1" x14ac:dyDescent="0.2">
      <c r="D1031" t="s">
        <v>795</v>
      </c>
      <c r="E1031" t="s">
        <v>818</v>
      </c>
      <c r="F1031" s="32">
        <v>8.0500000000000007</v>
      </c>
      <c r="G1031" s="33">
        <v>3003232634</v>
      </c>
      <c r="H1031" s="21"/>
      <c r="I1031" s="5"/>
      <c r="J1031" s="3"/>
      <c r="K1031" s="3"/>
      <c r="L1031" s="3"/>
      <c r="M1031" s="21"/>
    </row>
    <row r="1032" spans="4:13" customFormat="1" x14ac:dyDescent="0.2">
      <c r="D1032" t="s">
        <v>795</v>
      </c>
      <c r="E1032" t="s">
        <v>819</v>
      </c>
      <c r="F1032" s="32">
        <v>8.0500000000000007</v>
      </c>
      <c r="G1032" s="33">
        <v>2793998315</v>
      </c>
      <c r="H1032" s="21"/>
      <c r="I1032" s="5"/>
      <c r="J1032" s="3"/>
      <c r="K1032" s="3"/>
      <c r="L1032" s="3"/>
      <c r="M1032" s="21"/>
    </row>
    <row r="1033" spans="4:13" customFormat="1" x14ac:dyDescent="0.2">
      <c r="D1033" t="s">
        <v>795</v>
      </c>
      <c r="E1033" t="s">
        <v>820</v>
      </c>
      <c r="F1033" s="32">
        <v>8.0500000000000007</v>
      </c>
      <c r="G1033" s="33">
        <v>3008124216</v>
      </c>
      <c r="H1033" s="21"/>
      <c r="I1033" s="5"/>
      <c r="J1033" s="3"/>
      <c r="K1033" s="3"/>
      <c r="L1033" s="3"/>
      <c r="M1033" s="21"/>
    </row>
    <row r="1034" spans="4:13" customFormat="1" x14ac:dyDescent="0.2">
      <c r="D1034" t="s">
        <v>639</v>
      </c>
      <c r="E1034" t="s">
        <v>798</v>
      </c>
      <c r="F1034" s="32">
        <v>9.8800000000000008</v>
      </c>
      <c r="G1034" s="33">
        <v>25712869</v>
      </c>
      <c r="H1034" s="21"/>
      <c r="I1034" s="5">
        <f>G1037/G1034</f>
        <v>186.6745808100994</v>
      </c>
      <c r="J1034" s="3">
        <f>LOG(I1034)</f>
        <v>2.2710851847649103</v>
      </c>
      <c r="K1034" s="3"/>
      <c r="L1034" s="3"/>
      <c r="M1034" s="21" t="e">
        <f>(L1034/K1034)*100</f>
        <v>#DIV/0!</v>
      </c>
    </row>
    <row r="1035" spans="4:13" customFormat="1" x14ac:dyDescent="0.2">
      <c r="D1035" t="s">
        <v>639</v>
      </c>
      <c r="E1035" t="s">
        <v>821</v>
      </c>
      <c r="F1035" s="32">
        <v>9.9</v>
      </c>
      <c r="G1035" s="33">
        <v>31019157</v>
      </c>
      <c r="H1035" s="21"/>
      <c r="I1035" s="5">
        <f>G1038/G1035</f>
        <v>159.45586980329608</v>
      </c>
      <c r="J1035" s="3">
        <f>LOG(I1035)</f>
        <v>2.2026405108869773</v>
      </c>
      <c r="K1035" s="3"/>
      <c r="L1035" s="3"/>
      <c r="M1035" s="21"/>
    </row>
    <row r="1036" spans="4:13" customFormat="1" x14ac:dyDescent="0.2">
      <c r="D1036" t="s">
        <v>639</v>
      </c>
      <c r="E1036" t="s">
        <v>822</v>
      </c>
      <c r="F1036" s="32">
        <v>9.91</v>
      </c>
      <c r="G1036" s="33">
        <v>29523216</v>
      </c>
      <c r="H1036" s="21"/>
      <c r="I1036" s="5">
        <f>G1039/G1036</f>
        <v>165.85407050505609</v>
      </c>
      <c r="J1036" s="3">
        <f>LOG(I1036)</f>
        <v>2.2197261347411867</v>
      </c>
      <c r="K1036" s="3"/>
      <c r="L1036" s="3"/>
      <c r="M1036" s="21"/>
    </row>
    <row r="1037" spans="4:13" customFormat="1" x14ac:dyDescent="0.2">
      <c r="D1037" t="s">
        <v>639</v>
      </c>
      <c r="E1037" t="s">
        <v>823</v>
      </c>
      <c r="F1037" s="32">
        <v>9.9</v>
      </c>
      <c r="G1037" s="33">
        <v>4799939042</v>
      </c>
      <c r="H1037" s="21"/>
      <c r="I1037" s="5"/>
      <c r="J1037" s="3"/>
      <c r="K1037" s="3"/>
      <c r="L1037" s="3"/>
      <c r="M1037" s="21"/>
    </row>
    <row r="1038" spans="4:13" customFormat="1" x14ac:dyDescent="0.2">
      <c r="D1038" t="s">
        <v>639</v>
      </c>
      <c r="E1038" t="s">
        <v>824</v>
      </c>
      <c r="F1038" s="32">
        <v>9.9</v>
      </c>
      <c r="G1038" s="33">
        <v>4946186660</v>
      </c>
      <c r="H1038" s="21"/>
      <c r="I1038" s="5"/>
      <c r="J1038" s="3"/>
      <c r="K1038" s="3"/>
      <c r="L1038" s="3"/>
      <c r="M1038" s="21"/>
    </row>
    <row r="1039" spans="4:13" customFormat="1" x14ac:dyDescent="0.2">
      <c r="D1039" t="s">
        <v>639</v>
      </c>
      <c r="E1039" t="s">
        <v>825</v>
      </c>
      <c r="F1039" s="32">
        <v>9.9</v>
      </c>
      <c r="G1039" s="33">
        <v>4896545548</v>
      </c>
      <c r="H1039" s="21"/>
      <c r="I1039" s="5"/>
      <c r="J1039" s="3"/>
      <c r="K1039" s="3"/>
      <c r="L1039" s="3"/>
      <c r="M1039" s="21"/>
    </row>
    <row r="1040" spans="4:13" customFormat="1" x14ac:dyDescent="0.2">
      <c r="D1040" t="s">
        <v>639</v>
      </c>
      <c r="E1040" t="s">
        <v>826</v>
      </c>
      <c r="F1040" s="32">
        <v>9.9</v>
      </c>
      <c r="G1040" s="33">
        <v>21882094</v>
      </c>
      <c r="H1040" s="21"/>
      <c r="I1040" s="5">
        <f>G1043/G1040</f>
        <v>227.6836231029809</v>
      </c>
      <c r="J1040" s="3">
        <f>LOG(I1040)</f>
        <v>2.3573317936727132</v>
      </c>
      <c r="K1040" s="3"/>
      <c r="L1040" s="3"/>
      <c r="M1040" s="21" t="e">
        <f>(L1040/K1040)*100</f>
        <v>#DIV/0!</v>
      </c>
    </row>
    <row r="1041" spans="1:13" customFormat="1" x14ac:dyDescent="0.2">
      <c r="D1041" t="s">
        <v>639</v>
      </c>
      <c r="E1041" t="s">
        <v>827</v>
      </c>
      <c r="F1041" s="32">
        <v>9.92</v>
      </c>
      <c r="G1041" s="33">
        <v>42245244</v>
      </c>
      <c r="H1041" s="21"/>
      <c r="I1041" s="5">
        <f>G1044/G1041</f>
        <v>117.0374039264633</v>
      </c>
      <c r="J1041" s="3">
        <f>LOG(I1041)</f>
        <v>2.0683246798900163</v>
      </c>
      <c r="K1041" s="3"/>
      <c r="L1041" s="3"/>
    </row>
    <row r="1042" spans="1:13" customFormat="1" x14ac:dyDescent="0.2">
      <c r="D1042" t="s">
        <v>639</v>
      </c>
      <c r="E1042" t="s">
        <v>828</v>
      </c>
      <c r="F1042" s="32">
        <v>9.91</v>
      </c>
      <c r="G1042" s="33">
        <v>31265982</v>
      </c>
      <c r="H1042" s="21"/>
      <c r="I1042" s="5">
        <f>G1045/G1042</f>
        <v>159.15480530884972</v>
      </c>
      <c r="J1042" s="3">
        <f>LOG(I1042)</f>
        <v>2.2018197556658632</v>
      </c>
      <c r="K1042" s="3"/>
      <c r="L1042" s="3"/>
    </row>
    <row r="1043" spans="1:13" customFormat="1" x14ac:dyDescent="0.2">
      <c r="D1043" t="s">
        <v>639</v>
      </c>
      <c r="E1043" t="s">
        <v>829</v>
      </c>
      <c r="F1043" s="32">
        <v>9.9</v>
      </c>
      <c r="G1043" s="33">
        <v>4982194443</v>
      </c>
      <c r="H1043" s="21"/>
      <c r="I1043" s="5"/>
      <c r="J1043" s="3"/>
      <c r="K1043" s="3"/>
      <c r="L1043" s="3"/>
    </row>
    <row r="1044" spans="1:13" customFormat="1" x14ac:dyDescent="0.2">
      <c r="D1044" t="s">
        <v>639</v>
      </c>
      <c r="E1044" t="s">
        <v>830</v>
      </c>
      <c r="F1044" s="32">
        <v>9.89</v>
      </c>
      <c r="G1044" s="33">
        <v>4944273686</v>
      </c>
      <c r="H1044" s="21"/>
      <c r="I1044" s="5"/>
      <c r="J1044" s="3"/>
    </row>
    <row r="1045" spans="1:13" customFormat="1" x14ac:dyDescent="0.2">
      <c r="D1045" t="s">
        <v>639</v>
      </c>
      <c r="E1045" t="s">
        <v>831</v>
      </c>
      <c r="F1045" s="32">
        <v>9.89</v>
      </c>
      <c r="G1045" s="33">
        <v>4976131278</v>
      </c>
      <c r="H1045" s="21"/>
      <c r="I1045" s="5"/>
      <c r="J1045" s="3"/>
    </row>
    <row r="1046" spans="1:13" customFormat="1" x14ac:dyDescent="0.2">
      <c r="A1046" s="16" t="s">
        <v>1</v>
      </c>
      <c r="B1046" s="16" t="s">
        <v>787</v>
      </c>
      <c r="C1046" s="8">
        <v>190618</v>
      </c>
      <c r="D1046" s="16" t="s">
        <v>794</v>
      </c>
      <c r="E1046" s="16" t="s">
        <v>832</v>
      </c>
      <c r="F1046" s="30">
        <v>9.77</v>
      </c>
      <c r="G1046" s="31">
        <v>5144616822.2231102</v>
      </c>
      <c r="H1046" s="17"/>
      <c r="I1046" s="18"/>
      <c r="J1046" s="20"/>
      <c r="K1046" s="16"/>
      <c r="L1046" s="16"/>
      <c r="M1046" s="16"/>
    </row>
    <row r="1047" spans="1:13" customFormat="1" x14ac:dyDescent="0.2">
      <c r="D1047" t="s">
        <v>794</v>
      </c>
      <c r="E1047" t="s">
        <v>833</v>
      </c>
      <c r="F1047" s="32">
        <v>9.76</v>
      </c>
      <c r="G1047" s="33">
        <v>5293037829.1048002</v>
      </c>
      <c r="H1047" s="21"/>
      <c r="I1047" s="5"/>
      <c r="J1047" s="3"/>
    </row>
    <row r="1048" spans="1:13" customFormat="1" x14ac:dyDescent="0.2">
      <c r="D1048" t="s">
        <v>639</v>
      </c>
      <c r="E1048" t="s">
        <v>834</v>
      </c>
      <c r="F1048" s="32">
        <v>9.91</v>
      </c>
      <c r="G1048" s="33">
        <v>3094253236.2238102</v>
      </c>
      <c r="H1048" s="21"/>
      <c r="I1048" s="5"/>
      <c r="J1048" s="3"/>
    </row>
    <row r="1049" spans="1:13" customFormat="1" x14ac:dyDescent="0.2">
      <c r="D1049" t="s">
        <v>639</v>
      </c>
      <c r="E1049" t="s">
        <v>835</v>
      </c>
      <c r="F1049" s="32">
        <v>9.8699999999999992</v>
      </c>
      <c r="G1049" s="33">
        <v>3269363554.40519</v>
      </c>
      <c r="H1049" s="21"/>
      <c r="I1049" s="5"/>
      <c r="J1049" s="3"/>
    </row>
    <row r="1050" spans="1:13" customFormat="1" x14ac:dyDescent="0.2">
      <c r="D1050" t="s">
        <v>794</v>
      </c>
      <c r="E1050" t="s">
        <v>836</v>
      </c>
      <c r="F1050" s="32">
        <v>9.7899999999999991</v>
      </c>
      <c r="G1050" s="33">
        <v>2491672570.1118498</v>
      </c>
      <c r="H1050" s="21"/>
      <c r="I1050" s="5">
        <f t="shared" ref="I1050:I1055" si="66">G1056/G1050</f>
        <v>1.3086318425794323</v>
      </c>
      <c r="J1050" s="3">
        <f t="shared" ref="J1050:J1055" si="67">LOG(I1050)</f>
        <v>0.1168174836593379</v>
      </c>
      <c r="K1050" s="3"/>
      <c r="L1050" s="3"/>
    </row>
    <row r="1051" spans="1:13" customFormat="1" x14ac:dyDescent="0.2">
      <c r="D1051" t="s">
        <v>794</v>
      </c>
      <c r="E1051" t="s">
        <v>837</v>
      </c>
      <c r="F1051" s="32">
        <v>9.7899999999999991</v>
      </c>
      <c r="G1051" s="33">
        <v>2815686966.0960898</v>
      </c>
      <c r="H1051" s="21"/>
      <c r="I1051" s="5">
        <f t="shared" si="66"/>
        <v>1.1568504224608143</v>
      </c>
      <c r="J1051" s="3">
        <f t="shared" si="67"/>
        <v>6.3277209514132557E-2</v>
      </c>
      <c r="K1051" s="3"/>
    </row>
    <row r="1052" spans="1:13" customFormat="1" x14ac:dyDescent="0.2">
      <c r="D1052" t="s">
        <v>794</v>
      </c>
      <c r="E1052" t="s">
        <v>838</v>
      </c>
      <c r="F1052" s="32">
        <v>9.7899999999999991</v>
      </c>
      <c r="G1052" s="33">
        <v>2864859725.8000498</v>
      </c>
      <c r="H1052" s="21"/>
      <c r="I1052" s="5">
        <f t="shared" si="66"/>
        <v>1.1653188423358343</v>
      </c>
      <c r="J1052" s="3">
        <f t="shared" si="67"/>
        <v>6.6444768728360359E-2</v>
      </c>
      <c r="K1052" s="3"/>
    </row>
    <row r="1053" spans="1:13" customFormat="1" x14ac:dyDescent="0.2">
      <c r="D1053" t="s">
        <v>794</v>
      </c>
      <c r="E1053" t="s">
        <v>839</v>
      </c>
      <c r="F1053" s="32">
        <v>9.7899999999999991</v>
      </c>
      <c r="G1053" s="33">
        <v>2502242498.5325799</v>
      </c>
      <c r="H1053" s="21"/>
      <c r="I1053" s="5">
        <f t="shared" si="66"/>
        <v>1.4047260409994888</v>
      </c>
      <c r="J1053" s="3">
        <f t="shared" si="67"/>
        <v>0.14759163350553897</v>
      </c>
      <c r="K1053" s="3"/>
      <c r="L1053" s="3"/>
    </row>
    <row r="1054" spans="1:13" customFormat="1" x14ac:dyDescent="0.2">
      <c r="D1054" t="s">
        <v>794</v>
      </c>
      <c r="E1054" t="s">
        <v>840</v>
      </c>
      <c r="F1054" s="32">
        <v>9.7799999999999994</v>
      </c>
      <c r="G1054" s="33">
        <v>2093779496.0290101</v>
      </c>
      <c r="H1054" s="21"/>
      <c r="I1054" s="5">
        <f t="shared" si="66"/>
        <v>1.6420775667519494</v>
      </c>
      <c r="J1054" s="3">
        <f t="shared" si="67"/>
        <v>0.21539366801893167</v>
      </c>
      <c r="K1054" s="3"/>
    </row>
    <row r="1055" spans="1:13" customFormat="1" x14ac:dyDescent="0.2">
      <c r="D1055" t="s">
        <v>794</v>
      </c>
      <c r="E1055" t="s">
        <v>841</v>
      </c>
      <c r="F1055" s="32">
        <v>9.8000000000000007</v>
      </c>
      <c r="G1055" s="33">
        <v>2332751505.9088898</v>
      </c>
      <c r="H1055" s="21"/>
      <c r="I1055" s="5">
        <f t="shared" si="66"/>
        <v>1.4320689435998744</v>
      </c>
      <c r="J1055" s="3">
        <f t="shared" si="67"/>
        <v>0.15596392656418098</v>
      </c>
      <c r="K1055" s="3"/>
    </row>
    <row r="1056" spans="1:13" customFormat="1" x14ac:dyDescent="0.2">
      <c r="D1056" t="s">
        <v>794</v>
      </c>
      <c r="E1056" t="s">
        <v>842</v>
      </c>
      <c r="F1056" s="32">
        <v>9.77</v>
      </c>
      <c r="G1056" s="33">
        <v>3260682066.5300999</v>
      </c>
      <c r="H1056" s="21"/>
      <c r="I1056" s="5"/>
      <c r="J1056" s="3"/>
      <c r="K1056" s="3"/>
    </row>
    <row r="1057" spans="1:11" customFormat="1" x14ac:dyDescent="0.2">
      <c r="D1057" t="s">
        <v>794</v>
      </c>
      <c r="E1057" t="s">
        <v>843</v>
      </c>
      <c r="F1057" s="32">
        <v>9.77</v>
      </c>
      <c r="G1057" s="33">
        <v>3257328656.2456698</v>
      </c>
      <c r="H1057" s="21"/>
      <c r="I1057" s="5"/>
      <c r="J1057" s="3"/>
      <c r="K1057" s="3"/>
    </row>
    <row r="1058" spans="1:11" customFormat="1" x14ac:dyDescent="0.2">
      <c r="D1058" t="s">
        <v>794</v>
      </c>
      <c r="E1058" t="s">
        <v>844</v>
      </c>
      <c r="F1058" s="32">
        <v>9.77</v>
      </c>
      <c r="G1058" s="33">
        <v>3338475019.1238699</v>
      </c>
      <c r="H1058" s="21"/>
      <c r="I1058" s="5"/>
      <c r="J1058" s="3"/>
      <c r="K1058" s="3"/>
    </row>
    <row r="1059" spans="1:11" customFormat="1" x14ac:dyDescent="0.2">
      <c r="D1059" t="s">
        <v>794</v>
      </c>
      <c r="E1059" t="s">
        <v>845</v>
      </c>
      <c r="F1059" s="32">
        <v>9.77</v>
      </c>
      <c r="G1059" s="33">
        <v>3514965198.5843401</v>
      </c>
      <c r="H1059" s="21"/>
      <c r="I1059" s="5"/>
      <c r="J1059" s="3"/>
      <c r="K1059" s="3"/>
    </row>
    <row r="1060" spans="1:11" customFormat="1" x14ac:dyDescent="0.2">
      <c r="D1060" t="s">
        <v>794</v>
      </c>
      <c r="E1060" t="s">
        <v>846</v>
      </c>
      <c r="F1060" s="32">
        <v>9.77</v>
      </c>
      <c r="G1060" s="33">
        <v>3438148340.1544399</v>
      </c>
      <c r="H1060" s="21"/>
      <c r="I1060" s="5"/>
      <c r="J1060" s="3"/>
      <c r="K1060" s="3"/>
    </row>
    <row r="1061" spans="1:11" customFormat="1" x14ac:dyDescent="0.2">
      <c r="D1061" t="s">
        <v>794</v>
      </c>
      <c r="E1061" t="s">
        <v>847</v>
      </c>
      <c r="F1061" s="32">
        <v>9.77</v>
      </c>
      <c r="G1061" s="33">
        <v>3340660984.7479601</v>
      </c>
      <c r="H1061" s="21"/>
      <c r="I1061" s="5"/>
      <c r="J1061" s="3"/>
      <c r="K1061" s="3"/>
    </row>
    <row r="1062" spans="1:11" customFormat="1" x14ac:dyDescent="0.2">
      <c r="A1062" s="16" t="s">
        <v>1</v>
      </c>
      <c r="B1062" s="16" t="s">
        <v>787</v>
      </c>
      <c r="C1062" s="8">
        <v>190618</v>
      </c>
      <c r="D1062" t="s">
        <v>261</v>
      </c>
      <c r="E1062" t="s">
        <v>860</v>
      </c>
      <c r="F1062" s="32">
        <v>4.0199999999999996</v>
      </c>
      <c r="G1062" s="33">
        <v>1909543877.8761301</v>
      </c>
      <c r="H1062" s="21"/>
      <c r="I1062" s="5"/>
      <c r="J1062" s="3"/>
      <c r="K1062" s="3"/>
    </row>
    <row r="1063" spans="1:11" customFormat="1" x14ac:dyDescent="0.2">
      <c r="D1063" t="s">
        <v>261</v>
      </c>
      <c r="E1063" t="s">
        <v>861</v>
      </c>
      <c r="F1063" s="32">
        <v>4.01</v>
      </c>
      <c r="G1063" s="33">
        <v>1693882548.0718999</v>
      </c>
      <c r="H1063" s="21"/>
      <c r="I1063" s="5"/>
      <c r="J1063" s="3"/>
      <c r="K1063" s="3"/>
    </row>
    <row r="1064" spans="1:11" customFormat="1" x14ac:dyDescent="0.2">
      <c r="D1064" t="s">
        <v>972</v>
      </c>
      <c r="E1064" t="s">
        <v>862</v>
      </c>
      <c r="F1064" s="32">
        <v>4.91</v>
      </c>
      <c r="G1064" s="33">
        <v>1384439246.6013401</v>
      </c>
      <c r="H1064" s="21"/>
      <c r="I1064" s="5"/>
      <c r="J1064" s="3"/>
      <c r="K1064" s="3"/>
    </row>
    <row r="1065" spans="1:11" customFormat="1" x14ac:dyDescent="0.2">
      <c r="D1065" t="s">
        <v>972</v>
      </c>
      <c r="E1065" t="s">
        <v>863</v>
      </c>
      <c r="F1065" s="32">
        <v>4.92</v>
      </c>
      <c r="G1065" s="33">
        <v>1070194012.14845</v>
      </c>
      <c r="H1065" s="21"/>
      <c r="I1065" s="5"/>
      <c r="J1065" s="3"/>
      <c r="K1065" s="3"/>
    </row>
    <row r="1066" spans="1:11" customFormat="1" x14ac:dyDescent="0.2">
      <c r="D1066" t="s">
        <v>973</v>
      </c>
      <c r="E1066" t="s">
        <v>864</v>
      </c>
      <c r="F1066" s="32">
        <v>9.34</v>
      </c>
      <c r="G1066" s="33">
        <v>2400174048.0641499</v>
      </c>
      <c r="H1066" s="21"/>
      <c r="I1066" s="5"/>
      <c r="J1066" s="3"/>
      <c r="K1066" s="3"/>
    </row>
    <row r="1067" spans="1:11" customFormat="1" x14ac:dyDescent="0.2">
      <c r="D1067" t="s">
        <v>973</v>
      </c>
      <c r="E1067" t="s">
        <v>865</v>
      </c>
      <c r="F1067" s="32">
        <v>9.33</v>
      </c>
      <c r="G1067" s="33">
        <v>2358073649.2354598</v>
      </c>
      <c r="H1067" s="21"/>
      <c r="I1067" s="5"/>
      <c r="J1067" s="3"/>
      <c r="K1067" s="3"/>
    </row>
    <row r="1068" spans="1:11" customFormat="1" x14ac:dyDescent="0.2">
      <c r="D1068" t="s">
        <v>974</v>
      </c>
      <c r="E1068" t="s">
        <v>866</v>
      </c>
      <c r="F1068" s="32">
        <v>9.58</v>
      </c>
      <c r="G1068" s="33">
        <v>2783776761.12115</v>
      </c>
      <c r="H1068" s="21"/>
      <c r="I1068" s="5"/>
      <c r="J1068" s="3"/>
      <c r="K1068" s="3"/>
    </row>
    <row r="1069" spans="1:11" customFormat="1" x14ac:dyDescent="0.2">
      <c r="D1069" t="s">
        <v>974</v>
      </c>
      <c r="E1069" t="s">
        <v>867</v>
      </c>
      <c r="F1069" s="32">
        <v>9.57</v>
      </c>
      <c r="G1069" s="33">
        <v>2805929777.42203</v>
      </c>
      <c r="H1069" s="21"/>
      <c r="I1069" s="5"/>
      <c r="J1069" s="3"/>
      <c r="K1069" s="3"/>
    </row>
    <row r="1070" spans="1:11" customFormat="1" x14ac:dyDescent="0.2">
      <c r="C1070" s="11">
        <v>190619</v>
      </c>
      <c r="D1070" t="s">
        <v>975</v>
      </c>
      <c r="E1070" t="s">
        <v>916</v>
      </c>
      <c r="F1070" s="32">
        <v>5.34</v>
      </c>
      <c r="G1070" s="33">
        <v>3305600027.8599601</v>
      </c>
      <c r="H1070" s="21"/>
      <c r="I1070" s="5"/>
      <c r="J1070" s="3"/>
      <c r="K1070" s="3"/>
    </row>
    <row r="1071" spans="1:11" customFormat="1" x14ac:dyDescent="0.2">
      <c r="D1071" t="s">
        <v>975</v>
      </c>
      <c r="E1071" t="s">
        <v>917</v>
      </c>
      <c r="F1071" s="32">
        <v>5.33</v>
      </c>
      <c r="G1071" s="33">
        <v>2968766855.48596</v>
      </c>
      <c r="H1071" s="21"/>
      <c r="I1071" s="5"/>
      <c r="J1071" s="3"/>
      <c r="K1071" s="3"/>
    </row>
    <row r="1072" spans="1:11" customFormat="1" x14ac:dyDescent="0.2">
      <c r="D1072" t="s">
        <v>976</v>
      </c>
      <c r="E1072" t="s">
        <v>918</v>
      </c>
      <c r="F1072" s="32">
        <v>5.98</v>
      </c>
      <c r="G1072" s="33">
        <v>3320081034.8898201</v>
      </c>
      <c r="H1072" s="21"/>
      <c r="I1072" s="5"/>
      <c r="J1072" s="3"/>
      <c r="K1072" s="3"/>
    </row>
    <row r="1073" spans="1:12" customFormat="1" x14ac:dyDescent="0.2">
      <c r="D1073" t="s">
        <v>976</v>
      </c>
      <c r="E1073" t="s">
        <v>919</v>
      </c>
      <c r="F1073" s="32">
        <v>5.95</v>
      </c>
      <c r="G1073" s="33">
        <v>3059652195.9949298</v>
      </c>
      <c r="H1073" s="21"/>
      <c r="I1073" s="5"/>
      <c r="J1073" s="3"/>
      <c r="K1073" s="3"/>
    </row>
    <row r="1074" spans="1:12" customFormat="1" x14ac:dyDescent="0.2">
      <c r="D1074" t="s">
        <v>977</v>
      </c>
      <c r="E1074" t="s">
        <v>920</v>
      </c>
      <c r="F1074" s="32">
        <v>6.45</v>
      </c>
      <c r="G1074" s="33">
        <v>1508236606.74664</v>
      </c>
      <c r="H1074" s="21"/>
      <c r="I1074" s="5"/>
      <c r="J1074" s="3"/>
      <c r="K1074" s="3"/>
    </row>
    <row r="1075" spans="1:12" customFormat="1" x14ac:dyDescent="0.2">
      <c r="D1075" t="s">
        <v>977</v>
      </c>
      <c r="E1075" t="s">
        <v>921</v>
      </c>
      <c r="F1075" s="32">
        <v>6.41</v>
      </c>
      <c r="G1075" s="33">
        <v>1479194607.90205</v>
      </c>
      <c r="H1075" s="21"/>
      <c r="I1075" s="5"/>
      <c r="J1075" s="3"/>
      <c r="K1075" s="3"/>
    </row>
    <row r="1076" spans="1:12" customFormat="1" x14ac:dyDescent="0.2">
      <c r="D1076" t="s">
        <v>978</v>
      </c>
      <c r="E1076" t="s">
        <v>922</v>
      </c>
      <c r="F1076" s="32">
        <v>6.61</v>
      </c>
      <c r="G1076" s="33">
        <v>980701253.46871901</v>
      </c>
      <c r="H1076" s="21"/>
      <c r="I1076" s="5"/>
      <c r="J1076" s="3"/>
      <c r="K1076" s="3"/>
    </row>
    <row r="1077" spans="1:12" customFormat="1" x14ac:dyDescent="0.2">
      <c r="D1077" t="s">
        <v>978</v>
      </c>
      <c r="E1077" t="s">
        <v>923</v>
      </c>
      <c r="F1077" s="32">
        <v>6.61</v>
      </c>
      <c r="G1077" s="33">
        <v>959465213.44326699</v>
      </c>
      <c r="H1077" s="21"/>
      <c r="I1077" s="5"/>
      <c r="J1077" s="3"/>
      <c r="K1077" s="3"/>
    </row>
    <row r="1078" spans="1:12" customFormat="1" x14ac:dyDescent="0.2">
      <c r="A1078" s="16" t="s">
        <v>1</v>
      </c>
      <c r="B1078" s="16" t="s">
        <v>787</v>
      </c>
      <c r="C1078" s="8">
        <v>190716</v>
      </c>
      <c r="D1078" s="16" t="s">
        <v>987</v>
      </c>
      <c r="E1078" s="16" t="s">
        <v>988</v>
      </c>
      <c r="F1078" s="16">
        <v>1.89</v>
      </c>
      <c r="G1078" s="16">
        <v>74773992</v>
      </c>
      <c r="H1078" s="16"/>
      <c r="I1078" s="18"/>
      <c r="J1078" s="20"/>
      <c r="K1078" s="20"/>
      <c r="L1078" s="20"/>
    </row>
    <row r="1079" spans="1:12" customFormat="1" x14ac:dyDescent="0.2">
      <c r="D1079" t="s">
        <v>987</v>
      </c>
      <c r="E1079" t="s">
        <v>989</v>
      </c>
      <c r="F1079">
        <v>1.9</v>
      </c>
      <c r="G1079">
        <v>42910387</v>
      </c>
      <c r="I1079" s="5"/>
      <c r="J1079" s="3"/>
      <c r="K1079" s="3"/>
      <c r="L1079" s="3"/>
    </row>
    <row r="1080" spans="1:12" customFormat="1" x14ac:dyDescent="0.2">
      <c r="D1080" t="s">
        <v>992</v>
      </c>
      <c r="E1080" t="s">
        <v>990</v>
      </c>
      <c r="F1080">
        <v>2.2599999999999998</v>
      </c>
      <c r="G1080">
        <v>83984484</v>
      </c>
      <c r="I1080" s="5"/>
      <c r="J1080" s="3"/>
      <c r="K1080" s="3"/>
      <c r="L1080" s="3"/>
    </row>
    <row r="1081" spans="1:12" customFormat="1" x14ac:dyDescent="0.2">
      <c r="D1081" t="s">
        <v>992</v>
      </c>
      <c r="E1081" t="s">
        <v>991</v>
      </c>
      <c r="F1081">
        <v>2.25</v>
      </c>
      <c r="G1081">
        <v>84087423</v>
      </c>
      <c r="I1081" s="5"/>
      <c r="J1081" s="3"/>
      <c r="K1081" s="3"/>
      <c r="L1081" s="3"/>
    </row>
    <row r="1082" spans="1:12" customFormat="1" x14ac:dyDescent="0.2">
      <c r="D1082" t="s">
        <v>987</v>
      </c>
      <c r="E1082" t="s">
        <v>1001</v>
      </c>
      <c r="I1082" s="5"/>
      <c r="J1082" s="3"/>
      <c r="K1082" s="3"/>
      <c r="L1082" s="3"/>
    </row>
    <row r="1083" spans="1:12" customFormat="1" x14ac:dyDescent="0.2">
      <c r="D1083" t="s">
        <v>987</v>
      </c>
      <c r="E1083" t="s">
        <v>1002</v>
      </c>
      <c r="I1083" s="5"/>
      <c r="J1083" s="3"/>
      <c r="K1083" s="3"/>
      <c r="L1083" s="3"/>
    </row>
    <row r="1084" spans="1:12" customFormat="1" x14ac:dyDescent="0.2">
      <c r="D1084" t="s">
        <v>987</v>
      </c>
      <c r="E1084" t="s">
        <v>1003</v>
      </c>
      <c r="I1084" s="5"/>
      <c r="J1084" s="3"/>
      <c r="K1084" s="3"/>
      <c r="L1084" s="3"/>
    </row>
    <row r="1085" spans="1:12" customFormat="1" x14ac:dyDescent="0.2">
      <c r="D1085" t="s">
        <v>987</v>
      </c>
      <c r="E1085" t="s">
        <v>1004</v>
      </c>
      <c r="I1085" s="5"/>
      <c r="J1085" s="3"/>
      <c r="K1085" s="3"/>
      <c r="L1085" s="3"/>
    </row>
    <row r="1086" spans="1:12" customFormat="1" x14ac:dyDescent="0.2">
      <c r="D1086" t="s">
        <v>987</v>
      </c>
      <c r="E1086" t="s">
        <v>1005</v>
      </c>
      <c r="I1086" s="5"/>
      <c r="J1086" s="3"/>
      <c r="K1086" s="3"/>
      <c r="L1086" s="3"/>
    </row>
    <row r="1087" spans="1:12" customFormat="1" x14ac:dyDescent="0.2">
      <c r="D1087" t="s">
        <v>987</v>
      </c>
      <c r="E1087" t="s">
        <v>1006</v>
      </c>
      <c r="I1087" s="5"/>
      <c r="J1087" s="3"/>
      <c r="K1087" s="3"/>
      <c r="L1087" s="3"/>
    </row>
    <row r="1088" spans="1:12" customFormat="1" x14ac:dyDescent="0.2">
      <c r="D1088" t="s">
        <v>987</v>
      </c>
      <c r="E1088" t="s">
        <v>1007</v>
      </c>
      <c r="I1088" s="5"/>
      <c r="J1088" s="3"/>
      <c r="K1088" s="3"/>
      <c r="L1088" s="3"/>
    </row>
    <row r="1089" spans="4:12" customFormat="1" x14ac:dyDescent="0.2">
      <c r="D1089" t="s">
        <v>987</v>
      </c>
      <c r="E1089" t="s">
        <v>1008</v>
      </c>
      <c r="I1089" s="5"/>
      <c r="J1089" s="3"/>
      <c r="K1089" s="3"/>
      <c r="L1089" s="3"/>
    </row>
    <row r="1090" spans="4:12" customFormat="1" x14ac:dyDescent="0.2">
      <c r="D1090" t="s">
        <v>987</v>
      </c>
      <c r="E1090" t="s">
        <v>1009</v>
      </c>
      <c r="I1090" s="5"/>
      <c r="J1090" s="3"/>
      <c r="K1090" s="3"/>
      <c r="L1090" s="3"/>
    </row>
    <row r="1091" spans="4:12" customFormat="1" x14ac:dyDescent="0.2">
      <c r="D1091" t="s">
        <v>987</v>
      </c>
      <c r="E1091" t="s">
        <v>1010</v>
      </c>
      <c r="I1091" s="5"/>
      <c r="J1091" s="3"/>
      <c r="K1091" s="3"/>
      <c r="L1091" s="3"/>
    </row>
    <row r="1092" spans="4:12" customFormat="1" x14ac:dyDescent="0.2">
      <c r="D1092" t="s">
        <v>987</v>
      </c>
      <c r="E1092" t="s">
        <v>1011</v>
      </c>
      <c r="I1092" s="5"/>
      <c r="J1092" s="3"/>
      <c r="K1092" s="3"/>
      <c r="L1092" s="3"/>
    </row>
    <row r="1093" spans="4:12" customFormat="1" x14ac:dyDescent="0.2">
      <c r="D1093" t="s">
        <v>987</v>
      </c>
      <c r="E1093" t="s">
        <v>1012</v>
      </c>
      <c r="I1093" s="5"/>
      <c r="J1093" s="3"/>
      <c r="K1093" s="3"/>
      <c r="L1093" s="3"/>
    </row>
    <row r="1094" spans="4:12" customFormat="1" x14ac:dyDescent="0.2">
      <c r="J1094" s="3"/>
    </row>
    <row r="1095" spans="4:12" customFormat="1" x14ac:dyDescent="0.2">
      <c r="J1095" s="3"/>
    </row>
    <row r="1096" spans="4:12" customFormat="1" x14ac:dyDescent="0.2">
      <c r="J1096" s="3"/>
    </row>
    <row r="1097" spans="4:12" customFormat="1" x14ac:dyDescent="0.2">
      <c r="J1097" s="3"/>
    </row>
    <row r="1098" spans="4:12" customFormat="1" x14ac:dyDescent="0.2">
      <c r="J1098" s="3"/>
    </row>
    <row r="1099" spans="4:12" customFormat="1" x14ac:dyDescent="0.2">
      <c r="J1099" s="3"/>
    </row>
    <row r="1100" spans="4:12" customFormat="1" x14ac:dyDescent="0.2">
      <c r="J1100" s="3"/>
    </row>
    <row r="1101" spans="4:12" customFormat="1" x14ac:dyDescent="0.2">
      <c r="J1101" s="3"/>
    </row>
    <row r="1102" spans="4:12" customFormat="1" x14ac:dyDescent="0.2">
      <c r="J1102" s="3"/>
    </row>
    <row r="1103" spans="4:12" customFormat="1" x14ac:dyDescent="0.2">
      <c r="J1103" s="3"/>
    </row>
    <row r="1104" spans="4:12" customFormat="1" x14ac:dyDescent="0.2">
      <c r="J1104" s="3"/>
    </row>
    <row r="1105" spans="10:10" customFormat="1" x14ac:dyDescent="0.2">
      <c r="J1105" s="3"/>
    </row>
    <row r="1106" spans="10:10" customFormat="1" x14ac:dyDescent="0.2">
      <c r="J1106" s="3"/>
    </row>
    <row r="1107" spans="10:10" customFormat="1" x14ac:dyDescent="0.2">
      <c r="J1107" s="3"/>
    </row>
    <row r="1108" spans="10:10" customFormat="1" x14ac:dyDescent="0.2">
      <c r="J1108" s="3"/>
    </row>
    <row r="1109" spans="10:10" customFormat="1" x14ac:dyDescent="0.2">
      <c r="J1109" s="3"/>
    </row>
    <row r="1110" spans="10:10" customFormat="1" x14ac:dyDescent="0.2">
      <c r="J1110" s="3"/>
    </row>
    <row r="1111" spans="10:10" customFormat="1" x14ac:dyDescent="0.2">
      <c r="J1111" s="3"/>
    </row>
    <row r="1112" spans="10:10" customFormat="1" x14ac:dyDescent="0.2">
      <c r="J1112" s="3"/>
    </row>
    <row r="1113" spans="10:10" customFormat="1" x14ac:dyDescent="0.2">
      <c r="J1113" s="3"/>
    </row>
    <row r="1114" spans="10:10" customFormat="1" x14ac:dyDescent="0.2">
      <c r="J1114" s="3"/>
    </row>
    <row r="1115" spans="10:10" customFormat="1" x14ac:dyDescent="0.2">
      <c r="J1115" s="3"/>
    </row>
    <row r="1116" spans="10:10" customFormat="1" x14ac:dyDescent="0.2">
      <c r="J1116" s="3"/>
    </row>
    <row r="1117" spans="10:10" customFormat="1" x14ac:dyDescent="0.2">
      <c r="J1117" s="3"/>
    </row>
    <row r="1118" spans="10:10" customFormat="1" x14ac:dyDescent="0.2">
      <c r="J1118" s="3"/>
    </row>
    <row r="1119" spans="10:10" customFormat="1" x14ac:dyDescent="0.2">
      <c r="J1119" s="3"/>
    </row>
    <row r="1120" spans="10:10" customFormat="1" x14ac:dyDescent="0.2">
      <c r="J1120" s="3"/>
    </row>
    <row r="1121" spans="10:10" customFormat="1" x14ac:dyDescent="0.2">
      <c r="J1121" s="3"/>
    </row>
    <row r="1122" spans="10:10" customFormat="1" x14ac:dyDescent="0.2">
      <c r="J1122" s="3"/>
    </row>
    <row r="1123" spans="10:10" customFormat="1" x14ac:dyDescent="0.2">
      <c r="J1123" s="3"/>
    </row>
    <row r="1124" spans="10:10" customFormat="1" x14ac:dyDescent="0.2">
      <c r="J1124" s="3"/>
    </row>
    <row r="1125" spans="10:10" customFormat="1" x14ac:dyDescent="0.2">
      <c r="J1125" s="3"/>
    </row>
    <row r="1126" spans="10:10" customFormat="1" x14ac:dyDescent="0.2">
      <c r="J1126" s="3"/>
    </row>
    <row r="1127" spans="10:10" customFormat="1" x14ac:dyDescent="0.2">
      <c r="J1127" s="3"/>
    </row>
    <row r="1128" spans="10:10" customFormat="1" x14ac:dyDescent="0.2">
      <c r="J1128" s="3"/>
    </row>
    <row r="1129" spans="10:10" customFormat="1" x14ac:dyDescent="0.2">
      <c r="J1129" s="3"/>
    </row>
    <row r="1130" spans="10:10" customFormat="1" x14ac:dyDescent="0.2">
      <c r="J1130" s="3"/>
    </row>
    <row r="1131" spans="10:10" customFormat="1" x14ac:dyDescent="0.2">
      <c r="J1131" s="3"/>
    </row>
    <row r="1132" spans="10:10" customFormat="1" x14ac:dyDescent="0.2">
      <c r="J1132" s="3"/>
    </row>
    <row r="1133" spans="10:10" customFormat="1" x14ac:dyDescent="0.2">
      <c r="J1133" s="3"/>
    </row>
    <row r="1134" spans="10:10" customFormat="1" x14ac:dyDescent="0.2">
      <c r="J1134" s="3"/>
    </row>
    <row r="1135" spans="10:10" customFormat="1" x14ac:dyDescent="0.2">
      <c r="J1135" s="3"/>
    </row>
    <row r="1136" spans="10:10" customFormat="1" x14ac:dyDescent="0.2">
      <c r="J1136" s="3"/>
    </row>
    <row r="1137" spans="10:10" customFormat="1" x14ac:dyDescent="0.2">
      <c r="J1137" s="3"/>
    </row>
    <row r="1138" spans="10:10" customFormat="1" x14ac:dyDescent="0.2">
      <c r="J1138" s="3"/>
    </row>
    <row r="1139" spans="10:10" customFormat="1" x14ac:dyDescent="0.2">
      <c r="J1139" s="3"/>
    </row>
    <row r="1140" spans="10:10" customFormat="1" x14ac:dyDescent="0.2">
      <c r="J1140" s="3"/>
    </row>
    <row r="1141" spans="10:10" customFormat="1" x14ac:dyDescent="0.2">
      <c r="J1141" s="3"/>
    </row>
    <row r="1142" spans="10:10" customFormat="1" x14ac:dyDescent="0.2">
      <c r="J1142" s="3"/>
    </row>
    <row r="1143" spans="10:10" customFormat="1" x14ac:dyDescent="0.2">
      <c r="J1143" s="3"/>
    </row>
    <row r="1144" spans="10:10" customFormat="1" x14ac:dyDescent="0.2">
      <c r="J1144" s="3"/>
    </row>
    <row r="1145" spans="10:10" customFormat="1" x14ac:dyDescent="0.2">
      <c r="J1145" s="3"/>
    </row>
  </sheetData>
  <pageMargins left="0.7" right="0.7" top="0.78740157499999996" bottom="0.78740157499999996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B83" sqref="B83"/>
    </sheetView>
  </sheetViews>
  <sheetFormatPr baseColWidth="10" defaultRowHeight="12.75" x14ac:dyDescent="0.2"/>
  <cols>
    <col min="2" max="2" width="12.140625" style="3" bestFit="1" customWidth="1"/>
    <col min="4" max="4" width="17.7109375" customWidth="1"/>
    <col min="5" max="5" width="16.85546875" customWidth="1"/>
    <col min="6" max="6" width="20.85546875" customWidth="1"/>
    <col min="7" max="7" width="16.42578125" customWidth="1"/>
  </cols>
  <sheetData>
    <row r="1" spans="1:7" s="35" customFormat="1" ht="13.5" thickBot="1" x14ac:dyDescent="0.25">
      <c r="A1" s="35" t="s">
        <v>979</v>
      </c>
      <c r="B1" s="36" t="s">
        <v>980</v>
      </c>
      <c r="C1" s="35" t="s">
        <v>981</v>
      </c>
      <c r="D1" s="35" t="s">
        <v>1088</v>
      </c>
      <c r="E1" s="35" t="s">
        <v>1089</v>
      </c>
      <c r="F1" s="35" t="s">
        <v>1100</v>
      </c>
    </row>
    <row r="2" spans="1:7" x14ac:dyDescent="0.2">
      <c r="A2" t="s">
        <v>982</v>
      </c>
      <c r="B2" s="3">
        <v>2.17</v>
      </c>
      <c r="C2" t="s">
        <v>1074</v>
      </c>
      <c r="D2" s="3">
        <f>AVERAGE(B2:B7)</f>
        <v>2.1549999999999998</v>
      </c>
      <c r="E2" s="3">
        <f>STDEV(B2:B7)</f>
        <v>2.7386127875258258E-2</v>
      </c>
      <c r="F2" s="3"/>
      <c r="G2" s="6"/>
    </row>
    <row r="3" spans="1:7" x14ac:dyDescent="0.2">
      <c r="A3" t="s">
        <v>982</v>
      </c>
      <c r="B3" s="3">
        <v>2.17</v>
      </c>
      <c r="C3" t="s">
        <v>1074</v>
      </c>
      <c r="F3" s="6"/>
      <c r="G3" s="4"/>
    </row>
    <row r="4" spans="1:7" x14ac:dyDescent="0.2">
      <c r="A4" t="s">
        <v>982</v>
      </c>
      <c r="B4" s="3">
        <v>2.16</v>
      </c>
      <c r="C4" t="s">
        <v>1074</v>
      </c>
      <c r="F4" s="6"/>
      <c r="G4" s="6"/>
    </row>
    <row r="5" spans="1:7" x14ac:dyDescent="0.2">
      <c r="A5" t="s">
        <v>982</v>
      </c>
      <c r="B5" s="3">
        <v>2.17</v>
      </c>
      <c r="C5" t="s">
        <v>1073</v>
      </c>
      <c r="F5" s="3"/>
      <c r="G5" s="5"/>
    </row>
    <row r="6" spans="1:7" x14ac:dyDescent="0.2">
      <c r="A6" t="s">
        <v>982</v>
      </c>
      <c r="B6" s="3">
        <v>2.1</v>
      </c>
      <c r="C6" t="s">
        <v>1073</v>
      </c>
      <c r="F6" s="5"/>
      <c r="G6" s="6"/>
    </row>
    <row r="7" spans="1:7" x14ac:dyDescent="0.2">
      <c r="A7" t="s">
        <v>982</v>
      </c>
      <c r="B7" s="3">
        <v>2.16</v>
      </c>
      <c r="C7" t="s">
        <v>1073</v>
      </c>
    </row>
    <row r="8" spans="1:7" x14ac:dyDescent="0.2">
      <c r="A8" t="s">
        <v>982</v>
      </c>
      <c r="B8" s="3">
        <v>2.41</v>
      </c>
      <c r="C8" t="s">
        <v>1085</v>
      </c>
    </row>
    <row r="9" spans="1:7" x14ac:dyDescent="0.2">
      <c r="A9" t="s">
        <v>982</v>
      </c>
      <c r="B9" s="3">
        <v>2.65</v>
      </c>
      <c r="C9" t="s">
        <v>1084</v>
      </c>
    </row>
    <row r="10" spans="1:7" x14ac:dyDescent="0.2">
      <c r="A10" t="s">
        <v>982</v>
      </c>
      <c r="B10" s="7">
        <v>2.242</v>
      </c>
      <c r="C10" t="s">
        <v>1087</v>
      </c>
    </row>
    <row r="11" spans="1:7" x14ac:dyDescent="0.2">
      <c r="A11" t="s">
        <v>982</v>
      </c>
      <c r="B11" s="3">
        <v>2.34</v>
      </c>
      <c r="C11" t="s">
        <v>983</v>
      </c>
      <c r="F11" s="37" t="s">
        <v>1102</v>
      </c>
    </row>
    <row r="12" spans="1:7" x14ac:dyDescent="0.2">
      <c r="A12" t="s">
        <v>984</v>
      </c>
      <c r="B12" s="3">
        <v>-0.02</v>
      </c>
      <c r="C12" t="s">
        <v>1074</v>
      </c>
      <c r="D12" s="3">
        <f>AVERAGE(B12:B17)</f>
        <v>-1.9728895333333333E-2</v>
      </c>
      <c r="E12" s="3">
        <f>STDEV(B12:B17)</f>
        <v>9.3245642494290629E-3</v>
      </c>
    </row>
    <row r="13" spans="1:7" x14ac:dyDescent="0.2">
      <c r="A13" t="s">
        <v>984</v>
      </c>
      <c r="B13" s="3">
        <v>-0.03</v>
      </c>
      <c r="C13" t="s">
        <v>1074</v>
      </c>
    </row>
    <row r="14" spans="1:7" x14ac:dyDescent="0.2">
      <c r="A14" t="s">
        <v>984</v>
      </c>
      <c r="B14" s="3">
        <v>-8.3733720000000005E-3</v>
      </c>
      <c r="C14" t="s">
        <v>1074</v>
      </c>
    </row>
    <row r="15" spans="1:7" x14ac:dyDescent="0.2">
      <c r="A15" t="s">
        <v>984</v>
      </c>
      <c r="B15" s="3">
        <v>-0.01</v>
      </c>
      <c r="C15" t="s">
        <v>1073</v>
      </c>
    </row>
    <row r="16" spans="1:7" x14ac:dyDescent="0.2">
      <c r="A16" t="s">
        <v>984</v>
      </c>
      <c r="B16" s="3">
        <v>-0.02</v>
      </c>
      <c r="C16" t="s">
        <v>1073</v>
      </c>
    </row>
    <row r="17" spans="1:6" x14ac:dyDescent="0.2">
      <c r="A17" t="s">
        <v>984</v>
      </c>
      <c r="B17" s="3">
        <v>-0.03</v>
      </c>
      <c r="C17" t="s">
        <v>1073</v>
      </c>
    </row>
    <row r="18" spans="1:6" x14ac:dyDescent="0.2">
      <c r="A18" t="s">
        <v>984</v>
      </c>
      <c r="B18" s="3">
        <v>0.51</v>
      </c>
      <c r="C18" t="s">
        <v>1084</v>
      </c>
    </row>
    <row r="19" spans="1:6" x14ac:dyDescent="0.2">
      <c r="A19" t="s">
        <v>984</v>
      </c>
      <c r="B19" s="3">
        <v>-0.39</v>
      </c>
      <c r="C19" t="s">
        <v>1085</v>
      </c>
    </row>
    <row r="20" spans="1:6" x14ac:dyDescent="0.2">
      <c r="A20" t="s">
        <v>984</v>
      </c>
      <c r="B20" s="7">
        <v>-0.14699999999999999</v>
      </c>
      <c r="C20" t="s">
        <v>1087</v>
      </c>
    </row>
    <row r="21" spans="1:6" x14ac:dyDescent="0.2">
      <c r="A21" t="s">
        <v>984</v>
      </c>
      <c r="B21" s="3">
        <v>-0.02</v>
      </c>
      <c r="C21" t="s">
        <v>983</v>
      </c>
      <c r="F21" s="37" t="s">
        <v>1101</v>
      </c>
    </row>
    <row r="22" spans="1:6" x14ac:dyDescent="0.2">
      <c r="A22" t="s">
        <v>985</v>
      </c>
      <c r="B22" s="3">
        <v>-0.05</v>
      </c>
      <c r="C22" t="s">
        <v>1074</v>
      </c>
      <c r="D22" s="3">
        <f>AVERAGE(B22:B27)</f>
        <v>-6.8333333333333343E-2</v>
      </c>
      <c r="E22" s="3">
        <f>STDEV(B22:B27)</f>
        <v>1.3291601358251231E-2</v>
      </c>
    </row>
    <row r="23" spans="1:6" x14ac:dyDescent="0.2">
      <c r="A23" t="s">
        <v>985</v>
      </c>
      <c r="B23" s="3">
        <v>-7.0000000000000007E-2</v>
      </c>
      <c r="C23" t="s">
        <v>1074</v>
      </c>
    </row>
    <row r="24" spans="1:6" x14ac:dyDescent="0.2">
      <c r="A24" t="s">
        <v>985</v>
      </c>
      <c r="B24" s="3">
        <v>-0.09</v>
      </c>
      <c r="C24" t="s">
        <v>1074</v>
      </c>
    </row>
    <row r="25" spans="1:6" x14ac:dyDescent="0.2">
      <c r="A25" t="s">
        <v>985</v>
      </c>
      <c r="B25" s="3">
        <v>-0.06</v>
      </c>
      <c r="C25" t="s">
        <v>1073</v>
      </c>
    </row>
    <row r="26" spans="1:6" x14ac:dyDescent="0.2">
      <c r="A26" t="s">
        <v>985</v>
      </c>
      <c r="B26" s="3">
        <v>-7.0000000000000007E-2</v>
      </c>
      <c r="C26" t="s">
        <v>1073</v>
      </c>
    </row>
    <row r="27" spans="1:6" x14ac:dyDescent="0.2">
      <c r="A27" t="s">
        <v>985</v>
      </c>
      <c r="B27" s="3">
        <v>-7.0000000000000007E-2</v>
      </c>
      <c r="C27" t="s">
        <v>1073</v>
      </c>
    </row>
    <row r="28" spans="1:6" x14ac:dyDescent="0.2">
      <c r="A28" t="s">
        <v>985</v>
      </c>
      <c r="B28" s="3">
        <v>-0.52</v>
      </c>
      <c r="C28" t="s">
        <v>1085</v>
      </c>
    </row>
    <row r="29" spans="1:6" x14ac:dyDescent="0.2">
      <c r="A29" t="s">
        <v>985</v>
      </c>
      <c r="B29" s="3">
        <v>0.95</v>
      </c>
      <c r="C29" t="s">
        <v>1084</v>
      </c>
    </row>
    <row r="30" spans="1:6" x14ac:dyDescent="0.2">
      <c r="A30" t="s">
        <v>985</v>
      </c>
      <c r="B30" s="7">
        <v>-0.125</v>
      </c>
      <c r="C30" t="s">
        <v>1087</v>
      </c>
    </row>
    <row r="31" spans="1:6" x14ac:dyDescent="0.2">
      <c r="A31" t="s">
        <v>985</v>
      </c>
      <c r="B31" s="3">
        <v>-7.0000000000000007E-2</v>
      </c>
      <c r="C31" t="s">
        <v>983</v>
      </c>
      <c r="F31" s="37" t="s">
        <v>1099</v>
      </c>
    </row>
    <row r="32" spans="1:6" x14ac:dyDescent="0.2">
      <c r="A32" t="s">
        <v>986</v>
      </c>
      <c r="B32" s="3">
        <v>1.9990825179115885</v>
      </c>
      <c r="C32" t="s">
        <v>1074</v>
      </c>
      <c r="D32" s="3">
        <f>AVERAGE(B32:B37)</f>
        <v>2.0563465730715569</v>
      </c>
      <c r="E32" s="3">
        <f>STDEV(B32:B37)</f>
        <v>0.1277376342395791</v>
      </c>
    </row>
    <row r="33" spans="1:6" x14ac:dyDescent="0.2">
      <c r="A33" t="s">
        <v>986</v>
      </c>
      <c r="B33" s="3">
        <v>2.2311506101310248</v>
      </c>
      <c r="C33" t="s">
        <v>1074</v>
      </c>
    </row>
    <row r="34" spans="1:6" x14ac:dyDescent="0.2">
      <c r="A34" t="s">
        <v>986</v>
      </c>
      <c r="B34" s="3">
        <v>1.9673791700465459</v>
      </c>
      <c r="C34" t="s">
        <v>1074</v>
      </c>
    </row>
    <row r="35" spans="1:6" x14ac:dyDescent="0.2">
      <c r="A35" t="s">
        <v>986</v>
      </c>
      <c r="B35" s="3">
        <v>1.9616591420331471</v>
      </c>
      <c r="C35" t="s">
        <v>1073</v>
      </c>
    </row>
    <row r="36" spans="1:6" x14ac:dyDescent="0.2">
      <c r="A36" t="s">
        <v>986</v>
      </c>
      <c r="B36" s="3">
        <v>2.2091587430761979</v>
      </c>
      <c r="C36" t="s">
        <v>1073</v>
      </c>
    </row>
    <row r="37" spans="1:6" x14ac:dyDescent="0.2">
      <c r="A37" t="s">
        <v>986</v>
      </c>
      <c r="B37" s="3">
        <v>1.9696492552308353</v>
      </c>
      <c r="C37" t="s">
        <v>1073</v>
      </c>
    </row>
    <row r="38" spans="1:6" x14ac:dyDescent="0.2">
      <c r="A38" t="s">
        <v>986</v>
      </c>
      <c r="B38" s="3">
        <v>2.23</v>
      </c>
      <c r="C38" t="s">
        <v>1085</v>
      </c>
    </row>
    <row r="39" spans="1:6" x14ac:dyDescent="0.2">
      <c r="A39" t="s">
        <v>986</v>
      </c>
      <c r="B39" s="3">
        <v>2.33</v>
      </c>
      <c r="C39" t="s">
        <v>1084</v>
      </c>
    </row>
    <row r="40" spans="1:6" x14ac:dyDescent="0.2">
      <c r="A40" t="s">
        <v>986</v>
      </c>
      <c r="B40" s="7">
        <v>3.282</v>
      </c>
      <c r="C40" t="s">
        <v>1087</v>
      </c>
    </row>
    <row r="41" spans="1:6" x14ac:dyDescent="0.2">
      <c r="A41" t="s">
        <v>986</v>
      </c>
      <c r="B41" s="3">
        <v>2.7</v>
      </c>
      <c r="C41" t="s">
        <v>983</v>
      </c>
      <c r="F41" s="37" t="s">
        <v>1103</v>
      </c>
    </row>
    <row r="42" spans="1:6" x14ac:dyDescent="0.2">
      <c r="A42" t="s">
        <v>1083</v>
      </c>
      <c r="B42" s="5">
        <f>'Raw data and analysis'!J146</f>
        <v>-0.62929030893433913</v>
      </c>
      <c r="C42" t="s">
        <v>1074</v>
      </c>
      <c r="D42" s="3">
        <f>AVERAGE(B42:B47)</f>
        <v>-0.60082341089141122</v>
      </c>
      <c r="E42" s="3">
        <f>STDEV(B42:B47)</f>
        <v>2.445789433606756E-2</v>
      </c>
    </row>
    <row r="43" spans="1:6" x14ac:dyDescent="0.2">
      <c r="A43" t="s">
        <v>1083</v>
      </c>
      <c r="B43" s="5">
        <f>'Raw data and analysis'!J147</f>
        <v>-0.61308313655426872</v>
      </c>
      <c r="C43" t="s">
        <v>1074</v>
      </c>
    </row>
    <row r="44" spans="1:6" x14ac:dyDescent="0.2">
      <c r="A44" t="s">
        <v>1083</v>
      </c>
      <c r="B44" s="5">
        <f>'Raw data and analysis'!J148</f>
        <v>-0.62248123657251819</v>
      </c>
      <c r="C44" t="s">
        <v>1074</v>
      </c>
    </row>
    <row r="45" spans="1:6" x14ac:dyDescent="0.2">
      <c r="A45" t="s">
        <v>1083</v>
      </c>
      <c r="B45" s="3">
        <f>'Raw data and analysis'!J149</f>
        <v>-0.59227579926057605</v>
      </c>
      <c r="C45" t="s">
        <v>1073</v>
      </c>
    </row>
    <row r="46" spans="1:6" x14ac:dyDescent="0.2">
      <c r="A46" t="s">
        <v>1083</v>
      </c>
      <c r="B46" s="3">
        <f>'Raw data and analysis'!J150</f>
        <v>-0.57831816500146305</v>
      </c>
      <c r="C46" t="s">
        <v>1073</v>
      </c>
    </row>
    <row r="47" spans="1:6" x14ac:dyDescent="0.2">
      <c r="A47" t="s">
        <v>1083</v>
      </c>
      <c r="B47" s="2">
        <f>'Raw data and analysis'!J151</f>
        <v>-0.56949181902530244</v>
      </c>
      <c r="C47" t="s">
        <v>1073</v>
      </c>
    </row>
    <row r="48" spans="1:6" x14ac:dyDescent="0.2">
      <c r="A48" t="s">
        <v>1083</v>
      </c>
      <c r="B48" s="2">
        <v>-0.55000000000000004</v>
      </c>
      <c r="C48" t="s">
        <v>1085</v>
      </c>
    </row>
    <row r="49" spans="1:6" x14ac:dyDescent="0.2">
      <c r="A49" t="s">
        <v>1083</v>
      </c>
      <c r="B49" s="3">
        <v>-3.5400000000000001E-2</v>
      </c>
      <c r="C49" t="s">
        <v>1084</v>
      </c>
    </row>
    <row r="50" spans="1:6" x14ac:dyDescent="0.2">
      <c r="A50" t="s">
        <v>1083</v>
      </c>
      <c r="B50" s="7">
        <v>-0.40899999999999997</v>
      </c>
      <c r="C50" t="s">
        <v>1087</v>
      </c>
    </row>
    <row r="51" spans="1:6" x14ac:dyDescent="0.2">
      <c r="A51" t="s">
        <v>1083</v>
      </c>
      <c r="B51" s="3">
        <v>-0.62</v>
      </c>
      <c r="C51" t="s">
        <v>983</v>
      </c>
      <c r="F51" s="37" t="s">
        <v>1101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1"/>
  <sheetViews>
    <sheetView zoomScale="97" zoomScaleNormal="100" workbookViewId="0">
      <selection activeCell="C10" sqref="C10"/>
    </sheetView>
  </sheetViews>
  <sheetFormatPr baseColWidth="10" defaultRowHeight="12.75" x14ac:dyDescent="0.2"/>
  <cols>
    <col min="1" max="1" width="22.5703125" customWidth="1"/>
    <col min="3" max="3" width="15.42578125" customWidth="1"/>
    <col min="4" max="4" width="18.7109375" customWidth="1"/>
    <col min="5" max="5" width="16.140625" customWidth="1"/>
  </cols>
  <sheetData>
    <row r="1" spans="1:5" s="35" customFormat="1" ht="13.5" thickBot="1" x14ac:dyDescent="0.25">
      <c r="A1" s="35" t="s">
        <v>979</v>
      </c>
      <c r="B1" s="35" t="s">
        <v>980</v>
      </c>
      <c r="C1" s="35" t="s">
        <v>981</v>
      </c>
      <c r="D1" s="35" t="s">
        <v>1088</v>
      </c>
      <c r="E1" s="35" t="s">
        <v>1089</v>
      </c>
    </row>
    <row r="2" spans="1:5" x14ac:dyDescent="0.2">
      <c r="A2" t="s">
        <v>1075</v>
      </c>
      <c r="B2" s="3">
        <f>'Raw data and analysis'!J50</f>
        <v>-1.972559504493218</v>
      </c>
      <c r="C2" t="s">
        <v>1074</v>
      </c>
      <c r="D2" s="3">
        <f>AVERAGE(B2:B7)</f>
        <v>-1.9222427720639674</v>
      </c>
      <c r="E2" s="3">
        <f>STDEV(B2:B7)</f>
        <v>7.2670843854741693E-2</v>
      </c>
    </row>
    <row r="3" spans="1:5" x14ac:dyDescent="0.2">
      <c r="A3" t="s">
        <v>1075</v>
      </c>
      <c r="B3" s="3">
        <f>'Raw data and analysis'!J51</f>
        <v>-1.975719571768819</v>
      </c>
      <c r="C3" t="s">
        <v>1074</v>
      </c>
    </row>
    <row r="4" spans="1:5" x14ac:dyDescent="0.2">
      <c r="A4" t="s">
        <v>1075</v>
      </c>
      <c r="B4" s="3">
        <f>'Raw data and analysis'!J52</f>
        <v>-1.947232152331569</v>
      </c>
      <c r="C4" t="s">
        <v>1074</v>
      </c>
    </row>
    <row r="5" spans="1:5" x14ac:dyDescent="0.2">
      <c r="A5" t="s">
        <v>1075</v>
      </c>
      <c r="B5" s="3">
        <f>'Raw data and analysis'!J53</f>
        <v>-1.8265453628221868</v>
      </c>
      <c r="C5" t="s">
        <v>1073</v>
      </c>
    </row>
    <row r="6" spans="1:5" x14ac:dyDescent="0.2">
      <c r="A6" t="s">
        <v>1075</v>
      </c>
      <c r="B6" s="3">
        <f>'Raw data and analysis'!J54</f>
        <v>-1.8326112814664548</v>
      </c>
      <c r="C6" t="s">
        <v>1073</v>
      </c>
    </row>
    <row r="7" spans="1:5" x14ac:dyDescent="0.2">
      <c r="A7" t="s">
        <v>1075</v>
      </c>
      <c r="B7" s="3">
        <f>'Raw data and analysis'!J55</f>
        <v>-1.9787887595015567</v>
      </c>
      <c r="C7" t="s">
        <v>1073</v>
      </c>
    </row>
    <row r="8" spans="1:5" x14ac:dyDescent="0.2">
      <c r="A8" t="s">
        <v>1075</v>
      </c>
      <c r="B8">
        <v>-1.01</v>
      </c>
      <c r="C8" t="s">
        <v>1084</v>
      </c>
    </row>
    <row r="9" spans="1:5" x14ac:dyDescent="0.2">
      <c r="A9" t="s">
        <v>1075</v>
      </c>
      <c r="B9">
        <v>-1.18</v>
      </c>
      <c r="C9" t="s">
        <v>1085</v>
      </c>
    </row>
    <row r="10" spans="1:5" x14ac:dyDescent="0.2">
      <c r="A10" t="s">
        <v>1075</v>
      </c>
      <c r="B10">
        <v>-0.93</v>
      </c>
      <c r="C10" t="s">
        <v>1086</v>
      </c>
    </row>
    <row r="11" spans="1:5" x14ac:dyDescent="0.2">
      <c r="A11" t="s">
        <v>1075</v>
      </c>
      <c r="B11">
        <v>-0.68600000000000005</v>
      </c>
      <c r="C11" t="s">
        <v>1087</v>
      </c>
    </row>
    <row r="12" spans="1:5" x14ac:dyDescent="0.2">
      <c r="A12" t="s">
        <v>1076</v>
      </c>
      <c r="B12" s="3">
        <f>'Raw data and analysis'!J62</f>
        <v>-1.6546938534138373</v>
      </c>
      <c r="C12" t="s">
        <v>1074</v>
      </c>
      <c r="D12" s="3">
        <f>AVERAGE(B12:B17)</f>
        <v>-1.6123813368764919</v>
      </c>
      <c r="E12" s="3">
        <f>STDEV(B12:B17)</f>
        <v>3.5186418691972435E-2</v>
      </c>
    </row>
    <row r="13" spans="1:5" x14ac:dyDescent="0.2">
      <c r="A13" t="s">
        <v>1076</v>
      </c>
      <c r="B13" s="3">
        <f>'Raw data and analysis'!J63</f>
        <v>-1.6132702311697891</v>
      </c>
      <c r="C13" t="s">
        <v>1074</v>
      </c>
    </row>
    <row r="14" spans="1:5" x14ac:dyDescent="0.2">
      <c r="A14" t="s">
        <v>1076</v>
      </c>
      <c r="B14" s="3">
        <f>'Raw data and analysis'!J64</f>
        <v>-1.6506638461292218</v>
      </c>
      <c r="C14" t="s">
        <v>1074</v>
      </c>
    </row>
    <row r="15" spans="1:5" x14ac:dyDescent="0.2">
      <c r="A15" t="s">
        <v>1076</v>
      </c>
      <c r="B15" s="3">
        <f>'Raw data and analysis'!J65</f>
        <v>-1.5941126087475697</v>
      </c>
      <c r="C15" t="s">
        <v>1073</v>
      </c>
    </row>
    <row r="16" spans="1:5" x14ac:dyDescent="0.2">
      <c r="A16" t="s">
        <v>1076</v>
      </c>
      <c r="B16" s="3">
        <f>'Raw data and analysis'!J66</f>
        <v>-1.5634257738138515</v>
      </c>
      <c r="C16" t="s">
        <v>1073</v>
      </c>
    </row>
    <row r="17" spans="1:5" x14ac:dyDescent="0.2">
      <c r="A17" t="s">
        <v>1076</v>
      </c>
      <c r="B17" s="3">
        <f>'Raw data and analysis'!J67</f>
        <v>-1.5981217079846812</v>
      </c>
      <c r="C17" t="s">
        <v>1073</v>
      </c>
    </row>
    <row r="18" spans="1:5" x14ac:dyDescent="0.2">
      <c r="A18" t="s">
        <v>1076</v>
      </c>
      <c r="C18" t="s">
        <v>1084</v>
      </c>
    </row>
    <row r="19" spans="1:5" x14ac:dyDescent="0.2">
      <c r="A19" t="s">
        <v>1076</v>
      </c>
      <c r="B19">
        <v>-1.95</v>
      </c>
      <c r="C19" t="s">
        <v>1085</v>
      </c>
    </row>
    <row r="20" spans="1:5" x14ac:dyDescent="0.2">
      <c r="A20" t="s">
        <v>1076</v>
      </c>
      <c r="C20" t="s">
        <v>1086</v>
      </c>
    </row>
    <row r="21" spans="1:5" x14ac:dyDescent="0.2">
      <c r="A21" t="s">
        <v>1076</v>
      </c>
      <c r="B21">
        <v>-1.56</v>
      </c>
      <c r="C21" t="s">
        <v>1087</v>
      </c>
    </row>
    <row r="22" spans="1:5" x14ac:dyDescent="0.2">
      <c r="A22" t="s">
        <v>1077</v>
      </c>
      <c r="B22" s="3">
        <f>'Raw data and analysis'!J74</f>
        <v>-0.45103544695751902</v>
      </c>
      <c r="C22" t="s">
        <v>1074</v>
      </c>
      <c r="D22" s="3">
        <f>AVERAGE(B22:B27)</f>
        <v>-0.48676729741898583</v>
      </c>
      <c r="E22" s="3">
        <f>STDEV(B22:B27)</f>
        <v>2.2032144988704313E-2</v>
      </c>
    </row>
    <row r="23" spans="1:5" x14ac:dyDescent="0.2">
      <c r="A23" t="s">
        <v>1077</v>
      </c>
      <c r="B23" s="3">
        <f>'Raw data and analysis'!J75</f>
        <v>-0.47495061398227867</v>
      </c>
      <c r="C23" t="s">
        <v>1074</v>
      </c>
    </row>
    <row r="24" spans="1:5" x14ac:dyDescent="0.2">
      <c r="A24" t="s">
        <v>1077</v>
      </c>
      <c r="B24" s="3">
        <f>'Raw data and analysis'!J76</f>
        <v>-0.50641557988156716</v>
      </c>
      <c r="C24" t="s">
        <v>1074</v>
      </c>
    </row>
    <row r="25" spans="1:5" x14ac:dyDescent="0.2">
      <c r="A25" t="s">
        <v>1077</v>
      </c>
      <c r="B25" s="3">
        <f>'Raw data and analysis'!J77</f>
        <v>-0.480807060577918</v>
      </c>
      <c r="C25" t="s">
        <v>1073</v>
      </c>
    </row>
    <row r="26" spans="1:5" x14ac:dyDescent="0.2">
      <c r="A26" t="s">
        <v>1077</v>
      </c>
      <c r="B26" s="3">
        <f>'Raw data and analysis'!J78</f>
        <v>-0.50651109438910491</v>
      </c>
      <c r="C26" t="s">
        <v>1073</v>
      </c>
    </row>
    <row r="27" spans="1:5" x14ac:dyDescent="0.2">
      <c r="A27" t="s">
        <v>1077</v>
      </c>
      <c r="B27" s="3">
        <f>'Raw data and analysis'!J79</f>
        <v>-0.5008839887255272</v>
      </c>
      <c r="C27" t="s">
        <v>1073</v>
      </c>
    </row>
    <row r="28" spans="1:5" x14ac:dyDescent="0.2">
      <c r="A28" t="s">
        <v>1077</v>
      </c>
      <c r="B28">
        <v>1.21</v>
      </c>
      <c r="C28" t="s">
        <v>1084</v>
      </c>
    </row>
    <row r="29" spans="1:5" x14ac:dyDescent="0.2">
      <c r="A29" t="s">
        <v>1077</v>
      </c>
      <c r="B29">
        <v>2.4300000000000002</v>
      </c>
      <c r="C29" t="s">
        <v>1085</v>
      </c>
    </row>
    <row r="30" spans="1:5" x14ac:dyDescent="0.2">
      <c r="A30" t="s">
        <v>1077</v>
      </c>
      <c r="B30">
        <v>0.65</v>
      </c>
      <c r="C30" t="s">
        <v>1086</v>
      </c>
    </row>
    <row r="31" spans="1:5" x14ac:dyDescent="0.2">
      <c r="A31" t="s">
        <v>1077</v>
      </c>
      <c r="B31">
        <v>1.59</v>
      </c>
      <c r="C31" t="s">
        <v>1087</v>
      </c>
    </row>
    <row r="32" spans="1:5" x14ac:dyDescent="0.2">
      <c r="A32" t="s">
        <v>1078</v>
      </c>
      <c r="B32" s="3">
        <f>'Raw data and analysis'!J86</f>
        <v>-0.31469699666862944</v>
      </c>
      <c r="C32" t="s">
        <v>1074</v>
      </c>
      <c r="D32" s="3">
        <f>AVERAGE(B32:B37)</f>
        <v>-0.30156475601952032</v>
      </c>
      <c r="E32" s="3">
        <f>STDEV(B32:B37)</f>
        <v>2.688219593968548E-2</v>
      </c>
    </row>
    <row r="33" spans="1:5" x14ac:dyDescent="0.2">
      <c r="A33" t="s">
        <v>1078</v>
      </c>
      <c r="B33" s="3">
        <f>'Raw data and analysis'!J87</f>
        <v>-0.34341668062450592</v>
      </c>
      <c r="C33" t="s">
        <v>1074</v>
      </c>
    </row>
    <row r="34" spans="1:5" x14ac:dyDescent="0.2">
      <c r="A34" t="s">
        <v>1078</v>
      </c>
      <c r="B34" s="3">
        <f>'Raw data and analysis'!J88</f>
        <v>-0.31198867084628373</v>
      </c>
      <c r="C34" t="s">
        <v>1074</v>
      </c>
    </row>
    <row r="35" spans="1:5" x14ac:dyDescent="0.2">
      <c r="A35" t="s">
        <v>1078</v>
      </c>
      <c r="B35" s="3">
        <f>'Raw data and analysis'!J89</f>
        <v>-0.28779938627441776</v>
      </c>
      <c r="C35" t="s">
        <v>1073</v>
      </c>
    </row>
    <row r="36" spans="1:5" x14ac:dyDescent="0.2">
      <c r="A36" t="s">
        <v>1078</v>
      </c>
      <c r="B36" s="3">
        <f>'Raw data and analysis'!J90</f>
        <v>-0.27037708064388771</v>
      </c>
      <c r="C36" t="s">
        <v>1073</v>
      </c>
    </row>
    <row r="37" spans="1:5" x14ac:dyDescent="0.2">
      <c r="A37" t="s">
        <v>1078</v>
      </c>
      <c r="B37" s="3">
        <f>'Raw data and analysis'!J91</f>
        <v>-0.2811097210593973</v>
      </c>
      <c r="C37" t="s">
        <v>1073</v>
      </c>
    </row>
    <row r="38" spans="1:5" x14ac:dyDescent="0.2">
      <c r="A38" t="s">
        <v>1078</v>
      </c>
      <c r="C38" t="s">
        <v>1084</v>
      </c>
    </row>
    <row r="39" spans="1:5" x14ac:dyDescent="0.2">
      <c r="A39" t="s">
        <v>1078</v>
      </c>
      <c r="B39">
        <v>1.66</v>
      </c>
      <c r="C39" t="s">
        <v>1085</v>
      </c>
    </row>
    <row r="40" spans="1:5" x14ac:dyDescent="0.2">
      <c r="A40" t="s">
        <v>1078</v>
      </c>
      <c r="B40">
        <v>0.77</v>
      </c>
      <c r="C40" t="s">
        <v>1086</v>
      </c>
    </row>
    <row r="41" spans="1:5" x14ac:dyDescent="0.2">
      <c r="A41" t="s">
        <v>1078</v>
      </c>
      <c r="B41">
        <v>0.31900000000000001</v>
      </c>
      <c r="C41" t="s">
        <v>1087</v>
      </c>
    </row>
    <row r="42" spans="1:5" x14ac:dyDescent="0.2">
      <c r="A42" t="s">
        <v>1079</v>
      </c>
      <c r="B42" s="3">
        <f>'Raw data and analysis'!J122</f>
        <v>-1.2890391697571286</v>
      </c>
      <c r="C42" t="s">
        <v>1074</v>
      </c>
      <c r="D42" s="3">
        <f>AVERAGE(B42:B47)</f>
        <v>-1.2577913933405049</v>
      </c>
      <c r="E42" s="3">
        <f>STDEV(B42:B47)</f>
        <v>6.0997828704386879E-2</v>
      </c>
    </row>
    <row r="43" spans="1:5" x14ac:dyDescent="0.2">
      <c r="A43" t="s">
        <v>1079</v>
      </c>
      <c r="B43" s="3">
        <f>'Raw data and analysis'!J123</f>
        <v>-1.3127706395639174</v>
      </c>
      <c r="C43" t="s">
        <v>1074</v>
      </c>
    </row>
    <row r="44" spans="1:5" x14ac:dyDescent="0.2">
      <c r="A44" t="s">
        <v>1079</v>
      </c>
      <c r="B44" s="3">
        <f>'Raw data and analysis'!J124</f>
        <v>-1.3289282312706596</v>
      </c>
      <c r="C44" t="s">
        <v>1074</v>
      </c>
    </row>
    <row r="45" spans="1:5" x14ac:dyDescent="0.2">
      <c r="A45" t="s">
        <v>1079</v>
      </c>
      <c r="B45" s="3">
        <f>'Raw data and analysis'!J125</f>
        <v>-1.2336096190852617</v>
      </c>
      <c r="C45" t="s">
        <v>1073</v>
      </c>
    </row>
    <row r="46" spans="1:5" x14ac:dyDescent="0.2">
      <c r="A46" t="s">
        <v>1079</v>
      </c>
      <c r="B46" s="3">
        <f>'Raw data and analysis'!J126</f>
        <v>-1.1844701008363543</v>
      </c>
      <c r="C46" t="s">
        <v>1073</v>
      </c>
    </row>
    <row r="47" spans="1:5" x14ac:dyDescent="0.2">
      <c r="A47" t="s">
        <v>1079</v>
      </c>
      <c r="B47" s="3">
        <f>'Raw data and analysis'!J127</f>
        <v>-1.1979305995297072</v>
      </c>
      <c r="C47" t="s">
        <v>1073</v>
      </c>
    </row>
    <row r="48" spans="1:5" x14ac:dyDescent="0.2">
      <c r="A48" t="s">
        <v>1079</v>
      </c>
      <c r="B48">
        <v>-0.24</v>
      </c>
      <c r="C48" t="s">
        <v>1084</v>
      </c>
    </row>
    <row r="49" spans="1:5" x14ac:dyDescent="0.2">
      <c r="A49" t="s">
        <v>1079</v>
      </c>
      <c r="B49">
        <v>-0.25</v>
      </c>
      <c r="C49" t="s">
        <v>1085</v>
      </c>
    </row>
    <row r="50" spans="1:5" x14ac:dyDescent="0.2">
      <c r="A50" t="s">
        <v>1079</v>
      </c>
      <c r="B50">
        <v>-0.62</v>
      </c>
      <c r="C50" t="s">
        <v>1086</v>
      </c>
    </row>
    <row r="51" spans="1:5" x14ac:dyDescent="0.2">
      <c r="A51" t="s">
        <v>1079</v>
      </c>
      <c r="B51">
        <v>-0.29799999999999999</v>
      </c>
      <c r="C51" t="s">
        <v>1087</v>
      </c>
    </row>
    <row r="52" spans="1:5" x14ac:dyDescent="0.2">
      <c r="A52" t="s">
        <v>1080</v>
      </c>
      <c r="B52" s="3">
        <f>'Raw data and analysis'!J134</f>
        <v>-1.2655835939610811</v>
      </c>
      <c r="C52" t="s">
        <v>1074</v>
      </c>
      <c r="D52" s="3">
        <f>AVERAGE(B52:B57)</f>
        <v>-1.2429799282751517</v>
      </c>
      <c r="E52" s="3">
        <f>STDEV(B52:B57)</f>
        <v>4.2106327007494879E-2</v>
      </c>
    </row>
    <row r="53" spans="1:5" x14ac:dyDescent="0.2">
      <c r="A53" t="s">
        <v>1080</v>
      </c>
      <c r="B53" s="3">
        <f>'Raw data and analysis'!J135</f>
        <v>-1.304786066742367</v>
      </c>
      <c r="C53" t="s">
        <v>1074</v>
      </c>
    </row>
    <row r="54" spans="1:5" x14ac:dyDescent="0.2">
      <c r="A54" t="s">
        <v>1080</v>
      </c>
      <c r="B54" s="3">
        <f>'Raw data and analysis'!J136</f>
        <v>-1.2646674138272902</v>
      </c>
      <c r="C54" t="s">
        <v>1074</v>
      </c>
    </row>
    <row r="55" spans="1:5" x14ac:dyDescent="0.2">
      <c r="A55" t="s">
        <v>1080</v>
      </c>
      <c r="B55" s="3">
        <f>'Raw data and analysis'!J137</f>
        <v>-1.2123923690555938</v>
      </c>
      <c r="C55" t="s">
        <v>1073</v>
      </c>
    </row>
    <row r="56" spans="1:5" x14ac:dyDescent="0.2">
      <c r="A56" t="s">
        <v>1080</v>
      </c>
      <c r="B56" s="3">
        <f>'Raw data and analysis'!J138</f>
        <v>-1.1934568025821841</v>
      </c>
      <c r="C56" t="s">
        <v>1073</v>
      </c>
    </row>
    <row r="57" spans="1:5" x14ac:dyDescent="0.2">
      <c r="A57" t="s">
        <v>1080</v>
      </c>
      <c r="B57" s="3">
        <f>'Raw data and analysis'!J139</f>
        <v>-1.2169933234823942</v>
      </c>
      <c r="C57" t="s">
        <v>1073</v>
      </c>
    </row>
    <row r="58" spans="1:5" x14ac:dyDescent="0.2">
      <c r="A58" t="s">
        <v>1080</v>
      </c>
      <c r="C58" t="s">
        <v>1084</v>
      </c>
    </row>
    <row r="59" spans="1:5" x14ac:dyDescent="0.2">
      <c r="A59" t="s">
        <v>1080</v>
      </c>
      <c r="B59">
        <v>-1.01</v>
      </c>
      <c r="C59" t="s">
        <v>1085</v>
      </c>
    </row>
    <row r="60" spans="1:5" x14ac:dyDescent="0.2">
      <c r="A60" t="s">
        <v>1080</v>
      </c>
      <c r="B60">
        <v>-0.5</v>
      </c>
      <c r="C60" t="s">
        <v>1086</v>
      </c>
    </row>
    <row r="61" spans="1:5" x14ac:dyDescent="0.2">
      <c r="A61" t="s">
        <v>1080</v>
      </c>
      <c r="B61">
        <v>-1.26</v>
      </c>
      <c r="C61" t="s">
        <v>1087</v>
      </c>
    </row>
    <row r="62" spans="1:5" x14ac:dyDescent="0.2">
      <c r="A62" t="s">
        <v>1081</v>
      </c>
      <c r="B62" s="3">
        <f>'Raw data and analysis'!J98</f>
        <v>-2.0407761991109119</v>
      </c>
      <c r="C62" t="s">
        <v>1074</v>
      </c>
      <c r="D62" s="3">
        <f>AVERAGE(B62:B67)</f>
        <v>-1.9264293760505495</v>
      </c>
      <c r="E62" s="3">
        <f>STDEV(B62:B67)</f>
        <v>0.16812817248687817</v>
      </c>
    </row>
    <row r="63" spans="1:5" x14ac:dyDescent="0.2">
      <c r="A63" t="s">
        <v>1081</v>
      </c>
      <c r="B63" s="3">
        <f>'Raw data and analysis'!J99</f>
        <v>-2.1297691833712449</v>
      </c>
      <c r="C63" t="s">
        <v>1074</v>
      </c>
    </row>
    <row r="64" spans="1:5" x14ac:dyDescent="0.2">
      <c r="A64" t="s">
        <v>1081</v>
      </c>
      <c r="B64" s="3">
        <f>'Raw data and analysis'!J100</f>
        <v>-2.0455503234278338</v>
      </c>
      <c r="C64" t="s">
        <v>1074</v>
      </c>
    </row>
    <row r="65" spans="1:5" x14ac:dyDescent="0.2">
      <c r="A65" t="s">
        <v>1081</v>
      </c>
      <c r="B65" s="3">
        <f>'Raw data and analysis'!J101</f>
        <v>-1.7096539930178967</v>
      </c>
      <c r="C65" t="s">
        <v>1073</v>
      </c>
    </row>
    <row r="66" spans="1:5" x14ac:dyDescent="0.2">
      <c r="A66" t="s">
        <v>1081</v>
      </c>
      <c r="B66" s="3">
        <f>'Raw data and analysis'!J102</f>
        <v>-1.8440238616474591</v>
      </c>
      <c r="C66" t="s">
        <v>1073</v>
      </c>
    </row>
    <row r="67" spans="1:5" x14ac:dyDescent="0.2">
      <c r="A67" t="s">
        <v>1081</v>
      </c>
      <c r="B67" s="3">
        <f>'Raw data and analysis'!J103</f>
        <v>-1.7888026957279504</v>
      </c>
      <c r="C67" t="s">
        <v>1073</v>
      </c>
    </row>
    <row r="68" spans="1:5" x14ac:dyDescent="0.2">
      <c r="A68" t="s">
        <v>1081</v>
      </c>
      <c r="B68">
        <v>-0.85</v>
      </c>
      <c r="C68" t="s">
        <v>1084</v>
      </c>
    </row>
    <row r="69" spans="1:5" x14ac:dyDescent="0.2">
      <c r="A69" t="s">
        <v>1081</v>
      </c>
      <c r="B69">
        <v>0.91</v>
      </c>
      <c r="C69" t="s">
        <v>1085</v>
      </c>
    </row>
    <row r="70" spans="1:5" x14ac:dyDescent="0.2">
      <c r="A70" t="s">
        <v>1081</v>
      </c>
      <c r="B70">
        <v>-0.96</v>
      </c>
      <c r="C70" t="s">
        <v>1086</v>
      </c>
    </row>
    <row r="71" spans="1:5" x14ac:dyDescent="0.2">
      <c r="A71" t="s">
        <v>1081</v>
      </c>
      <c r="B71">
        <v>-0.45</v>
      </c>
      <c r="C71" t="s">
        <v>1087</v>
      </c>
    </row>
    <row r="72" spans="1:5" x14ac:dyDescent="0.2">
      <c r="A72" t="s">
        <v>1082</v>
      </c>
      <c r="B72" s="3">
        <f>'Raw data and analysis'!J110</f>
        <v>-1.3848070758716349</v>
      </c>
      <c r="C72" t="s">
        <v>1074</v>
      </c>
      <c r="D72" s="3">
        <f>AVERAGE(B72:B77)</f>
        <v>-1.3643223920718837</v>
      </c>
      <c r="E72" s="3">
        <f>STDEV(B72:B77)</f>
        <v>3.4574029627963125E-2</v>
      </c>
    </row>
    <row r="73" spans="1:5" x14ac:dyDescent="0.2">
      <c r="A73" t="s">
        <v>1082</v>
      </c>
      <c r="B73" s="3">
        <f>'Raw data and analysis'!J111</f>
        <v>-1.386848100053794</v>
      </c>
      <c r="C73" t="s">
        <v>1074</v>
      </c>
    </row>
    <row r="74" spans="1:5" x14ac:dyDescent="0.2">
      <c r="A74" t="s">
        <v>1082</v>
      </c>
      <c r="B74" s="3">
        <f>'Raw data and analysis'!J112</f>
        <v>-1.394523088187372</v>
      </c>
      <c r="C74" t="s">
        <v>1074</v>
      </c>
    </row>
    <row r="75" spans="1:5" x14ac:dyDescent="0.2">
      <c r="A75" t="s">
        <v>1082</v>
      </c>
      <c r="B75" s="3">
        <f>'Raw data and analysis'!J113</f>
        <v>-1.3190015177093415</v>
      </c>
      <c r="C75" t="s">
        <v>1073</v>
      </c>
    </row>
    <row r="76" spans="1:5" x14ac:dyDescent="0.2">
      <c r="A76" t="s">
        <v>1082</v>
      </c>
      <c r="B76" s="3">
        <f>'Raw data and analysis'!J114</f>
        <v>-1.3794873533976453</v>
      </c>
      <c r="C76" t="s">
        <v>1073</v>
      </c>
    </row>
    <row r="77" spans="1:5" x14ac:dyDescent="0.2">
      <c r="A77" t="s">
        <v>1082</v>
      </c>
      <c r="B77" s="3">
        <f>'Raw data and analysis'!J115</f>
        <v>-1.3212672172115139</v>
      </c>
      <c r="C77" t="s">
        <v>1073</v>
      </c>
    </row>
    <row r="78" spans="1:5" x14ac:dyDescent="0.2">
      <c r="A78" t="s">
        <v>1082</v>
      </c>
      <c r="C78" t="s">
        <v>1084</v>
      </c>
    </row>
    <row r="79" spans="1:5" x14ac:dyDescent="0.2">
      <c r="A79" t="s">
        <v>1082</v>
      </c>
      <c r="B79">
        <v>0.15</v>
      </c>
      <c r="C79" t="s">
        <v>1085</v>
      </c>
    </row>
    <row r="80" spans="1:5" x14ac:dyDescent="0.2">
      <c r="A80" t="s">
        <v>1082</v>
      </c>
      <c r="C80" t="s">
        <v>1086</v>
      </c>
    </row>
    <row r="81" spans="1:3" x14ac:dyDescent="0.2">
      <c r="A81" t="s">
        <v>1082</v>
      </c>
      <c r="B81">
        <v>-0.875</v>
      </c>
      <c r="C81" t="s">
        <v>1087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 and analysis</vt:lpstr>
      <vt:lpstr>Reference compounds</vt:lpstr>
      <vt:lpstr>PAs and PANOs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Manuel Haas</dc:creator>
  <cp:lastModifiedBy>Anja Lehmann</cp:lastModifiedBy>
  <cp:lastPrinted>2019-07-01T07:50:26Z</cp:lastPrinted>
  <dcterms:created xsi:type="dcterms:W3CDTF">2019-05-23T07:58:55Z</dcterms:created>
  <dcterms:modified xsi:type="dcterms:W3CDTF">2025-01-09T16:55:14Z</dcterms:modified>
</cp:coreProperties>
</file>