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dice" sheetId="1" r:id="rId4"/>
    <sheet name="Evolución Denuncias" sheetId="2" r:id="rId5"/>
    <sheet name="Evolución Renuncias" sheetId="3" r:id="rId6"/>
    <sheet name="Evolución Víctimas" sheetId="4" r:id="rId7"/>
    <sheet name="Total Órdenes y Medidas" sheetId="5" r:id="rId8"/>
    <sheet name="Personas Enjuiciadas" sheetId="6" r:id="rId9"/>
    <sheet name="Penal" sheetId="7" r:id="rId10"/>
    <sheet name="Menores" sheetId="8" r:id="rId11"/>
    <sheet name="Guardia" sheetId="9" r:id="rId12"/>
    <sheet name="Aud.Prov." sheetId="10" r:id="rId13"/>
  </sheets>
</workbook>
</file>

<file path=xl/sharedStrings.xml><?xml version="1.0" encoding="utf-8"?>
<sst xmlns="http://schemas.openxmlformats.org/spreadsheetml/2006/main" uniqueCount="126">
  <si>
    <t>Datos y Evoluciones en Violencia de Género</t>
  </si>
  <si>
    <t>Año 2017</t>
  </si>
  <si>
    <r>
      <rPr>
        <b val="1"/>
        <sz val="11"/>
        <color indexed="10"/>
        <rFont val="Calibri"/>
      </rPr>
      <t>Denuncias</t>
    </r>
  </si>
  <si>
    <r>
      <rPr>
        <b val="1"/>
        <sz val="11"/>
        <color indexed="10"/>
        <rFont val="Calibri"/>
      </rPr>
      <t>Renuncias</t>
    </r>
  </si>
  <si>
    <r>
      <rPr>
        <b val="1"/>
        <sz val="11"/>
        <color indexed="10"/>
        <rFont val="Calibri"/>
      </rPr>
      <t>Víctimas</t>
    </r>
  </si>
  <si>
    <r>
      <rPr>
        <b val="1"/>
        <sz val="11"/>
        <color indexed="10"/>
        <rFont val="Calibri"/>
      </rPr>
      <t>Órdenes y Medidas</t>
    </r>
  </si>
  <si>
    <r>
      <rPr>
        <b val="1"/>
        <sz val="11"/>
        <color indexed="10"/>
        <rFont val="Calibri"/>
      </rPr>
      <t>Personas Enjuiciadas</t>
    </r>
  </si>
  <si>
    <r>
      <rPr>
        <b val="1"/>
        <sz val="11"/>
        <color indexed="10"/>
        <rFont val="Calibri"/>
      </rPr>
      <t>Juzgado de lo Penal</t>
    </r>
  </si>
  <si>
    <r>
      <rPr>
        <b val="1"/>
        <sz val="11"/>
        <color indexed="10"/>
        <rFont val="Calibri"/>
      </rPr>
      <t>Juzgado de Menores</t>
    </r>
  </si>
  <si>
    <r>
      <rPr>
        <b val="1"/>
        <sz val="11"/>
        <color indexed="10"/>
        <rFont val="Calibri"/>
      </rPr>
      <t>Juzgado de Instrucción en funciones de Guardia</t>
    </r>
  </si>
  <si>
    <r>
      <rPr>
        <b val="1"/>
        <sz val="11"/>
        <color indexed="10"/>
        <rFont val="Calibri"/>
      </rPr>
      <t>Audiencia Provincial</t>
    </r>
  </si>
  <si>
    <t>DENUNCIAS PRESENTADAS EN LOS JUZGADOS DE VIOLENCIA DE GÉNERO</t>
  </si>
  <si>
    <r>
      <rPr>
        <b val="1"/>
        <sz val="10"/>
        <color indexed="10"/>
        <rFont val="Verdana"/>
      </rPr>
      <t>Volver a Indice</t>
    </r>
  </si>
  <si>
    <t>Resumen por Comunidades</t>
  </si>
  <si>
    <t>Denuncias 
recibidas</t>
  </si>
  <si>
    <r>
      <rPr>
        <b val="1"/>
        <sz val="9"/>
        <color indexed="11"/>
        <rFont val="Verdana"/>
      </rPr>
      <t>Presentada directamente por victima</t>
    </r>
    <r>
      <rPr>
        <b val="1"/>
        <sz val="9"/>
        <color indexed="14"/>
        <rFont val="Verdana"/>
      </rPr>
      <t xml:space="preserve"> </t>
    </r>
    <r>
      <rPr>
        <b val="1"/>
        <sz val="9"/>
        <color indexed="11"/>
        <rFont val="Verdana"/>
      </rPr>
      <t>en el juzgado</t>
    </r>
  </si>
  <si>
    <t>Presentada directamente por familiares</t>
  </si>
  <si>
    <t xml:space="preserve">Atestados policiales </t>
  </si>
  <si>
    <t>Parte de lesiones recibido directamente en el juzgado</t>
  </si>
  <si>
    <t>Servicios asistencia-Terceros  en general</t>
  </si>
  <si>
    <t>con denuncia victima</t>
  </si>
  <si>
    <t>con denuncia familiar</t>
  </si>
  <si>
    <t>por intervención directa policial</t>
  </si>
  <si>
    <t>Andalucía</t>
  </si>
  <si>
    <t>Aragón</t>
  </si>
  <si>
    <t>Asturias</t>
  </si>
  <si>
    <t>Illes Balears</t>
  </si>
  <si>
    <t>Canarias</t>
  </si>
  <si>
    <t>Cantabria</t>
  </si>
  <si>
    <t>Castilla y León</t>
  </si>
  <si>
    <t>Castilla-La Mancha</t>
  </si>
  <si>
    <t>Cataluña</t>
  </si>
  <si>
    <t>Comunitat Valenciana</t>
  </si>
  <si>
    <t>Extremadura</t>
  </si>
  <si>
    <t>Galicia</t>
  </si>
  <si>
    <t>Madrid</t>
  </si>
  <si>
    <t>Murcia</t>
  </si>
  <si>
    <t>Navarra</t>
  </si>
  <si>
    <t>País Vasco</t>
  </si>
  <si>
    <t>La Rioja</t>
  </si>
  <si>
    <t>España</t>
  </si>
  <si>
    <t>Evolución de las Denuncias Recibidas  
 2017/2016</t>
  </si>
  <si>
    <t>-</t>
  </si>
  <si>
    <t>RENUNCIAS (La victima se acoge a la dispensa a la  obligacion de declarar como testigo, Art. 416 L.E.CRIM)</t>
  </si>
  <si>
    <t>Evolución 
2017/ 2016</t>
  </si>
  <si>
    <t>Casos en los que la victima  se acoge a la dispensa a la obligación de declarar como testigo</t>
  </si>
  <si>
    <t>Ratio Casos en los que la victima  se acoge a la dispensa a la obligación de declarar como testigo sobre denuncias</t>
  </si>
  <si>
    <t>Total</t>
  </si>
  <si>
    <t>Por españolas</t>
  </si>
  <si>
    <t>Por extranjeras</t>
  </si>
  <si>
    <t>Número de mujeres que aparecen como víctimas en las denuncias presentadas en los Juzgados de Violencia de Género</t>
  </si>
  <si>
    <t>Evolución 
 2017/ 2016</t>
  </si>
  <si>
    <t>Mujeres víctimas de violencia de género</t>
  </si>
  <si>
    <t>Víctimas
Españolas</t>
  </si>
  <si>
    <t>Víctimas 
Extranjeras</t>
  </si>
  <si>
    <t>Total Órdenes de protección y medidas de protección y seguridad de las víctimas (Art. 544 bis y ter)</t>
  </si>
  <si>
    <t>Hasta 2014 se computaban únicamente las órdenes de protección solicitadas al amparo del artículo 544 ter LECrim; a partir del primer trimestre de 2015 se computan tanto éstas como las medidas de protección previstas en el artículo 544 bis LECrim.</t>
  </si>
  <si>
    <t>Evolución 
 2017/2016</t>
  </si>
  <si>
    <t>Incoadas</t>
  </si>
  <si>
    <t>Inadmitidas</t>
  </si>
  <si>
    <t>Adoptadas</t>
  </si>
  <si>
    <t>Denegadas</t>
  </si>
  <si>
    <t xml:space="preserve">
 2016</t>
  </si>
  <si>
    <t xml:space="preserve">
2017</t>
  </si>
  <si>
    <t>Evolución 
Ratio Órdenes/Denuncias
 2017/2016</t>
  </si>
  <si>
    <t>Evolución 
Ratio Órdenes/Mujeres Víctimas
 2017/ 2016</t>
  </si>
  <si>
    <t>Ratio 
Órdenes/Denuncias</t>
  </si>
  <si>
    <t>Ratio 
Órdenes/Víctimas</t>
  </si>
  <si>
    <t>Personas Enjuiciadas en los juzgados de Violencia de Género</t>
  </si>
  <si>
    <t>Numero</t>
  </si>
  <si>
    <t>Condenado Español</t>
  </si>
  <si>
    <t>Condenado Extranjero</t>
  </si>
  <si>
    <t>Absuelto 
Español</t>
  </si>
  <si>
    <t>Absuelto 
Extranjero</t>
  </si>
  <si>
    <t>Número</t>
  </si>
  <si>
    <t>Condenado
 Español</t>
  </si>
  <si>
    <t>Condenado  
Extranjero</t>
  </si>
  <si>
    <t>Absuelto
Español</t>
  </si>
  <si>
    <t>Absuelto Extranjero</t>
  </si>
  <si>
    <t>Personas Enjuiciadas en los Juzgados de lo Penal en materia de Violencia de Género</t>
  </si>
  <si>
    <t>Condenado
Español</t>
  </si>
  <si>
    <t>Condenado
Extranjero</t>
  </si>
  <si>
    <t>Absuelto
Extranjero</t>
  </si>
  <si>
    <t>Sentencias en materia de Violencia de Género en los Juzgados de lo Penal</t>
  </si>
  <si>
    <t>Evolución 
2017/2016</t>
  </si>
  <si>
    <t>Total 
Condenatorias</t>
  </si>
  <si>
    <t>Previa 
Conformidad</t>
  </si>
  <si>
    <t>Restantes 
Condenatorias</t>
  </si>
  <si>
    <t>Absolutorias</t>
  </si>
  <si>
    <t>Resumen General</t>
  </si>
  <si>
    <t>Menores Enjuiciados por Delito en materia de Violencia de Género</t>
  </si>
  <si>
    <t>Evolución
2017/ 2016</t>
  </si>
  <si>
    <t>Total Menores 
Enjuiciados</t>
  </si>
  <si>
    <t>Españoles</t>
  </si>
  <si>
    <t>Extranjeros</t>
  </si>
  <si>
    <t>Con Inmposición de Medidas</t>
  </si>
  <si>
    <t>Sin Imposicion de  Medidas</t>
  </si>
  <si>
    <t>Total Menores Enjuiciados</t>
  </si>
  <si>
    <t>Sentencias por Delito de Menores en Materia de Violencia de Género</t>
  </si>
  <si>
    <t>Evolución
 2017/ 2016</t>
  </si>
  <si>
    <t>Sentencias Con imposicion Medidas</t>
  </si>
  <si>
    <t>Sentencias Sin imposicion Medidas</t>
  </si>
  <si>
    <t>TOTAL Sentencias</t>
  </si>
  <si>
    <t>Sentencias previa conformidad</t>
  </si>
  <si>
    <t>Asuntos Ingresados en los Juzgados de Instrucción sin competencia en Violencia de Género y en Funciones de Guardia</t>
  </si>
  <si>
    <t>Evolución 
2016/2015</t>
  </si>
  <si>
    <t>Con medidas</t>
  </si>
  <si>
    <t>Sin medidas</t>
  </si>
  <si>
    <t>Remitidas
 al J.V.S.M</t>
  </si>
  <si>
    <t>Pendientes 
final trimestre</t>
  </si>
  <si>
    <t>Asuntos
 ingresados</t>
  </si>
  <si>
    <t>De O.P.</t>
  </si>
  <si>
    <t>De Resto</t>
  </si>
  <si>
    <t>Órdenes de Protección en los Juzgados de Instrucción en Funciones de Guardia</t>
  </si>
  <si>
    <t>Total 
Órdenes Protección</t>
  </si>
  <si>
    <t>Acordadas</t>
  </si>
  <si>
    <t>Personas Enjuiciadas en las Audiencias Provinciales en materia de Violencia de Género</t>
  </si>
  <si>
    <t>VARONES</t>
  </si>
  <si>
    <t>MUJERES</t>
  </si>
  <si>
    <t>TOTAL</t>
  </si>
  <si>
    <t>Sentencias en materia de Violencia de Género en las Audiencias Provinciales en Única Instancia</t>
  </si>
  <si>
    <t>Sumarios</t>
  </si>
  <si>
    <t>Procd.
Abreviados</t>
  </si>
  <si>
    <t>Procd.
Jurado</t>
  </si>
  <si>
    <t xml:space="preserve">  Sentencia condenatoria</t>
  </si>
  <si>
    <t xml:space="preserve">  Sentencia absolutoria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</si>
</sst>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19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0"/>
      <color indexed="8"/>
      <name val="Verdana"/>
    </font>
    <font>
      <b val="1"/>
      <sz val="11"/>
      <color indexed="10"/>
      <name val="Calibri"/>
    </font>
    <font>
      <b val="1"/>
      <sz val="11"/>
      <color indexed="11"/>
      <name val="Verdana"/>
    </font>
    <font>
      <b val="1"/>
      <sz val="11"/>
      <color indexed="8"/>
      <name val="Verdana"/>
    </font>
    <font>
      <b val="1"/>
      <sz val="10"/>
      <color indexed="10"/>
      <name val="Verdana"/>
    </font>
    <font>
      <b val="1"/>
      <sz val="12"/>
      <color indexed="11"/>
      <name val="Verdana"/>
    </font>
    <font>
      <b val="1"/>
      <sz val="9"/>
      <color indexed="11"/>
      <name val="Verdana"/>
    </font>
    <font>
      <sz val="10"/>
      <color indexed="8"/>
      <name val="Arial"/>
    </font>
    <font>
      <sz val="9"/>
      <color indexed="8"/>
      <name val="Verdana"/>
    </font>
    <font>
      <b val="1"/>
      <sz val="9"/>
      <color indexed="14"/>
      <name val="Verdana"/>
    </font>
    <font>
      <sz val="9"/>
      <color indexed="11"/>
      <name val="Verdana"/>
    </font>
    <font>
      <b val="1"/>
      <sz val="9"/>
      <color indexed="8"/>
      <name val="Verdana"/>
    </font>
    <font>
      <sz val="12"/>
      <color indexed="14"/>
      <name val="Verdana"/>
    </font>
    <font>
      <sz val="10"/>
      <color indexed="8"/>
      <name val="Verdana"/>
    </font>
    <font>
      <b val="1"/>
      <sz val="10"/>
      <color indexed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horizontal="center" vertical="bottom"/>
    </xf>
    <xf numFmtId="0" fontId="5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6" borderId="2" applyNumberFormat="1" applyFont="1" applyFill="0" applyBorder="1" applyAlignment="1" applyProtection="0">
      <alignment horizontal="center" vertical="bottom" wrapText="1"/>
    </xf>
    <xf numFmtId="0" fontId="6" fillId="2" borderId="3" applyNumberFormat="1" applyFont="1" applyFill="1" applyBorder="1" applyAlignment="1" applyProtection="0">
      <alignment horizontal="center" vertical="center"/>
    </xf>
    <xf numFmtId="1" fontId="6" fillId="2" borderId="4" applyNumberFormat="1" applyFont="1" applyFill="1" applyBorder="1" applyAlignment="1" applyProtection="0">
      <alignment horizontal="center" vertical="center"/>
    </xf>
    <xf numFmtId="1" fontId="6" fillId="2" borderId="5" applyNumberFormat="1" applyFont="1" applyFill="1" applyBorder="1" applyAlignment="1" applyProtection="0">
      <alignment horizontal="center" vertical="center"/>
    </xf>
    <xf numFmtId="0" fontId="2" borderId="6" applyNumberFormat="0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6" borderId="7" applyNumberFormat="1" applyFont="1" applyFill="0" applyBorder="1" applyAlignment="1" applyProtection="0">
      <alignment horizontal="center" vertical="bottom"/>
    </xf>
    <xf numFmtId="1" fontId="6" borderId="8" applyNumberFormat="1" applyFont="1" applyFill="0" applyBorder="1" applyAlignment="1" applyProtection="0">
      <alignment horizontal="center" vertical="bottom"/>
    </xf>
    <xf numFmtId="1" fontId="6" borderId="1" applyNumberFormat="1" applyFont="1" applyFill="0" applyBorder="1" applyAlignment="1" applyProtection="0">
      <alignment horizontal="center" vertical="bottom"/>
    </xf>
    <xf numFmtId="1" fontId="7" borderId="9" applyNumberFormat="1" applyFont="1" applyFill="0" applyBorder="1" applyAlignment="1" applyProtection="0">
      <alignment vertical="bottom"/>
    </xf>
    <xf numFmtId="0" fontId="8" fillId="3" borderId="10" applyNumberFormat="1" applyFont="1" applyFill="1" applyBorder="1" applyAlignment="1" applyProtection="0">
      <alignment horizontal="center" vertical="center" wrapText="1"/>
    </xf>
    <xf numFmtId="0" fontId="2" borderId="11" applyNumberFormat="0" applyFont="1" applyFill="0" applyBorder="1" applyAlignment="1" applyProtection="0">
      <alignment vertical="bottom"/>
    </xf>
    <xf numFmtId="1" fontId="7" borderId="12" applyNumberFormat="1" applyFont="1" applyFill="0" applyBorder="1" applyAlignment="1" applyProtection="0">
      <alignment vertical="bottom"/>
    </xf>
    <xf numFmtId="1" fontId="7" borderId="13" applyNumberFormat="1" applyFont="1" applyFill="0" applyBorder="1" applyAlignment="1" applyProtection="0">
      <alignment vertical="bottom"/>
    </xf>
    <xf numFmtId="0" fontId="9" fillId="2" borderId="3" applyNumberFormat="1" applyFont="1" applyFill="1" applyBorder="1" applyAlignment="1" applyProtection="0">
      <alignment horizontal="center" vertical="bottom"/>
    </xf>
    <xf numFmtId="1" fontId="9" fillId="2" borderId="8" applyNumberFormat="1" applyFont="1" applyFill="1" applyBorder="1" applyAlignment="1" applyProtection="0">
      <alignment horizontal="center" vertical="bottom"/>
    </xf>
    <xf numFmtId="1" fontId="9" fillId="2" borderId="14" applyNumberFormat="1" applyFont="1" applyFill="1" applyBorder="1" applyAlignment="1" applyProtection="0">
      <alignment horizontal="center" vertical="bottom"/>
    </xf>
    <xf numFmtId="1" fontId="7" borderId="15" applyNumberFormat="1" applyFont="1" applyFill="0" applyBorder="1" applyAlignment="1" applyProtection="0">
      <alignment vertical="bottom"/>
    </xf>
    <xf numFmtId="1" fontId="7" borderId="16" applyNumberFormat="1" applyFont="1" applyFill="0" applyBorder="1" applyAlignment="1" applyProtection="0">
      <alignment vertical="bottom"/>
    </xf>
    <xf numFmtId="0" fontId="2" borderId="16" applyNumberFormat="0" applyFont="1" applyFill="0" applyBorder="1" applyAlignment="1" applyProtection="0">
      <alignment vertical="bottom"/>
    </xf>
    <xf numFmtId="0" fontId="2" borderId="17" applyNumberFormat="0" applyFont="1" applyFill="0" applyBorder="1" applyAlignment="1" applyProtection="0">
      <alignment vertical="bottom"/>
    </xf>
    <xf numFmtId="0" fontId="10" fillId="2" borderId="18" applyNumberFormat="1" applyFont="1" applyFill="1" applyBorder="1" applyAlignment="1" applyProtection="0">
      <alignment horizontal="center" vertical="center" wrapText="1"/>
    </xf>
    <xf numFmtId="1" fontId="10" fillId="2" borderId="19" applyNumberFormat="1" applyFont="1" applyFill="1" applyBorder="1" applyAlignment="1" applyProtection="0">
      <alignment horizontal="center" vertical="center" wrapText="1"/>
    </xf>
    <xf numFmtId="1" fontId="10" fillId="2" borderId="20" applyNumberFormat="1" applyFont="1" applyFill="1" applyBorder="1" applyAlignment="1" applyProtection="0">
      <alignment horizontal="center" vertical="center" wrapText="1"/>
    </xf>
    <xf numFmtId="0" fontId="10" fillId="2" borderId="21" applyNumberFormat="1" applyFont="1" applyFill="1" applyBorder="1" applyAlignment="1" applyProtection="0">
      <alignment horizontal="center" vertical="center" wrapText="1"/>
    </xf>
    <xf numFmtId="1" fontId="11" borderId="11" applyNumberFormat="1" applyFont="1" applyFill="0" applyBorder="1" applyAlignment="1" applyProtection="0">
      <alignment vertical="bottom"/>
    </xf>
    <xf numFmtId="1" fontId="12" borderId="9" applyNumberFormat="1" applyFont="1" applyFill="0" applyBorder="1" applyAlignment="1" applyProtection="0">
      <alignment vertical="bottom"/>
    </xf>
    <xf numFmtId="0" fontId="10" fillId="2" borderId="22" applyNumberFormat="1" applyFont="1" applyFill="1" applyBorder="1" applyAlignment="1" applyProtection="0">
      <alignment horizontal="center" vertical="center" wrapText="1"/>
    </xf>
    <xf numFmtId="0" fontId="13" fillId="2" borderId="22" applyNumberFormat="1" applyFont="1" applyFill="1" applyBorder="1" applyAlignment="1" applyProtection="0">
      <alignment horizontal="center" vertical="center" wrapText="1"/>
    </xf>
    <xf numFmtId="1" fontId="14" fillId="2" borderId="19" applyNumberFormat="1" applyFont="1" applyFill="1" applyBorder="1" applyAlignment="1" applyProtection="0">
      <alignment horizontal="center" vertical="center" wrapText="1"/>
    </xf>
    <xf numFmtId="1" fontId="14" fillId="2" borderId="20" applyNumberFormat="1" applyFont="1" applyFill="1" applyBorder="1" applyAlignment="1" applyProtection="0">
      <alignment horizontal="center" vertical="center" wrapText="1"/>
    </xf>
    <xf numFmtId="1" fontId="12" borderId="23" applyNumberFormat="1" applyFont="1" applyFill="0" applyBorder="1" applyAlignment="1" applyProtection="0">
      <alignment vertical="bottom"/>
    </xf>
    <xf numFmtId="1" fontId="10" fillId="2" borderId="24" applyNumberFormat="1" applyFont="1" applyFill="1" applyBorder="1" applyAlignment="1" applyProtection="0">
      <alignment horizontal="center" vertical="center" wrapText="1"/>
    </xf>
    <xf numFmtId="1" fontId="13" fillId="2" borderId="24" applyNumberFormat="1" applyFont="1" applyFill="1" applyBorder="1" applyAlignment="1" applyProtection="0">
      <alignment horizontal="center" vertical="center" wrapText="1"/>
    </xf>
    <xf numFmtId="0" fontId="10" fillId="2" borderId="10" applyNumberFormat="1" applyFont="1" applyFill="1" applyBorder="1" applyAlignment="1" applyProtection="0">
      <alignment horizontal="center" vertical="center" wrapText="1"/>
    </xf>
    <xf numFmtId="0" fontId="15" borderId="10" applyNumberFormat="1" applyFont="1" applyFill="0" applyBorder="1" applyAlignment="1" applyProtection="0">
      <alignment vertical="bottom"/>
    </xf>
    <xf numFmtId="3" fontId="12" borderId="10" applyNumberFormat="1" applyFont="1" applyFill="0" applyBorder="1" applyAlignment="1" applyProtection="0">
      <alignment vertical="bottom"/>
    </xf>
    <xf numFmtId="3" fontId="15" borderId="10" applyNumberFormat="1" applyFont="1" applyFill="0" applyBorder="1" applyAlignment="1" applyProtection="0">
      <alignment vertical="bottom"/>
    </xf>
    <xf numFmtId="0" fontId="2" borderId="13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bottom"/>
    </xf>
    <xf numFmtId="0" fontId="2" borderId="9" applyNumberFormat="0" applyFont="1" applyFill="0" applyBorder="1" applyAlignment="1" applyProtection="0">
      <alignment vertical="bottom"/>
    </xf>
    <xf numFmtId="0" fontId="2" borderId="23" applyNumberFormat="0" applyFont="1" applyFill="0" applyBorder="1" applyAlignment="1" applyProtection="0">
      <alignment vertical="bottom"/>
    </xf>
    <xf numFmtId="59" fontId="12" borderId="10" applyNumberFormat="1" applyFont="1" applyFill="0" applyBorder="1" applyAlignment="1" applyProtection="0">
      <alignment horizontal="right" vertical="bottom"/>
    </xf>
    <xf numFmtId="0" fontId="12" borderId="10" applyNumberFormat="1" applyFont="1" applyFill="0" applyBorder="1" applyAlignment="1" applyProtection="0">
      <alignment horizontal="right" vertical="bottom"/>
    </xf>
    <xf numFmtId="59" fontId="15" borderId="10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6" borderId="2" applyNumberFormat="1" applyFont="1" applyFill="0" applyBorder="1" applyAlignment="1" applyProtection="0">
      <alignment horizontal="center" vertical="center" wrapText="1"/>
    </xf>
    <xf numFmtId="0" fontId="9" fillId="2" borderId="25" applyNumberFormat="1" applyFont="1" applyFill="1" applyBorder="1" applyAlignment="1" applyProtection="0">
      <alignment vertical="center"/>
    </xf>
    <xf numFmtId="1" fontId="9" fillId="2" borderId="25" applyNumberFormat="1" applyFont="1" applyFill="1" applyBorder="1" applyAlignment="1" applyProtection="0">
      <alignment vertical="center"/>
    </xf>
    <xf numFmtId="1" fontId="2" fillId="2" borderId="25" applyNumberFormat="1" applyFont="1" applyFill="1" applyBorder="1" applyAlignment="1" applyProtection="0">
      <alignment vertical="bottom"/>
    </xf>
    <xf numFmtId="1" fontId="6" borderId="1" applyNumberFormat="1" applyFont="1" applyFill="0" applyBorder="1" applyAlignment="1" applyProtection="0">
      <alignment horizontal="center" vertical="center" wrapText="1"/>
    </xf>
    <xf numFmtId="0" fontId="2" borderId="7" applyNumberFormat="0" applyFont="1" applyFill="0" applyBorder="1" applyAlignment="1" applyProtection="0">
      <alignment vertical="bottom"/>
    </xf>
    <xf numFmtId="1" fontId="15" borderId="1" applyNumberFormat="1" applyFont="1" applyFill="0" applyBorder="1" applyAlignment="1" applyProtection="0">
      <alignment horizontal="center" vertical="bottom" wrapText="1"/>
    </xf>
    <xf numFmtId="3" fontId="12" borderId="1" applyNumberFormat="1" applyFont="1" applyFill="0" applyBorder="1" applyAlignment="1" applyProtection="0">
      <alignment vertical="center"/>
    </xf>
    <xf numFmtId="10" fontId="2" borderId="1" applyNumberFormat="1" applyFont="1" applyFill="0" applyBorder="1" applyAlignment="1" applyProtection="0">
      <alignment vertical="center"/>
    </xf>
    <xf numFmtId="0" fontId="2" borderId="12" applyNumberFormat="0" applyFont="1" applyFill="0" applyBorder="1" applyAlignment="1" applyProtection="0">
      <alignment vertical="bottom"/>
    </xf>
    <xf numFmtId="0" fontId="9" fillId="2" borderId="26" applyNumberFormat="1" applyFont="1" applyFill="1" applyBorder="1" applyAlignment="1" applyProtection="0">
      <alignment horizontal="center" vertical="bottom"/>
    </xf>
    <xf numFmtId="0" fontId="2" borderId="15" applyNumberFormat="0" applyFont="1" applyFill="0" applyBorder="1" applyAlignment="1" applyProtection="0">
      <alignment vertical="bottom"/>
    </xf>
    <xf numFmtId="1" fontId="6" borderId="22" applyNumberFormat="1" applyFont="1" applyFill="0" applyBorder="1" applyAlignment="1" applyProtection="0">
      <alignment horizontal="center" vertical="center" wrapText="1"/>
    </xf>
    <xf numFmtId="1" fontId="2" borderId="20" applyNumberFormat="1" applyFont="1" applyFill="0" applyBorder="1" applyAlignment="1" applyProtection="0">
      <alignment horizontal="center" vertical="center" wrapText="1"/>
    </xf>
    <xf numFmtId="0" fontId="10" fillId="2" borderId="27" applyNumberFormat="1" applyFont="1" applyFill="1" applyBorder="1" applyAlignment="1" applyProtection="0">
      <alignment horizontal="center" vertical="center" wrapText="1"/>
    </xf>
    <xf numFmtId="1" fontId="10" fillId="2" borderId="8" applyNumberFormat="1" applyFont="1" applyFill="1" applyBorder="1" applyAlignment="1" applyProtection="0">
      <alignment horizontal="center" vertical="center" wrapText="1"/>
    </xf>
    <xf numFmtId="1" fontId="2" borderId="16" applyNumberFormat="1" applyFont="1" applyFill="0" applyBorder="1" applyAlignment="1" applyProtection="0">
      <alignment vertical="bottom"/>
    </xf>
    <xf numFmtId="1" fontId="6" borderId="28" applyNumberFormat="1" applyFont="1" applyFill="0" applyBorder="1" applyAlignment="1" applyProtection="0">
      <alignment horizontal="center" vertical="center" wrapText="1"/>
    </xf>
    <xf numFmtId="0" fontId="2" borderId="19" applyNumberFormat="1" applyFont="1" applyFill="0" applyBorder="1" applyAlignment="1" applyProtection="0">
      <alignment vertical="bottom"/>
    </xf>
    <xf numFmtId="0" fontId="2" borderId="20" applyNumberFormat="1" applyFont="1" applyFill="0" applyBorder="1" applyAlignment="1" applyProtection="0">
      <alignment vertical="bottom"/>
    </xf>
    <xf numFmtId="1" fontId="6" borderId="24" applyNumberFormat="1" applyFont="1" applyFill="0" applyBorder="1" applyAlignment="1" applyProtection="0">
      <alignment horizontal="center" vertical="center" wrapText="1"/>
    </xf>
    <xf numFmtId="1" fontId="2" borderId="24" applyNumberFormat="1" applyFont="1" applyFill="0" applyBorder="1" applyAlignment="1" applyProtection="0">
      <alignment vertical="bottom"/>
    </xf>
    <xf numFmtId="59" fontId="12" borderId="10" applyNumberFormat="1" applyFont="1" applyFill="0" applyBorder="1" applyAlignment="1" applyProtection="0">
      <alignment vertical="bottom"/>
    </xf>
    <xf numFmtId="59" fontId="15" borderId="10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15" borderId="1" applyNumberFormat="1" applyFont="1" applyFill="0" applyBorder="1" applyAlignment="1" applyProtection="0">
      <alignment horizontal="center" vertical="top" wrapText="1"/>
    </xf>
    <xf numFmtId="3" fontId="12" borderId="1" applyNumberFormat="1" applyFont="1" applyFill="0" applyBorder="1" applyAlignment="1" applyProtection="0">
      <alignment vertical="bottom"/>
    </xf>
    <xf numFmtId="10" fontId="2" borderId="1" applyNumberFormat="1" applyFont="1" applyFill="0" applyBorder="1" applyAlignment="1" applyProtection="0">
      <alignment horizontal="center" vertical="bottom"/>
    </xf>
    <xf numFmtId="1" fontId="10" fillId="2" borderId="29" applyNumberFormat="1" applyFont="1" applyFill="1" applyBorder="1" applyAlignment="1" applyProtection="0">
      <alignment horizontal="center" vertical="center" wrapText="1"/>
    </xf>
    <xf numFmtId="0" fontId="2" applyNumberFormat="1" applyFont="1" applyFill="0" applyBorder="0" applyAlignment="1" applyProtection="0">
      <alignment vertical="bottom"/>
    </xf>
    <xf numFmtId="0" fontId="6" borderId="22" applyNumberFormat="1" applyFont="1" applyFill="0" applyBorder="1" applyAlignment="1" applyProtection="0">
      <alignment horizontal="center" vertical="center" wrapText="1"/>
    </xf>
    <xf numFmtId="0" fontId="6" borderId="11" applyNumberFormat="1" applyFont="1" applyFill="0" applyBorder="1" applyAlignment="1" applyProtection="0">
      <alignment horizontal="center" vertical="center"/>
    </xf>
    <xf numFmtId="1" fontId="6" borderId="1" applyNumberFormat="1" applyFont="1" applyFill="0" applyBorder="1" applyAlignment="1" applyProtection="0">
      <alignment horizontal="center" vertical="center"/>
    </xf>
    <xf numFmtId="1" fontId="6" borderId="11" applyNumberFormat="1" applyFont="1" applyFill="0" applyBorder="1" applyAlignment="1" applyProtection="0">
      <alignment horizontal="center" vertical="center"/>
    </xf>
    <xf numFmtId="0" fontId="16" borderId="1" applyNumberFormat="1" applyFont="1" applyFill="0" applyBorder="1" applyAlignment="1" applyProtection="0">
      <alignment horizontal="center" vertical="bottom" wrapText="1"/>
    </xf>
    <xf numFmtId="1" fontId="16" borderId="1" applyNumberFormat="1" applyFont="1" applyFill="0" applyBorder="1" applyAlignment="1" applyProtection="0">
      <alignment horizontal="center" vertical="bottom" wrapText="1"/>
    </xf>
    <xf numFmtId="1" fontId="6" borderId="16" applyNumberFormat="1" applyFont="1" applyFill="0" applyBorder="1" applyAlignment="1" applyProtection="0">
      <alignment horizontal="center" vertical="center"/>
    </xf>
    <xf numFmtId="1" fontId="6" borderId="9" applyNumberFormat="1" applyFont="1" applyFill="0" applyBorder="1" applyAlignment="1" applyProtection="0">
      <alignment horizontal="center" vertical="center"/>
    </xf>
    <xf numFmtId="1" fontId="6" borderId="12" applyNumberFormat="1" applyFont="1" applyFill="0" applyBorder="1" applyAlignment="1" applyProtection="0">
      <alignment horizontal="center" vertical="center"/>
    </xf>
    <xf numFmtId="1" fontId="6" borderId="13" applyNumberFormat="1" applyFont="1" applyFill="0" applyBorder="1" applyAlignment="1" applyProtection="0">
      <alignment horizontal="center" vertical="center"/>
    </xf>
    <xf numFmtId="1" fontId="9" fillId="2" borderId="4" applyNumberFormat="1" applyFont="1" applyFill="1" applyBorder="1" applyAlignment="1" applyProtection="0">
      <alignment horizontal="center" vertical="bottom"/>
    </xf>
    <xf numFmtId="1" fontId="9" fillId="2" borderId="5" applyNumberFormat="1" applyFont="1" applyFill="1" applyBorder="1" applyAlignment="1" applyProtection="0">
      <alignment horizontal="center" vertical="bottom"/>
    </xf>
    <xf numFmtId="1" fontId="6" borderId="6" applyNumberFormat="1" applyFont="1" applyFill="0" applyBorder="1" applyAlignment="1" applyProtection="0">
      <alignment horizontal="center" vertical="center"/>
    </xf>
    <xf numFmtId="0" fontId="2" borderId="7" applyNumberFormat="0" applyFont="1" applyFill="0" applyBorder="1" applyAlignment="1" applyProtection="0">
      <alignment vertical="center"/>
    </xf>
    <xf numFmtId="0" fontId="2" borderId="1" applyNumberFormat="0" applyFont="1" applyFill="0" applyBorder="1" applyAlignment="1" applyProtection="0">
      <alignment vertical="center"/>
    </xf>
    <xf numFmtId="0" fontId="2" borderId="1" applyNumberFormat="0" applyFont="1" applyFill="0" applyBorder="1" applyAlignment="1" applyProtection="0">
      <alignment vertical="center" wrapText="1"/>
    </xf>
    <xf numFmtId="0" fontId="2" borderId="1" applyNumberFormat="0" applyFont="1" applyFill="0" applyBorder="1" applyAlignment="1" applyProtection="0">
      <alignment vertical="bottom" wrapText="1"/>
    </xf>
    <xf numFmtId="0" fontId="2" borderId="16" applyNumberFormat="0" applyFont="1" applyFill="0" applyBorder="1" applyAlignment="1" applyProtection="0">
      <alignment vertical="center"/>
    </xf>
    <xf numFmtId="0" fontId="2" borderId="16" applyNumberFormat="0" applyFont="1" applyFill="0" applyBorder="1" applyAlignment="1" applyProtection="0">
      <alignment vertical="center" wrapText="1"/>
    </xf>
    <xf numFmtId="0" fontId="2" borderId="16" applyNumberFormat="0" applyFont="1" applyFill="0" applyBorder="1" applyAlignment="1" applyProtection="0">
      <alignment vertical="bottom" wrapText="1"/>
    </xf>
    <xf numFmtId="0" fontId="10" fillId="2" borderId="21" applyNumberFormat="1" applyFont="1" applyFill="1" applyBorder="1" applyAlignment="1" applyProtection="0">
      <alignment horizontal="center" vertical="center"/>
    </xf>
    <xf numFmtId="1" fontId="10" fillId="2" borderId="19" applyNumberFormat="1" applyFont="1" applyFill="1" applyBorder="1" applyAlignment="1" applyProtection="0">
      <alignment horizontal="center" vertical="center"/>
    </xf>
    <xf numFmtId="1" fontId="10" fillId="2" borderId="20" applyNumberFormat="1" applyFont="1" applyFill="1" applyBorder="1" applyAlignment="1" applyProtection="0">
      <alignment horizontal="center" vertical="center"/>
    </xf>
    <xf numFmtId="0" fontId="10" fillId="2" borderId="10" applyNumberFormat="1" applyFont="1" applyFill="1" applyBorder="1" applyAlignment="1" applyProtection="0">
      <alignment horizontal="center" vertical="center"/>
    </xf>
    <xf numFmtId="3" fontId="12" borderId="10" applyNumberFormat="1" applyFont="1" applyFill="0" applyBorder="1" applyAlignment="1" applyProtection="0">
      <alignment horizontal="right" vertical="center"/>
    </xf>
    <xf numFmtId="3" fontId="12" borderId="10" applyNumberFormat="1" applyFont="1" applyFill="0" applyBorder="1" applyAlignment="1" applyProtection="0">
      <alignment horizontal="right" vertical="center" wrapText="1"/>
    </xf>
    <xf numFmtId="59" fontId="12" borderId="10" applyNumberFormat="1" applyFont="1" applyFill="0" applyBorder="1" applyAlignment="1" applyProtection="0">
      <alignment horizontal="right" vertical="center"/>
    </xf>
    <xf numFmtId="0" fontId="12" borderId="10" applyNumberFormat="1" applyFont="1" applyFill="0" applyBorder="1" applyAlignment="1" applyProtection="0">
      <alignment horizontal="right" vertical="center"/>
    </xf>
    <xf numFmtId="3" fontId="15" borderId="10" applyNumberFormat="1" applyFont="1" applyFill="0" applyBorder="1" applyAlignment="1" applyProtection="0">
      <alignment horizontal="right" vertical="center"/>
    </xf>
    <xf numFmtId="3" fontId="15" borderId="10" applyNumberFormat="1" applyFont="1" applyFill="0" applyBorder="1" applyAlignment="1" applyProtection="0">
      <alignment horizontal="right" vertical="center" wrapText="1"/>
    </xf>
    <xf numFmtId="59" fontId="15" borderId="10" applyNumberFormat="1" applyFont="1" applyFill="0" applyBorder="1" applyAlignment="1" applyProtection="0">
      <alignment horizontal="right" vertical="center"/>
    </xf>
    <xf numFmtId="0" fontId="2" borderId="13" applyNumberFormat="0" applyFont="1" applyFill="0" applyBorder="1" applyAlignment="1" applyProtection="0">
      <alignment vertical="center"/>
    </xf>
    <xf numFmtId="0" fontId="2" borderId="13" applyNumberFormat="0" applyFont="1" applyFill="0" applyBorder="1" applyAlignment="1" applyProtection="0">
      <alignment vertical="center" wrapText="1"/>
    </xf>
    <xf numFmtId="0" fontId="2" borderId="13" applyNumberFormat="0" applyFont="1" applyFill="0" applyBorder="1" applyAlignment="1" applyProtection="0">
      <alignment vertical="bottom" wrapText="1"/>
    </xf>
    <xf numFmtId="0" fontId="10" fillId="2" borderId="30" applyNumberFormat="1" applyFont="1" applyFill="1" applyBorder="1" applyAlignment="1" applyProtection="0">
      <alignment horizontal="center" vertical="center" wrapText="1"/>
    </xf>
    <xf numFmtId="1" fontId="10" fillId="2" borderId="31" applyNumberFormat="1" applyFont="1" applyFill="1" applyBorder="1" applyAlignment="1" applyProtection="0">
      <alignment horizontal="center" vertical="center" wrapText="1"/>
    </xf>
    <xf numFmtId="1" fontId="10" fillId="2" borderId="32" applyNumberFormat="1" applyFont="1" applyFill="1" applyBorder="1" applyAlignment="1" applyProtection="0">
      <alignment horizontal="center" vertical="center" wrapText="1"/>
    </xf>
    <xf numFmtId="1" fontId="10" fillId="2" borderId="23" applyNumberFormat="1" applyFont="1" applyFill="1" applyBorder="1" applyAlignment="1" applyProtection="0">
      <alignment horizontal="center" vertical="center" wrapText="1"/>
    </xf>
    <xf numFmtId="59" fontId="12" borderId="21" applyNumberFormat="1" applyFont="1" applyFill="0" applyBorder="1" applyAlignment="1" applyProtection="0">
      <alignment horizontal="right" vertical="center"/>
    </xf>
    <xf numFmtId="59" fontId="12" borderId="20" applyNumberFormat="1" applyFont="1" applyFill="0" applyBorder="1" applyAlignment="1" applyProtection="0">
      <alignment horizontal="right" vertical="center"/>
    </xf>
    <xf numFmtId="59" fontId="15" borderId="21" applyNumberFormat="1" applyFont="1" applyFill="0" applyBorder="1" applyAlignment="1" applyProtection="0">
      <alignment horizontal="right" vertical="center"/>
    </xf>
    <xf numFmtId="59" fontId="15" borderId="20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2" borderId="33" applyNumberFormat="0" applyFont="1" applyFill="0" applyBorder="1" applyAlignment="1" applyProtection="0">
      <alignment vertical="center"/>
    </xf>
    <xf numFmtId="0" fontId="2" borderId="11" applyNumberFormat="0" applyFont="1" applyFill="0" applyBorder="1" applyAlignment="1" applyProtection="0">
      <alignment vertical="center"/>
    </xf>
    <xf numFmtId="0" fontId="2" borderId="9" applyNumberFormat="0" applyFont="1" applyFill="0" applyBorder="1" applyAlignment="1" applyProtection="0">
      <alignment vertical="center"/>
    </xf>
    <xf numFmtId="0" fontId="2" borderId="12" applyNumberFormat="0" applyFont="1" applyFill="0" applyBorder="1" applyAlignment="1" applyProtection="0">
      <alignment vertical="center"/>
    </xf>
    <xf numFmtId="0" fontId="2" borderId="6" applyNumberFormat="0" applyFont="1" applyFill="0" applyBorder="1" applyAlignment="1" applyProtection="0">
      <alignment vertical="center"/>
    </xf>
    <xf numFmtId="1" fontId="9" borderId="8" applyNumberFormat="1" applyFont="1" applyFill="0" applyBorder="1" applyAlignment="1" applyProtection="0">
      <alignment horizontal="center" vertical="bottom"/>
    </xf>
    <xf numFmtId="1" fontId="17" borderId="16" applyNumberFormat="1" applyFont="1" applyFill="0" applyBorder="1" applyAlignment="1" applyProtection="0">
      <alignment horizontal="center" vertical="center"/>
    </xf>
    <xf numFmtId="0" fontId="18" fillId="2" borderId="30" applyNumberFormat="1" applyFont="1" applyFill="1" applyBorder="1" applyAlignment="1" applyProtection="0">
      <alignment horizontal="center" vertical="center"/>
    </xf>
    <xf numFmtId="1" fontId="18" fillId="2" borderId="13" applyNumberFormat="1" applyFont="1" applyFill="1" applyBorder="1" applyAlignment="1" applyProtection="0">
      <alignment horizontal="center" vertical="center"/>
    </xf>
    <xf numFmtId="1" fontId="18" fillId="2" borderId="31" applyNumberFormat="1" applyFont="1" applyFill="1" applyBorder="1" applyAlignment="1" applyProtection="0">
      <alignment horizontal="center" vertical="center"/>
    </xf>
    <xf numFmtId="0" fontId="18" fillId="2" borderId="30" applyNumberFormat="1" applyFont="1" applyFill="1" applyBorder="1" applyAlignment="1" applyProtection="0">
      <alignment horizontal="center" vertical="center" wrapText="1"/>
    </xf>
    <xf numFmtId="1" fontId="18" fillId="2" borderId="32" applyNumberFormat="1" applyFont="1" applyFill="1" applyBorder="1" applyAlignment="1" applyProtection="0">
      <alignment horizontal="center" vertical="center"/>
    </xf>
    <xf numFmtId="1" fontId="18" fillId="2" borderId="16" applyNumberFormat="1" applyFont="1" applyFill="1" applyBorder="1" applyAlignment="1" applyProtection="0">
      <alignment horizontal="center" vertical="center"/>
    </xf>
    <xf numFmtId="1" fontId="18" fillId="2" borderId="23" applyNumberFormat="1" applyFont="1" applyFill="1" applyBorder="1" applyAlignment="1" applyProtection="0">
      <alignment horizontal="center" vertical="center"/>
    </xf>
    <xf numFmtId="0" fontId="18" fillId="2" borderId="10" applyNumberFormat="1" applyFont="1" applyFill="1" applyBorder="1" applyAlignment="1" applyProtection="0">
      <alignment horizontal="center" vertical="center"/>
    </xf>
    <xf numFmtId="0" fontId="18" fillId="2" borderId="10" applyNumberFormat="1" applyFont="1" applyFill="1" applyBorder="1" applyAlignment="1" applyProtection="0">
      <alignment horizontal="center" vertical="center" wrapText="1"/>
    </xf>
    <xf numFmtId="3" fontId="17" borderId="10" applyNumberFormat="1" applyFont="1" applyFill="0" applyBorder="1" applyAlignment="1" applyProtection="0">
      <alignment horizontal="right" vertical="center"/>
    </xf>
    <xf numFmtId="59" fontId="17" borderId="10" applyNumberFormat="1" applyFont="1" applyFill="0" applyBorder="1" applyAlignment="1" applyProtection="0">
      <alignment horizontal="right" vertical="center"/>
    </xf>
    <xf numFmtId="3" fontId="4" borderId="10" applyNumberFormat="1" applyFont="1" applyFill="0" applyBorder="1" applyAlignment="1" applyProtection="0">
      <alignment horizontal="right" vertical="center"/>
    </xf>
    <xf numFmtId="59" fontId="4" borderId="10" applyNumberFormat="1" applyFont="1" applyFill="0" applyBorder="1" applyAlignment="1" applyProtection="0">
      <alignment horizontal="right" vertical="center"/>
    </xf>
    <xf numFmtId="0" fontId="2" applyNumberFormat="1" applyFont="1" applyFill="0" applyBorder="0" applyAlignment="1" applyProtection="0">
      <alignment vertical="bottom"/>
    </xf>
    <xf numFmtId="0" fontId="6" borderId="1" applyNumberFormat="1" applyFont="1" applyFill="0" applyBorder="1" applyAlignment="1" applyProtection="0">
      <alignment horizontal="center" vertical="center" wrapText="1"/>
    </xf>
    <xf numFmtId="0" fontId="2" borderId="34" applyNumberFormat="0" applyFont="1" applyFill="0" applyBorder="1" applyAlignment="1" applyProtection="0">
      <alignment vertical="bottom"/>
    </xf>
    <xf numFmtId="0" fontId="2" borderId="14" applyNumberFormat="0" applyFont="1" applyFill="0" applyBorder="1" applyAlignment="1" applyProtection="0">
      <alignment vertical="bottom"/>
    </xf>
    <xf numFmtId="0" fontId="18" fillId="2" borderId="21" applyNumberFormat="1" applyFont="1" applyFill="1" applyBorder="1" applyAlignment="1" applyProtection="0">
      <alignment horizontal="center" vertical="center"/>
    </xf>
    <xf numFmtId="1" fontId="18" fillId="2" borderId="19" applyNumberFormat="1" applyFont="1" applyFill="1" applyBorder="1" applyAlignment="1" applyProtection="0">
      <alignment horizontal="center" vertical="center"/>
    </xf>
    <xf numFmtId="1" fontId="18" fillId="2" borderId="20" applyNumberFormat="1" applyFont="1" applyFill="1" applyBorder="1" applyAlignment="1" applyProtection="0">
      <alignment horizontal="center" vertical="center"/>
    </xf>
    <xf numFmtId="0" fontId="18" fillId="2" borderId="21" applyNumberFormat="1" applyFont="1" applyFill="1" applyBorder="1" applyAlignment="1" applyProtection="0">
      <alignment horizontal="center" vertical="center" wrapText="1"/>
    </xf>
    <xf numFmtId="3" fontId="17" borderId="10" applyNumberFormat="1" applyFont="1" applyFill="0" applyBorder="1" applyAlignment="1" applyProtection="0">
      <alignment vertical="bottom"/>
    </xf>
    <xf numFmtId="3" fontId="4" borderId="10" applyNumberFormat="1" applyFont="1" applyFill="0" applyBorder="1" applyAlignment="1" applyProtection="0">
      <alignment vertical="bottom"/>
    </xf>
    <xf numFmtId="0" fontId="2" borderId="35" applyNumberFormat="0" applyFont="1" applyFill="0" applyBorder="1" applyAlignment="1" applyProtection="0">
      <alignment vertical="bottom"/>
    </xf>
    <xf numFmtId="59" fontId="17" borderId="10" applyNumberFormat="1" applyFont="1" applyFill="0" applyBorder="1" applyAlignment="1" applyProtection="0">
      <alignment vertical="bottom"/>
    </xf>
    <xf numFmtId="59" fontId="4" borderId="10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6" borderId="17" applyNumberFormat="1" applyFont="1" applyFill="0" applyBorder="1" applyAlignment="1" applyProtection="0">
      <alignment horizontal="center" vertical="center" wrapText="1"/>
    </xf>
    <xf numFmtId="1" fontId="6" borderId="9" applyNumberFormat="1" applyFont="1" applyFill="0" applyBorder="1" applyAlignment="1" applyProtection="0">
      <alignment horizontal="center" vertical="center" wrapText="1"/>
    </xf>
    <xf numFmtId="1" fontId="6" borderId="23" applyNumberFormat="1" applyFont="1" applyFill="0" applyBorder="1" applyAlignment="1" applyProtection="0">
      <alignment horizontal="center" vertical="center" wrapText="1"/>
    </xf>
    <xf numFmtId="0" fontId="17" borderId="10" applyNumberFormat="1" applyFont="1" applyFill="0" applyBorder="1" applyAlignment="1" applyProtection="0">
      <alignment horizontal="left" vertical="bottom" wrapText="1"/>
    </xf>
    <xf numFmtId="0" fontId="17" borderId="10" applyNumberFormat="1" applyFont="1" applyFill="0" applyBorder="1" applyAlignment="1" applyProtection="0">
      <alignment vertical="bottom"/>
    </xf>
    <xf numFmtId="59" fontId="17" borderId="10" applyNumberFormat="1" applyFont="1" applyFill="0" applyBorder="1" applyAlignment="1" applyProtection="0">
      <alignment horizontal="right" vertical="bottom"/>
    </xf>
    <xf numFmtId="0" fontId="17" borderId="10" applyNumberFormat="1" applyFont="1" applyFill="0" applyBorder="1" applyAlignment="1" applyProtection="0">
      <alignment horizontal="left" vertical="bottom"/>
    </xf>
    <xf numFmtId="0" fontId="17" borderId="10" applyNumberFormat="1" applyFont="1" applyFill="0" applyBorder="1" applyAlignment="1" applyProtection="0">
      <alignment horizontal="right" vertical="bottom"/>
    </xf>
    <xf numFmtId="0" fontId="4" borderId="10" applyNumberFormat="1" applyFont="1" applyFill="0" applyBorder="1" applyAlignment="1" applyProtection="0">
      <alignment horizontal="left" vertical="bottom"/>
    </xf>
    <xf numFmtId="0" fontId="4" borderId="10" applyNumberFormat="1" applyFont="1" applyFill="0" applyBorder="1" applyAlignment="1" applyProtection="0">
      <alignment vertical="bottom"/>
    </xf>
    <xf numFmtId="59" fontId="4" borderId="10" applyNumberFormat="1" applyFont="1" applyFill="0" applyBorder="1" applyAlignment="1" applyProtection="0">
      <alignment horizontal="right" vertical="bottom"/>
    </xf>
    <xf numFmtId="0" fontId="9" fillId="2" borderId="27" applyNumberFormat="1" applyFont="1" applyFill="1" applyBorder="1" applyAlignment="1" applyProtection="0">
      <alignment horizontal="center" vertical="bottom" wrapText="1"/>
    </xf>
    <xf numFmtId="1" fontId="9" fillId="2" borderId="8" applyNumberFormat="1" applyFont="1" applyFill="1" applyBorder="1" applyAlignment="1" applyProtection="0">
      <alignment horizontal="center" vertical="bottom" wrapText="1"/>
    </xf>
    <xf numFmtId="1" fontId="9" fillId="2" borderId="14" applyNumberFormat="1" applyFont="1" applyFill="1" applyBorder="1" applyAlignment="1" applyProtection="0">
      <alignment horizontal="center" vertical="bottom" wrapText="1"/>
    </xf>
    <xf numFmtId="1" fontId="18" fillId="2" borderId="20" applyNumberFormat="1" applyFont="1" applyFill="1" applyBorder="1" applyAlignment="1" applyProtection="0">
      <alignment horizontal="center" vertical="center" wrapText="1"/>
    </xf>
    <xf numFmtId="59" fontId="17" borderId="21" applyNumberFormat="1" applyFont="1" applyFill="0" applyBorder="1" applyAlignment="1" applyProtection="0">
      <alignment horizontal="right" vertical="bottom"/>
    </xf>
    <xf numFmtId="59" fontId="17" borderId="20" applyNumberFormat="1" applyFont="1" applyFill="0" applyBorder="1" applyAlignment="1" applyProtection="0">
      <alignment horizontal="right" vertical="bottom"/>
    </xf>
    <xf numFmtId="1" fontId="17" fillId="2" borderId="10" applyNumberFormat="1" applyFont="1" applyFill="1" applyBorder="1" applyAlignment="1" applyProtection="0">
      <alignment vertical="bottom"/>
    </xf>
    <xf numFmtId="59" fontId="17" fillId="2" borderId="21" applyNumberFormat="1" applyFont="1" applyFill="1" applyBorder="1" applyAlignment="1" applyProtection="0">
      <alignment horizontal="right" vertical="bottom"/>
    </xf>
    <xf numFmtId="59" fontId="17" fillId="2" borderId="20" applyNumberFormat="1" applyFont="1" applyFill="1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1" fontId="18" fillId="2" borderId="10" applyNumberFormat="1" applyFont="1" applyFill="1" applyBorder="1" applyAlignment="1" applyProtection="0">
      <alignment vertical="center"/>
    </xf>
    <xf numFmtId="0" fontId="18" fillId="2" borderId="21" applyNumberFormat="1" applyFont="1" applyFill="1" applyBorder="1" applyAlignment="1" applyProtection="0">
      <alignment vertical="center"/>
    </xf>
    <xf numFmtId="1" fontId="18" fillId="2" borderId="20" applyNumberFormat="1" applyFont="1" applyFill="1" applyBorder="1" applyAlignment="1" applyProtection="0">
      <alignment vertical="center"/>
    </xf>
    <xf numFmtId="0" fontId="18" fillId="2" borderId="22" applyNumberFormat="1" applyFont="1" applyFill="1" applyBorder="1" applyAlignment="1" applyProtection="0">
      <alignment horizontal="center" vertical="center"/>
    </xf>
    <xf numFmtId="0" fontId="18" fillId="2" borderId="22" applyNumberFormat="1" applyFont="1" applyFill="1" applyBorder="1" applyAlignment="1" applyProtection="0">
      <alignment horizontal="center" vertical="center" wrapText="1"/>
    </xf>
    <xf numFmtId="1" fontId="18" fillId="2" borderId="24" applyNumberFormat="1" applyFont="1" applyFill="1" applyBorder="1" applyAlignment="1" applyProtection="0">
      <alignment horizontal="center" vertical="center"/>
    </xf>
    <xf numFmtId="1" fontId="18" fillId="2" borderId="24" applyNumberFormat="1" applyFont="1" applyFill="1" applyBorder="1" applyAlignment="1" applyProtection="0">
      <alignment horizontal="center" vertical="center" wrapText="1"/>
    </xf>
    <xf numFmtId="0" fontId="9" fillId="2" borderId="26" applyNumberFormat="1" applyFont="1" applyFill="1" applyBorder="1" applyAlignment="1" applyProtection="0">
      <alignment horizontal="center" vertical="bottom" wrapText="1"/>
    </xf>
    <xf numFmtId="0" fontId="17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6" borderId="12" applyNumberFormat="1" applyFont="1" applyFill="0" applyBorder="1" applyAlignment="1" applyProtection="0">
      <alignment horizontal="center" vertical="center" wrapText="1"/>
    </xf>
    <xf numFmtId="0" fontId="17" borderId="10" applyNumberFormat="1" applyFont="1" applyFill="0" applyBorder="1" applyAlignment="1" applyProtection="0">
      <alignment horizontal="right" vertical="center"/>
    </xf>
    <xf numFmtId="1" fontId="4" borderId="13" applyNumberFormat="1" applyFont="1" applyFill="0" applyBorder="1" applyAlignment="1" applyProtection="0">
      <alignment vertical="bottom"/>
    </xf>
    <xf numFmtId="10" fontId="4" borderId="13" applyNumberFormat="1" applyFont="1" applyFill="0" applyBorder="1" applyAlignment="1" applyProtection="0">
      <alignment horizontal="right" vertical="center"/>
    </xf>
    <xf numFmtId="1" fontId="4" borderId="1" applyNumberFormat="1" applyFont="1" applyFill="0" applyBorder="1" applyAlignment="1" applyProtection="0">
      <alignment vertical="bottom"/>
    </xf>
    <xf numFmtId="10" fontId="4" borderId="1" applyNumberFormat="1" applyFont="1" applyFill="0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d4"/>
      <rgbColor rgb="ff000090"/>
      <rgbColor rgb="ffc0c0c0"/>
      <rgbColor rgb="ffffffff"/>
      <rgbColor rgb="ffdd080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3</xdr:col>
      <xdr:colOff>854050</xdr:colOff>
      <xdr:row>8</xdr:row>
      <xdr:rowOff>149150</xdr:rowOff>
    </xdr:to>
    <xdr:pic>
      <xdr:nvPicPr>
        <xdr:cNvPr id="2" name="image.pdf"/>
        <xdr:cNvPicPr/>
      </xdr:nvPicPr>
      <xdr:blipFill>
        <a:blip r:embed="rId1">
          <a:extLst/>
        </a:blip>
        <a:srcRect l="0" t="0" r="43081" b="0"/>
        <a:stretch>
          <a:fillRect/>
        </a:stretch>
      </xdr:blipFill>
      <xdr:spPr>
        <a:xfrm>
          <a:off x="0" y="0"/>
          <a:ext cx="3482951" cy="187635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11"/>
  <sheetViews>
    <sheetView workbookViewId="0" showGridLines="0" defaultGridColor="1"/>
  </sheetViews>
  <sheetFormatPr defaultColWidth="8.125" defaultRowHeight="12.75" customHeight="1" outlineLevelRow="0" outlineLevelCol="0"/>
  <cols>
    <col min="1" max="1" width="8.625" style="1" customWidth="1"/>
    <col min="2" max="2" width="8.625" style="1" customWidth="1"/>
    <col min="3" max="3" width="8.625" style="1" customWidth="1"/>
    <col min="4" max="4" width="8.625" style="1" customWidth="1"/>
    <col min="5" max="5" width="8.625" style="1" customWidth="1"/>
    <col min="6" max="6" width="8.625" style="1" customWidth="1"/>
    <col min="7" max="7" width="8.625" style="1" customWidth="1"/>
    <col min="8" max="8" width="8.625" style="1" customWidth="1"/>
    <col min="9" max="9" width="8.625" style="1" customWidth="1"/>
    <col min="10" max="10" width="8.625" style="1" customWidth="1"/>
    <col min="11" max="11" width="8.625" style="1" customWidth="1"/>
    <col min="12" max="256" width="8.125" style="1" customWidth="1"/>
  </cols>
  <sheetData>
    <row r="1" ht="17" customHeight="1">
      <c r="A1" s="2"/>
      <c r="B1" s="2"/>
      <c r="C1" s="2"/>
      <c r="D1" s="2"/>
      <c r="E1" t="s" s="3">
        <v>0</v>
      </c>
      <c r="F1" s="4"/>
      <c r="G1" s="4"/>
      <c r="H1" s="4"/>
      <c r="I1" s="2"/>
      <c r="J1" t="s" s="3">
        <v>1</v>
      </c>
      <c r="K1" s="4"/>
    </row>
    <row r="2" ht="17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ht="17" customHeight="1">
      <c r="A3" s="2"/>
      <c r="B3" s="2"/>
      <c r="C3" s="2"/>
      <c r="D3" s="2"/>
      <c r="E3" t="s" s="5">
        <v>2</v>
      </c>
      <c r="F3" s="2"/>
      <c r="G3" s="2"/>
      <c r="H3" s="2"/>
      <c r="I3" s="2"/>
      <c r="J3" s="2"/>
      <c r="K3" s="2"/>
    </row>
    <row r="4" ht="17" customHeight="1">
      <c r="A4" s="2"/>
      <c r="B4" s="2"/>
      <c r="C4" s="2"/>
      <c r="D4" s="2"/>
      <c r="E4" t="s" s="5">
        <v>3</v>
      </c>
      <c r="F4" s="2"/>
      <c r="G4" s="2"/>
      <c r="H4" s="2"/>
      <c r="I4" s="2"/>
      <c r="J4" s="2"/>
      <c r="K4" s="2"/>
    </row>
    <row r="5" ht="17" customHeight="1">
      <c r="A5" s="2"/>
      <c r="B5" s="2"/>
      <c r="C5" s="2"/>
      <c r="D5" s="2"/>
      <c r="E5" t="s" s="5">
        <v>4</v>
      </c>
      <c r="F5" s="2"/>
      <c r="G5" s="2"/>
      <c r="H5" s="2"/>
      <c r="I5" s="2"/>
      <c r="J5" s="2"/>
      <c r="K5" s="2"/>
    </row>
    <row r="6" ht="17" customHeight="1">
      <c r="A6" s="2"/>
      <c r="B6" s="2"/>
      <c r="C6" s="2"/>
      <c r="D6" s="2"/>
      <c r="E6" t="s" s="5">
        <v>5</v>
      </c>
      <c r="F6" s="2"/>
      <c r="G6" s="2"/>
      <c r="H6" s="2"/>
      <c r="I6" s="2"/>
      <c r="J6" s="2"/>
      <c r="K6" s="2"/>
    </row>
    <row r="7" ht="17" customHeight="1">
      <c r="A7" s="2"/>
      <c r="B7" s="2"/>
      <c r="C7" s="2"/>
      <c r="D7" s="2"/>
      <c r="E7" t="s" s="5">
        <v>6</v>
      </c>
      <c r="F7" s="2"/>
      <c r="G7" s="2"/>
      <c r="H7" s="2"/>
      <c r="I7" s="2"/>
      <c r="J7" s="2"/>
      <c r="K7" s="2"/>
    </row>
    <row r="8" ht="17" customHeight="1">
      <c r="A8" s="2"/>
      <c r="B8" s="2"/>
      <c r="C8" s="2"/>
      <c r="D8" s="2"/>
      <c r="E8" t="s" s="5">
        <v>7</v>
      </c>
      <c r="F8" s="2"/>
      <c r="G8" s="2"/>
      <c r="H8" s="2"/>
      <c r="I8" s="2"/>
      <c r="J8" s="2"/>
      <c r="K8" s="2"/>
    </row>
    <row r="9" ht="17" customHeight="1">
      <c r="A9" s="2"/>
      <c r="B9" s="2"/>
      <c r="C9" s="2"/>
      <c r="D9" s="2"/>
      <c r="E9" t="s" s="5">
        <v>8</v>
      </c>
      <c r="F9" s="2"/>
      <c r="G9" s="2"/>
      <c r="H9" s="2"/>
      <c r="I9" s="2"/>
      <c r="J9" s="2"/>
      <c r="K9" s="2"/>
    </row>
    <row r="10" ht="17" customHeight="1">
      <c r="A10" s="2"/>
      <c r="B10" s="2"/>
      <c r="C10" s="2"/>
      <c r="D10" s="2"/>
      <c r="E10" t="s" s="5">
        <v>9</v>
      </c>
      <c r="F10" s="2"/>
      <c r="G10" s="2"/>
      <c r="H10" s="2"/>
      <c r="I10" s="2"/>
      <c r="J10" s="2"/>
      <c r="K10" s="2"/>
    </row>
    <row r="11" ht="17" customHeight="1">
      <c r="A11" s="2"/>
      <c r="B11" s="2"/>
      <c r="C11" s="2"/>
      <c r="D11" s="2"/>
      <c r="E11" t="s" s="5">
        <v>10</v>
      </c>
      <c r="F11" s="2"/>
      <c r="G11" s="2"/>
      <c r="H11" s="2"/>
      <c r="I11" s="2"/>
      <c r="J11" s="2"/>
      <c r="K11" s="2"/>
    </row>
  </sheetData>
  <mergeCells count="2">
    <mergeCell ref="E1:H1"/>
    <mergeCell ref="J1:K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8.125" defaultRowHeight="12.75" customHeight="1" outlineLevelRow="0" outlineLevelCol="0"/>
  <cols>
    <col min="1" max="1" width="18.875" style="190" customWidth="1"/>
    <col min="2" max="2" width="7.75" style="190" customWidth="1"/>
    <col min="3" max="3" width="10" style="190" customWidth="1"/>
    <col min="4" max="4" width="10" style="190" customWidth="1"/>
    <col min="5" max="5" width="7.875" style="190" customWidth="1"/>
    <col min="6" max="6" width="9.25" style="190" customWidth="1"/>
    <col min="7" max="7" width="8.25" style="190" customWidth="1"/>
    <col min="8" max="8" width="10.125" style="190" customWidth="1"/>
    <col min="9" max="9" width="13.625" style="190" customWidth="1"/>
    <col min="10" max="10" width="7.875" style="190" customWidth="1"/>
    <col min="11" max="11" width="9.25" style="190" customWidth="1"/>
    <col min="12" max="12" width="9.75" style="190" customWidth="1"/>
    <col min="13" max="13" width="9.875" style="190" customWidth="1"/>
    <col min="14" max="14" width="9.875" style="190" customWidth="1"/>
    <col min="15" max="15" width="7.875" style="190" customWidth="1"/>
    <col min="16" max="16" width="10.125" style="190" customWidth="1"/>
    <col min="17" max="17" width="7.75" style="190" customWidth="1"/>
    <col min="18" max="256" width="8.125" style="190" customWidth="1"/>
  </cols>
  <sheetData>
    <row r="1" ht="17" customHeight="1">
      <c r="A1" s="147">
        <v>2017</v>
      </c>
      <c r="B1" s="2"/>
      <c r="C1" s="2"/>
      <c r="D1" s="2"/>
      <c r="E1" s="2"/>
      <c r="F1" s="2"/>
      <c r="G1" s="2"/>
      <c r="H1" s="2"/>
      <c r="I1" s="26"/>
      <c r="J1" s="2"/>
      <c r="K1" s="2"/>
      <c r="L1" s="2"/>
      <c r="M1" s="2"/>
      <c r="N1" s="2"/>
      <c r="O1" s="2"/>
      <c r="P1" s="2"/>
      <c r="Q1" s="2"/>
    </row>
    <row r="2" ht="17" customHeight="1">
      <c r="A2" s="57"/>
      <c r="B2" s="2"/>
      <c r="C2" s="2"/>
      <c r="D2" s="2"/>
      <c r="E2" s="2"/>
      <c r="F2" s="2"/>
      <c r="G2" s="2"/>
      <c r="H2" s="47"/>
      <c r="I2" t="s" s="17">
        <v>12</v>
      </c>
      <c r="J2" s="18"/>
      <c r="K2" s="2"/>
      <c r="L2" s="2"/>
      <c r="M2" s="2"/>
      <c r="N2" s="2"/>
      <c r="O2" s="2"/>
      <c r="P2" s="2"/>
      <c r="Q2" s="2"/>
    </row>
    <row r="3" ht="17" customHeight="1">
      <c r="A3" s="191"/>
      <c r="B3" s="62"/>
      <c r="C3" s="62"/>
      <c r="D3" s="2"/>
      <c r="E3" s="2"/>
      <c r="F3" s="2"/>
      <c r="G3" s="2"/>
      <c r="H3" s="2"/>
      <c r="I3" s="45"/>
      <c r="J3" s="2"/>
      <c r="K3" s="2"/>
      <c r="L3" s="2"/>
      <c r="M3" s="2"/>
      <c r="N3" s="2"/>
      <c r="O3" s="2"/>
      <c r="P3" s="2"/>
      <c r="Q3" s="2"/>
    </row>
    <row r="4" ht="20" customHeight="1">
      <c r="A4" t="s" s="21">
        <v>89</v>
      </c>
      <c r="B4" s="93"/>
      <c r="C4" s="94"/>
      <c r="D4" s="148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2"/>
    </row>
    <row r="5" ht="15.75" customHeight="1">
      <c r="A5" s="160"/>
      <c r="B5" t="s" s="63">
        <v>116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3"/>
      <c r="Q5" s="11"/>
    </row>
    <row r="6" ht="48.75" customHeight="1">
      <c r="A6" s="161"/>
      <c r="B6" s="150">
        <v>2016</v>
      </c>
      <c r="C6" s="151"/>
      <c r="D6" s="151"/>
      <c r="E6" s="151"/>
      <c r="F6" s="152"/>
      <c r="G6" s="150">
        <v>2017</v>
      </c>
      <c r="H6" s="151"/>
      <c r="I6" s="151"/>
      <c r="J6" s="151"/>
      <c r="K6" s="152"/>
      <c r="L6" t="s" s="153">
        <v>51</v>
      </c>
      <c r="M6" s="151"/>
      <c r="N6" s="151"/>
      <c r="O6" s="151"/>
      <c r="P6" s="152"/>
      <c r="Q6" s="18"/>
    </row>
    <row r="7" ht="29" customHeight="1">
      <c r="A7" s="162"/>
      <c r="B7" t="s" s="140">
        <v>47</v>
      </c>
      <c r="C7" t="s" s="141">
        <v>80</v>
      </c>
      <c r="D7" t="s" s="141">
        <v>81</v>
      </c>
      <c r="E7" t="s" s="141">
        <v>77</v>
      </c>
      <c r="F7" t="s" s="141">
        <v>82</v>
      </c>
      <c r="G7" t="s" s="140">
        <v>47</v>
      </c>
      <c r="H7" t="s" s="141">
        <v>80</v>
      </c>
      <c r="I7" t="s" s="141">
        <v>81</v>
      </c>
      <c r="J7" t="s" s="141">
        <v>77</v>
      </c>
      <c r="K7" t="s" s="141">
        <v>82</v>
      </c>
      <c r="L7" t="s" s="140">
        <v>47</v>
      </c>
      <c r="M7" t="s" s="141">
        <v>80</v>
      </c>
      <c r="N7" t="s" s="141">
        <v>81</v>
      </c>
      <c r="O7" t="s" s="141">
        <v>77</v>
      </c>
      <c r="P7" t="s" s="141">
        <v>82</v>
      </c>
      <c r="Q7" s="18"/>
    </row>
    <row r="8" ht="17" customHeight="1">
      <c r="A8" t="s" s="164">
        <v>117</v>
      </c>
      <c r="B8" s="164">
        <f>C8+D8+E8+F8</f>
        <v>284</v>
      </c>
      <c r="C8" s="164">
        <v>166</v>
      </c>
      <c r="D8" s="164">
        <v>64</v>
      </c>
      <c r="E8" s="164">
        <v>33</v>
      </c>
      <c r="F8" s="164">
        <v>21</v>
      </c>
      <c r="G8" s="164">
        <v>323</v>
      </c>
      <c r="H8" s="164">
        <v>179</v>
      </c>
      <c r="I8" s="164">
        <v>83</v>
      </c>
      <c r="J8" s="164">
        <v>41</v>
      </c>
      <c r="K8" s="164">
        <v>20</v>
      </c>
      <c r="L8" s="143">
        <f>IF(B8=0,"-",(G8-B8)/B8)</f>
        <v>0.1373239436619718</v>
      </c>
      <c r="M8" s="143">
        <f>IF(C8=0,"-",(H8-C8)/C8)</f>
        <v>0.0783132530120482</v>
      </c>
      <c r="N8" s="143">
        <f>IF(D8=0,"-",(I8-D8)/D8)</f>
        <v>0.296875</v>
      </c>
      <c r="O8" s="143">
        <f>IF(E8=0,"-",(J8-E8)/E8)</f>
        <v>0.2424242424242424</v>
      </c>
      <c r="P8" s="143">
        <f>IF(F8=0,"-",(K8-F8)/F8)</f>
        <v>-0.04761904761904762</v>
      </c>
      <c r="Q8" s="18"/>
    </row>
    <row r="9" ht="17" customHeight="1">
      <c r="A9" t="s" s="164">
        <v>118</v>
      </c>
      <c r="B9" s="164">
        <f>C9+D9+E9+F9</f>
        <v>7</v>
      </c>
      <c r="C9" s="164">
        <v>5</v>
      </c>
      <c r="D9" s="164">
        <v>1</v>
      </c>
      <c r="E9" s="164">
        <v>1</v>
      </c>
      <c r="F9" s="164">
        <v>0</v>
      </c>
      <c r="G9" s="164">
        <v>3</v>
      </c>
      <c r="H9" s="164">
        <v>0</v>
      </c>
      <c r="I9" s="164">
        <v>1</v>
      </c>
      <c r="J9" s="164">
        <v>2</v>
      </c>
      <c r="K9" s="164">
        <v>0</v>
      </c>
      <c r="L9" s="143">
        <f>IF(B9=0,"-",(G9-B9)/B9)</f>
        <v>-0.5714285714285714</v>
      </c>
      <c r="M9" s="143">
        <f>IF(C9=0,"-",(H9-C9)/C9)</f>
        <v>-1</v>
      </c>
      <c r="N9" s="143">
        <f>IF(D9=0,"-",(I9-D9)/D9)</f>
        <v>0</v>
      </c>
      <c r="O9" s="143">
        <f>IF(E9=0,"-",(J9-E9)/E9)</f>
        <v>1</v>
      </c>
      <c r="P9" t="s" s="192">
        <f>IF(F9=0,"-",(K9-F9)/F9)</f>
        <v>42</v>
      </c>
      <c r="Q9" s="18"/>
    </row>
    <row r="10" ht="17" customHeight="1">
      <c r="A10" t="s" s="169">
        <v>119</v>
      </c>
      <c r="B10" s="169">
        <f>C10+D10+E10+F10</f>
        <v>291</v>
      </c>
      <c r="C10" s="169">
        <f>C8+C9</f>
        <v>171</v>
      </c>
      <c r="D10" s="169">
        <f>D8+D9</f>
        <v>65</v>
      </c>
      <c r="E10" s="169">
        <f>E8+E9</f>
        <v>34</v>
      </c>
      <c r="F10" s="169">
        <f>F8+F9</f>
        <v>21</v>
      </c>
      <c r="G10" s="169">
        <f>H10+I10+J10+K10</f>
        <v>326</v>
      </c>
      <c r="H10" s="169">
        <f>H8+H9</f>
        <v>179</v>
      </c>
      <c r="I10" s="169">
        <f>I8+I9</f>
        <v>84</v>
      </c>
      <c r="J10" s="169">
        <f>J8+J9</f>
        <v>43</v>
      </c>
      <c r="K10" s="169">
        <f>K8+K9</f>
        <v>20</v>
      </c>
      <c r="L10" s="145">
        <f>IF(B10=0,"-",(G10-B10)/B10)</f>
        <v>0.1202749140893471</v>
      </c>
      <c r="M10" s="145">
        <f>IF(C10=0,"-",(H10-C10)/C10)</f>
        <v>0.04678362573099415</v>
      </c>
      <c r="N10" s="145">
        <f>IF(D10=0,"-",(I10-D10)/D10)</f>
        <v>0.2923076923076923</v>
      </c>
      <c r="O10" s="145">
        <f>IF(E10=0,"-",(J10-E10)/E10)</f>
        <v>0.2647058823529412</v>
      </c>
      <c r="P10" s="145">
        <f>IF(F10=0,"-",(K10-F10)/F10)</f>
        <v>-0.04761904761904762</v>
      </c>
      <c r="Q10" s="18"/>
    </row>
    <row r="11" ht="17" customHeight="1">
      <c r="A11" s="193"/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94"/>
      <c r="M11" s="194"/>
      <c r="N11" s="194"/>
      <c r="O11" s="194"/>
      <c r="P11" s="194"/>
      <c r="Q11" s="2"/>
    </row>
    <row r="12" ht="17" customHeight="1">
      <c r="A12" s="195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6"/>
      <c r="M12" s="196"/>
      <c r="N12" s="196"/>
      <c r="O12" s="196"/>
      <c r="P12" s="196"/>
      <c r="Q12" s="2"/>
    </row>
    <row r="13" ht="17" customHeight="1">
      <c r="A13" s="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</row>
    <row r="14" ht="20" customHeight="1">
      <c r="A14" s="156"/>
      <c r="B14" t="s" s="63">
        <v>120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3"/>
    </row>
    <row r="15" ht="22.5" customHeight="1">
      <c r="A15" s="65"/>
      <c r="B15" s="133">
        <v>2016</v>
      </c>
      <c r="C15" s="134"/>
      <c r="D15" s="134"/>
      <c r="E15" s="135"/>
      <c r="F15" s="133">
        <v>2017</v>
      </c>
      <c r="G15" s="134"/>
      <c r="H15" s="134"/>
      <c r="I15" s="135"/>
      <c r="J15" t="s" s="136">
        <v>51</v>
      </c>
      <c r="K15" s="134"/>
      <c r="L15" s="134"/>
      <c r="M15" s="134"/>
      <c r="N15" s="134"/>
      <c r="O15" s="134"/>
      <c r="P15" s="134"/>
      <c r="Q15" s="135"/>
    </row>
    <row r="16" ht="22.5" customHeight="1">
      <c r="A16" s="70"/>
      <c r="B16" s="137"/>
      <c r="C16" s="138"/>
      <c r="D16" s="138"/>
      <c r="E16" s="139"/>
      <c r="F16" s="137"/>
      <c r="G16" s="138"/>
      <c r="H16" s="138"/>
      <c r="I16" s="139"/>
      <c r="J16" s="137"/>
      <c r="K16" s="138"/>
      <c r="L16" s="138"/>
      <c r="M16" s="138"/>
      <c r="N16" s="138"/>
      <c r="O16" s="138"/>
      <c r="P16" s="138"/>
      <c r="Q16" s="139"/>
    </row>
    <row r="17" ht="29" customHeight="1">
      <c r="A17" s="73"/>
      <c r="B17" t="s" s="140">
        <v>47</v>
      </c>
      <c r="C17" t="s" s="140">
        <v>121</v>
      </c>
      <c r="D17" t="s" s="141">
        <v>122</v>
      </c>
      <c r="E17" t="s" s="141">
        <v>123</v>
      </c>
      <c r="F17" t="s" s="140">
        <v>47</v>
      </c>
      <c r="G17" t="s" s="140">
        <v>121</v>
      </c>
      <c r="H17" t="s" s="141">
        <v>122</v>
      </c>
      <c r="I17" t="s" s="141">
        <v>123</v>
      </c>
      <c r="J17" t="s" s="140">
        <v>47</v>
      </c>
      <c r="K17" t="s" s="140">
        <v>121</v>
      </c>
      <c r="L17" t="s" s="141">
        <v>122</v>
      </c>
      <c r="M17" t="s" s="141">
        <v>123</v>
      </c>
      <c r="N17" t="s" s="140">
        <v>47</v>
      </c>
      <c r="O17" t="s" s="140">
        <v>121</v>
      </c>
      <c r="P17" t="s" s="141">
        <v>122</v>
      </c>
      <c r="Q17" t="s" s="141">
        <v>123</v>
      </c>
    </row>
    <row r="18" ht="17" customHeight="1">
      <c r="A18" t="s" s="164">
        <v>124</v>
      </c>
      <c r="B18" s="164">
        <f>C18+D18+E18</f>
        <v>230</v>
      </c>
      <c r="C18" s="164">
        <v>155</v>
      </c>
      <c r="D18" s="164">
        <v>45</v>
      </c>
      <c r="E18" s="164">
        <v>30</v>
      </c>
      <c r="F18" s="164">
        <v>259</v>
      </c>
      <c r="G18" s="164">
        <v>173</v>
      </c>
      <c r="H18" s="164">
        <v>52</v>
      </c>
      <c r="I18" s="164">
        <v>34</v>
      </c>
      <c r="J18" s="143">
        <f>IF(B18=0,"-",(F18-B18)/B18)</f>
        <v>0.1260869565217391</v>
      </c>
      <c r="K18" s="143">
        <f>IF(C18=0,"-",(G18-C18)/C18)</f>
        <v>0.1161290322580645</v>
      </c>
      <c r="L18" s="143">
        <f>IF(D18=0,"-",(H18-D18)/D18)</f>
        <v>0.1555555555555556</v>
      </c>
      <c r="M18" s="143">
        <f>IF(E18=0,"-",(I18-E18)/E18)</f>
        <v>0.1333333333333333</v>
      </c>
      <c r="N18" s="143">
        <f>IF(F18=0,"-",(J18-F18)/F18)</f>
        <v>-0.9995131777740472</v>
      </c>
      <c r="O18" s="143">
        <f>IF(G18=0,"-",(K18-G18)/G18)</f>
        <v>-0.9993287339175834</v>
      </c>
      <c r="P18" s="143">
        <f>IF(H18=0,"-",(L18-H18)/H18)</f>
        <v>-0.9970085470085469</v>
      </c>
      <c r="Q18" s="143">
        <f>IF(I18=0,"-",(M18-I18)/I18)</f>
        <v>-0.996078431372549</v>
      </c>
    </row>
    <row r="19" ht="17" customHeight="1">
      <c r="A19" t="s" s="164">
        <v>125</v>
      </c>
      <c r="B19" s="164">
        <f>C19+D19+E19</f>
        <v>52</v>
      </c>
      <c r="C19" s="164">
        <v>46</v>
      </c>
      <c r="D19" s="164">
        <v>5</v>
      </c>
      <c r="E19" s="164">
        <v>1</v>
      </c>
      <c r="F19" s="164">
        <v>63</v>
      </c>
      <c r="G19" s="164">
        <v>47</v>
      </c>
      <c r="H19" s="164">
        <v>15</v>
      </c>
      <c r="I19" s="164">
        <v>1</v>
      </c>
      <c r="J19" s="143">
        <f>IF(B19=0,"-",(F19-B19)/B19)</f>
        <v>0.2115384615384615</v>
      </c>
      <c r="K19" s="143">
        <f>IF(C19=0,"-",(G19-C19)/C19)</f>
        <v>0.02173913043478261</v>
      </c>
      <c r="L19" s="143">
        <f>IF(D19=0,"-",(H19-D19)/D19)</f>
        <v>2</v>
      </c>
      <c r="M19" s="143">
        <f>IF(E19=0,"-",(I19-E19)/E19)</f>
        <v>0</v>
      </c>
      <c r="N19" s="143">
        <f>IF(F19=0,"-",(J19-F19)/F19)</f>
        <v>-0.9966422466422467</v>
      </c>
      <c r="O19" s="143">
        <f>IF(G19=0,"-",(K19-G19)/G19)</f>
        <v>-0.9995374653098983</v>
      </c>
      <c r="P19" s="143">
        <f>IF(H19=0,"-",(L19-H19)/H19)</f>
        <v>-0.8666666666666667</v>
      </c>
      <c r="Q19" s="143">
        <f>IF(I19=0,"-",(M19-I19)/I19)</f>
        <v>-1</v>
      </c>
    </row>
    <row r="20" ht="17" customHeight="1">
      <c r="A20" t="s" s="169">
        <v>119</v>
      </c>
      <c r="B20" s="164">
        <f>C20+D20+E20</f>
        <v>282</v>
      </c>
      <c r="C20" s="164">
        <f>C18+C19</f>
        <v>201</v>
      </c>
      <c r="D20" s="164">
        <f>D18+D19</f>
        <v>50</v>
      </c>
      <c r="E20" s="164">
        <f>E18+E19</f>
        <v>31</v>
      </c>
      <c r="F20" s="164">
        <f>G20+H20+I20</f>
        <v>322</v>
      </c>
      <c r="G20" s="164">
        <f>G18+G19</f>
        <v>220</v>
      </c>
      <c r="H20" s="164">
        <f>H18+H19</f>
        <v>67</v>
      </c>
      <c r="I20" s="164">
        <f>I18+I19</f>
        <v>35</v>
      </c>
      <c r="J20" s="143">
        <f>IF(B20=0,"-",(F20-B20)/B20)</f>
        <v>0.1418439716312057</v>
      </c>
      <c r="K20" s="143">
        <f>IF(C20=0,"-",(G20-C20)/C20)</f>
        <v>0.0945273631840796</v>
      </c>
      <c r="L20" s="143">
        <f>IF(D20=0,"-",(H20-D20)/D20)</f>
        <v>0.34</v>
      </c>
      <c r="M20" s="143">
        <f>IF(E20=0,"-",(I20-E20)/E20)</f>
        <v>0.1290322580645161</v>
      </c>
      <c r="N20" s="143">
        <f>IF(F20=0,"-",(J20-F20)/F20)</f>
        <v>-0.9995594907713317</v>
      </c>
      <c r="O20" s="143">
        <f>IF(G20=0,"-",(K20-G20)/G20)</f>
        <v>-0.9995703301673451</v>
      </c>
      <c r="P20" s="143">
        <f>IF(H20=0,"-",(L20-H20)/H20)</f>
        <v>-0.9949253731343283</v>
      </c>
      <c r="Q20" s="143">
        <f>IF(I20=0,"-",(M20-I20)/I20)</f>
        <v>-0.9963133640552995</v>
      </c>
    </row>
  </sheetData>
  <mergeCells count="12">
    <mergeCell ref="J15:Q16"/>
    <mergeCell ref="A15:A17"/>
    <mergeCell ref="B14:Q14"/>
    <mergeCell ref="A4:C4"/>
    <mergeCell ref="F15:I16"/>
    <mergeCell ref="B15:E16"/>
    <mergeCell ref="A5:A7"/>
    <mergeCell ref="B5:P5"/>
    <mergeCell ref="L6:P6"/>
    <mergeCell ref="A1:A3"/>
    <mergeCell ref="G6:K6"/>
    <mergeCell ref="B6:F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Y49"/>
  <sheetViews>
    <sheetView workbookViewId="0" showGridLines="0" defaultGridColor="1"/>
  </sheetViews>
  <sheetFormatPr defaultColWidth="8.125" defaultRowHeight="12.75" customHeight="1" outlineLevelRow="0" outlineLevelCol="0"/>
  <cols>
    <col min="1" max="1" width="19.5" style="6" customWidth="1"/>
    <col min="2" max="2" width="8.25" style="6" customWidth="1"/>
    <col min="3" max="3" width="10.875" style="6" customWidth="1"/>
    <col min="4" max="4" width="12.625" style="6" customWidth="1"/>
    <col min="5" max="5" width="10.875" style="6" customWidth="1"/>
    <col min="6" max="6" width="10.875" style="6" customWidth="1"/>
    <col min="7" max="7" width="14.125" style="6" customWidth="1"/>
    <col min="8" max="8" width="11.25" style="6" customWidth="1"/>
    <col min="9" max="9" width="11.125" style="6" customWidth="1"/>
    <col min="10" max="10" width="8.25" style="6" customWidth="1"/>
    <col min="11" max="11" width="11.125" style="6" customWidth="1"/>
    <col min="12" max="12" width="11.125" style="6" customWidth="1"/>
    <col min="13" max="13" width="11.125" style="6" customWidth="1"/>
    <col min="14" max="14" width="11.125" style="6" customWidth="1"/>
    <col min="15" max="15" width="11.125" style="6" customWidth="1"/>
    <col min="16" max="16" width="11.125" style="6" customWidth="1"/>
    <col min="17" max="17" width="11.125" style="6" customWidth="1"/>
    <col min="18" max="18" width="10.25" style="6" customWidth="1"/>
    <col min="19" max="19" width="11.125" style="6" customWidth="1"/>
    <col min="20" max="20" width="11.125" style="6" customWidth="1"/>
    <col min="21" max="21" width="11.125" style="6" customWidth="1"/>
    <col min="22" max="22" width="11.125" style="6" customWidth="1"/>
    <col min="23" max="23" width="11.125" style="6" customWidth="1"/>
    <col min="24" max="24" width="11.125" style="6" customWidth="1"/>
    <col min="25" max="25" width="11.125" style="6" customWidth="1"/>
    <col min="26" max="256" width="8.125" style="6" customWidth="1"/>
  </cols>
  <sheetData>
    <row r="1" ht="18" customHeight="1">
      <c r="A1" s="7">
        <v>2017</v>
      </c>
      <c r="B1" t="s" s="8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1"/>
      <c r="S1" s="2"/>
      <c r="T1" s="2"/>
      <c r="U1" s="2"/>
      <c r="V1" s="2"/>
      <c r="W1" s="2"/>
      <c r="X1" s="2"/>
      <c r="Y1" s="2"/>
    </row>
    <row r="2" ht="18" customHeight="1">
      <c r="A2" s="12"/>
      <c r="B2" s="13"/>
      <c r="C2" s="13"/>
      <c r="D2" s="13"/>
      <c r="E2" s="13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5"/>
      <c r="S2" s="15"/>
      <c r="T2" s="15"/>
      <c r="U2" s="15"/>
      <c r="V2" s="15"/>
      <c r="W2" s="15"/>
      <c r="X2" s="15"/>
      <c r="Y2" s="15"/>
    </row>
    <row r="3" ht="31.5" customHeight="1">
      <c r="A3" s="12"/>
      <c r="B3" s="12"/>
      <c r="C3" s="12"/>
      <c r="D3" s="12"/>
      <c r="E3" s="12"/>
      <c r="F3" s="16"/>
      <c r="G3" t="s" s="17">
        <v>12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8" customHeight="1">
      <c r="A4" s="19"/>
      <c r="B4" s="19"/>
      <c r="C4" s="19"/>
      <c r="D4" s="12"/>
      <c r="E4" s="12"/>
      <c r="F4" s="12"/>
      <c r="G4" s="2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0" customHeight="1">
      <c r="A5" t="s" s="21">
        <v>13</v>
      </c>
      <c r="B5" s="22"/>
      <c r="C5" s="23"/>
      <c r="D5" s="24"/>
      <c r="E5" s="25"/>
      <c r="F5" s="25"/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"/>
      <c r="S5" s="2"/>
      <c r="T5" s="2"/>
      <c r="U5" s="2"/>
      <c r="V5" s="2"/>
      <c r="W5" s="2"/>
      <c r="X5" s="2"/>
      <c r="Y5" s="2"/>
    </row>
    <row r="6" ht="42.75" customHeight="1">
      <c r="A6" s="27"/>
      <c r="B6" s="28">
        <v>2016</v>
      </c>
      <c r="C6" s="29"/>
      <c r="D6" s="29"/>
      <c r="E6" s="29"/>
      <c r="F6" s="29"/>
      <c r="G6" s="29"/>
      <c r="H6" s="29"/>
      <c r="I6" s="30"/>
      <c r="J6" s="31">
        <v>2017</v>
      </c>
      <c r="K6" s="29"/>
      <c r="L6" s="29"/>
      <c r="M6" s="29"/>
      <c r="N6" s="29"/>
      <c r="O6" s="29"/>
      <c r="P6" s="29"/>
      <c r="Q6" s="30"/>
      <c r="R6" s="32"/>
      <c r="S6" s="2"/>
      <c r="T6" s="2"/>
      <c r="U6" s="2"/>
      <c r="V6" s="2"/>
      <c r="W6" s="2"/>
      <c r="X6" s="2"/>
      <c r="Y6" s="2"/>
    </row>
    <row r="7" ht="12.75" customHeight="1">
      <c r="A7" s="33"/>
      <c r="B7" t="s" s="34">
        <v>14</v>
      </c>
      <c r="C7" t="s" s="35">
        <v>15</v>
      </c>
      <c r="D7" t="s" s="34">
        <v>16</v>
      </c>
      <c r="E7" t="s" s="31">
        <v>17</v>
      </c>
      <c r="F7" s="36"/>
      <c r="G7" s="37"/>
      <c r="H7" t="s" s="34">
        <v>18</v>
      </c>
      <c r="I7" t="s" s="34">
        <v>19</v>
      </c>
      <c r="J7" t="s" s="34">
        <v>14</v>
      </c>
      <c r="K7" t="s" s="35">
        <v>15</v>
      </c>
      <c r="L7" t="s" s="34">
        <v>16</v>
      </c>
      <c r="M7" t="s" s="31">
        <v>17</v>
      </c>
      <c r="N7" s="36"/>
      <c r="O7" s="37"/>
      <c r="P7" t="s" s="34">
        <v>18</v>
      </c>
      <c r="Q7" t="s" s="34">
        <v>19</v>
      </c>
      <c r="R7" s="32"/>
      <c r="S7" s="2"/>
      <c r="T7" s="2"/>
      <c r="U7" s="2"/>
      <c r="V7" s="2"/>
      <c r="W7" s="2"/>
      <c r="X7" s="2"/>
      <c r="Y7" s="2"/>
    </row>
    <row r="8" ht="47.25" customHeight="1">
      <c r="A8" s="38"/>
      <c r="B8" s="39"/>
      <c r="C8" s="40"/>
      <c r="D8" s="39"/>
      <c r="E8" t="s" s="41">
        <v>20</v>
      </c>
      <c r="F8" t="s" s="41">
        <v>21</v>
      </c>
      <c r="G8" t="s" s="41">
        <v>22</v>
      </c>
      <c r="H8" s="39"/>
      <c r="I8" s="39"/>
      <c r="J8" s="39"/>
      <c r="K8" s="40"/>
      <c r="L8" s="39"/>
      <c r="M8" t="s" s="41">
        <v>20</v>
      </c>
      <c r="N8" t="s" s="41">
        <v>21</v>
      </c>
      <c r="O8" t="s" s="41">
        <v>22</v>
      </c>
      <c r="P8" s="39"/>
      <c r="Q8" s="39"/>
      <c r="R8" s="32"/>
      <c r="S8" s="2"/>
      <c r="T8" s="2"/>
      <c r="U8" s="2"/>
      <c r="V8" s="2"/>
      <c r="W8" s="2"/>
      <c r="X8" s="2"/>
      <c r="Y8" s="2"/>
    </row>
    <row r="9" ht="17" customHeight="1">
      <c r="A9" t="s" s="42">
        <v>23</v>
      </c>
      <c r="B9" s="43">
        <v>29997</v>
      </c>
      <c r="C9" s="43">
        <v>1296</v>
      </c>
      <c r="D9" s="43">
        <v>111</v>
      </c>
      <c r="E9" s="43">
        <v>19922</v>
      </c>
      <c r="F9" s="43">
        <v>217</v>
      </c>
      <c r="G9" s="43">
        <v>3586</v>
      </c>
      <c r="H9" s="43">
        <v>4167</v>
      </c>
      <c r="I9" s="43">
        <v>698</v>
      </c>
      <c r="J9" s="43">
        <v>35398</v>
      </c>
      <c r="K9" s="43">
        <v>1233</v>
      </c>
      <c r="L9" s="43">
        <v>137</v>
      </c>
      <c r="M9" s="43">
        <v>23829</v>
      </c>
      <c r="N9" s="43">
        <v>334</v>
      </c>
      <c r="O9" s="43">
        <v>4435</v>
      </c>
      <c r="P9" s="43">
        <v>4313</v>
      </c>
      <c r="Q9" s="43">
        <v>1117</v>
      </c>
      <c r="R9" s="32"/>
      <c r="S9" s="2"/>
      <c r="T9" s="2"/>
      <c r="U9" s="2"/>
      <c r="V9" s="2"/>
      <c r="W9" s="2"/>
      <c r="X9" s="2"/>
      <c r="Y9" s="2"/>
    </row>
    <row r="10" ht="17" customHeight="1">
      <c r="A10" t="s" s="42">
        <v>24</v>
      </c>
      <c r="B10" s="43">
        <v>3162</v>
      </c>
      <c r="C10" s="43">
        <v>33</v>
      </c>
      <c r="D10" s="43">
        <v>2</v>
      </c>
      <c r="E10" s="43">
        <v>2399</v>
      </c>
      <c r="F10" s="43">
        <v>19</v>
      </c>
      <c r="G10" s="43">
        <v>458</v>
      </c>
      <c r="H10" s="43">
        <v>242</v>
      </c>
      <c r="I10" s="43">
        <v>9</v>
      </c>
      <c r="J10" s="43">
        <v>3860</v>
      </c>
      <c r="K10" s="43">
        <v>40</v>
      </c>
      <c r="L10" s="43">
        <v>0</v>
      </c>
      <c r="M10" s="43">
        <v>2676</v>
      </c>
      <c r="N10" s="43">
        <v>61</v>
      </c>
      <c r="O10" s="43">
        <v>859</v>
      </c>
      <c r="P10" s="43">
        <v>196</v>
      </c>
      <c r="Q10" s="43">
        <v>28</v>
      </c>
      <c r="R10" s="32"/>
      <c r="S10" s="2"/>
      <c r="T10" s="2"/>
      <c r="U10" s="2"/>
      <c r="V10" s="2"/>
      <c r="W10" s="2"/>
      <c r="X10" s="2"/>
      <c r="Y10" s="2"/>
    </row>
    <row r="11" ht="17" customHeight="1">
      <c r="A11" t="s" s="42">
        <v>25</v>
      </c>
      <c r="B11" s="43">
        <v>2747</v>
      </c>
      <c r="C11" s="43">
        <v>62</v>
      </c>
      <c r="D11" s="43">
        <v>0</v>
      </c>
      <c r="E11" s="43">
        <v>1839</v>
      </c>
      <c r="F11" s="43">
        <v>24</v>
      </c>
      <c r="G11" s="43">
        <v>443</v>
      </c>
      <c r="H11" s="43">
        <v>321</v>
      </c>
      <c r="I11" s="43">
        <v>58</v>
      </c>
      <c r="J11" s="43">
        <v>2711</v>
      </c>
      <c r="K11" s="43">
        <v>25</v>
      </c>
      <c r="L11" s="43">
        <v>2</v>
      </c>
      <c r="M11" s="43">
        <v>1801</v>
      </c>
      <c r="N11" s="43">
        <v>17</v>
      </c>
      <c r="O11" s="43">
        <v>522</v>
      </c>
      <c r="P11" s="43">
        <v>312</v>
      </c>
      <c r="Q11" s="43">
        <v>32</v>
      </c>
      <c r="R11" s="32"/>
      <c r="S11" s="2"/>
      <c r="T11" s="2"/>
      <c r="U11" s="2"/>
      <c r="V11" s="2"/>
      <c r="W11" s="2"/>
      <c r="X11" s="2"/>
      <c r="Y11" s="2"/>
    </row>
    <row r="12" ht="17" customHeight="1">
      <c r="A12" t="s" s="42">
        <v>26</v>
      </c>
      <c r="B12" s="43">
        <v>5268</v>
      </c>
      <c r="C12" s="43">
        <v>282</v>
      </c>
      <c r="D12" s="43">
        <v>6</v>
      </c>
      <c r="E12" s="43">
        <v>3506</v>
      </c>
      <c r="F12" s="43">
        <v>97</v>
      </c>
      <c r="G12" s="43">
        <v>411</v>
      </c>
      <c r="H12" s="43">
        <v>927</v>
      </c>
      <c r="I12" s="43">
        <v>39</v>
      </c>
      <c r="J12" s="43">
        <v>5412</v>
      </c>
      <c r="K12" s="43">
        <v>242</v>
      </c>
      <c r="L12" s="43">
        <v>5</v>
      </c>
      <c r="M12" s="43">
        <v>3492</v>
      </c>
      <c r="N12" s="43">
        <v>128</v>
      </c>
      <c r="O12" s="43">
        <v>555</v>
      </c>
      <c r="P12" s="43">
        <v>952</v>
      </c>
      <c r="Q12" s="43">
        <v>38</v>
      </c>
      <c r="R12" s="32"/>
      <c r="S12" s="2"/>
      <c r="T12" s="2"/>
      <c r="U12" s="2"/>
      <c r="V12" s="2"/>
      <c r="W12" s="2"/>
      <c r="X12" s="2"/>
      <c r="Y12" s="2"/>
    </row>
    <row r="13" ht="17" customHeight="1">
      <c r="A13" t="s" s="42">
        <v>27</v>
      </c>
      <c r="B13" s="43">
        <v>8762</v>
      </c>
      <c r="C13" s="43">
        <v>143</v>
      </c>
      <c r="D13" s="43">
        <v>15</v>
      </c>
      <c r="E13" s="43">
        <v>5963</v>
      </c>
      <c r="F13" s="43">
        <v>125</v>
      </c>
      <c r="G13" s="43">
        <v>981</v>
      </c>
      <c r="H13" s="43">
        <v>1374</v>
      </c>
      <c r="I13" s="43">
        <v>161</v>
      </c>
      <c r="J13" s="43">
        <v>9003</v>
      </c>
      <c r="K13" s="43">
        <v>231</v>
      </c>
      <c r="L13" s="43">
        <v>15</v>
      </c>
      <c r="M13" s="43">
        <v>5788</v>
      </c>
      <c r="N13" s="43">
        <v>123</v>
      </c>
      <c r="O13" s="43">
        <v>1392</v>
      </c>
      <c r="P13" s="43">
        <v>1282</v>
      </c>
      <c r="Q13" s="43">
        <v>172</v>
      </c>
      <c r="R13" s="32"/>
      <c r="S13" s="2"/>
      <c r="T13" s="2"/>
      <c r="U13" s="2"/>
      <c r="V13" s="2"/>
      <c r="W13" s="2"/>
      <c r="X13" s="2"/>
      <c r="Y13" s="2"/>
    </row>
    <row r="14" ht="17" customHeight="1">
      <c r="A14" t="s" s="42">
        <v>28</v>
      </c>
      <c r="B14" s="43">
        <v>1507</v>
      </c>
      <c r="C14" s="43">
        <v>53</v>
      </c>
      <c r="D14" s="43">
        <v>6</v>
      </c>
      <c r="E14" s="43">
        <v>475</v>
      </c>
      <c r="F14" s="43">
        <v>28</v>
      </c>
      <c r="G14" s="43">
        <v>524</v>
      </c>
      <c r="H14" s="43">
        <v>122</v>
      </c>
      <c r="I14" s="43">
        <v>299</v>
      </c>
      <c r="J14" s="43">
        <v>1908</v>
      </c>
      <c r="K14" s="43">
        <v>53</v>
      </c>
      <c r="L14" s="43">
        <v>3</v>
      </c>
      <c r="M14" s="43">
        <v>1087</v>
      </c>
      <c r="N14" s="43">
        <v>48</v>
      </c>
      <c r="O14" s="43">
        <v>204</v>
      </c>
      <c r="P14" s="43">
        <v>126</v>
      </c>
      <c r="Q14" s="43">
        <v>387</v>
      </c>
      <c r="R14" s="32"/>
      <c r="S14" s="2"/>
      <c r="T14" s="2"/>
      <c r="U14" s="2"/>
      <c r="V14" s="2"/>
      <c r="W14" s="2"/>
      <c r="X14" s="2"/>
      <c r="Y14" s="2"/>
    </row>
    <row r="15" ht="17" customHeight="1">
      <c r="A15" t="s" s="42">
        <v>29</v>
      </c>
      <c r="B15" s="43">
        <v>4633</v>
      </c>
      <c r="C15" s="43">
        <v>240</v>
      </c>
      <c r="D15" s="43">
        <v>7</v>
      </c>
      <c r="E15" s="43">
        <v>3342</v>
      </c>
      <c r="F15" s="43">
        <v>61</v>
      </c>
      <c r="G15" s="43">
        <v>803</v>
      </c>
      <c r="H15" s="43">
        <v>163</v>
      </c>
      <c r="I15" s="43">
        <v>17</v>
      </c>
      <c r="J15" s="43">
        <v>5410</v>
      </c>
      <c r="K15" s="43">
        <v>201</v>
      </c>
      <c r="L15" s="43">
        <v>3</v>
      </c>
      <c r="M15" s="43">
        <v>3994</v>
      </c>
      <c r="N15" s="43">
        <v>64</v>
      </c>
      <c r="O15" s="43">
        <v>963</v>
      </c>
      <c r="P15" s="43">
        <v>164</v>
      </c>
      <c r="Q15" s="43">
        <v>21</v>
      </c>
      <c r="R15" s="32"/>
      <c r="S15" s="2"/>
      <c r="T15" s="2"/>
      <c r="U15" s="2"/>
      <c r="V15" s="2"/>
      <c r="W15" s="2"/>
      <c r="X15" s="2"/>
      <c r="Y15" s="2"/>
    </row>
    <row r="16" ht="17" customHeight="1">
      <c r="A16" t="s" s="42">
        <v>30</v>
      </c>
      <c r="B16" s="43">
        <v>4731</v>
      </c>
      <c r="C16" s="43">
        <v>266</v>
      </c>
      <c r="D16" s="43">
        <v>7</v>
      </c>
      <c r="E16" s="43">
        <v>3702</v>
      </c>
      <c r="F16" s="43">
        <v>50</v>
      </c>
      <c r="G16" s="43">
        <v>395</v>
      </c>
      <c r="H16" s="43">
        <v>189</v>
      </c>
      <c r="I16" s="43">
        <v>122</v>
      </c>
      <c r="J16" s="43">
        <v>5103</v>
      </c>
      <c r="K16" s="43">
        <v>246</v>
      </c>
      <c r="L16" s="43">
        <v>5</v>
      </c>
      <c r="M16" s="43">
        <v>4089</v>
      </c>
      <c r="N16" s="43">
        <v>53</v>
      </c>
      <c r="O16" s="43">
        <v>461</v>
      </c>
      <c r="P16" s="43">
        <v>176</v>
      </c>
      <c r="Q16" s="43">
        <v>73</v>
      </c>
      <c r="R16" s="32"/>
      <c r="S16" s="2"/>
      <c r="T16" s="2"/>
      <c r="U16" s="2"/>
      <c r="V16" s="2"/>
      <c r="W16" s="2"/>
      <c r="X16" s="2"/>
      <c r="Y16" s="2"/>
    </row>
    <row r="17" ht="17" customHeight="1">
      <c r="A17" t="s" s="42">
        <v>31</v>
      </c>
      <c r="B17" s="43">
        <v>19546</v>
      </c>
      <c r="C17" s="43">
        <v>358</v>
      </c>
      <c r="D17" s="43">
        <v>72</v>
      </c>
      <c r="E17" s="43">
        <v>13220</v>
      </c>
      <c r="F17" s="43">
        <v>470</v>
      </c>
      <c r="G17" s="43">
        <v>3439</v>
      </c>
      <c r="H17" s="43">
        <v>1675</v>
      </c>
      <c r="I17" s="43">
        <v>312</v>
      </c>
      <c r="J17" s="43">
        <v>22952</v>
      </c>
      <c r="K17" s="43">
        <v>1468</v>
      </c>
      <c r="L17" s="43">
        <v>100</v>
      </c>
      <c r="M17" s="43">
        <v>14776</v>
      </c>
      <c r="N17" s="43">
        <v>564</v>
      </c>
      <c r="O17" s="43">
        <v>3650</v>
      </c>
      <c r="P17" s="43">
        <v>2161</v>
      </c>
      <c r="Q17" s="43">
        <v>233</v>
      </c>
      <c r="R17" s="32"/>
      <c r="S17" s="2"/>
      <c r="T17" s="2"/>
      <c r="U17" s="2"/>
      <c r="V17" s="2"/>
      <c r="W17" s="2"/>
      <c r="X17" s="2"/>
      <c r="Y17" s="2"/>
    </row>
    <row r="18" ht="17" customHeight="1">
      <c r="A18" t="s" s="42">
        <v>32</v>
      </c>
      <c r="B18" s="43">
        <v>19431</v>
      </c>
      <c r="C18" s="43">
        <v>463</v>
      </c>
      <c r="D18" s="43">
        <v>33</v>
      </c>
      <c r="E18" s="43">
        <v>10790</v>
      </c>
      <c r="F18" s="43">
        <v>179</v>
      </c>
      <c r="G18" s="43">
        <v>4821</v>
      </c>
      <c r="H18" s="43">
        <v>2432</v>
      </c>
      <c r="I18" s="43">
        <v>713</v>
      </c>
      <c r="J18" s="43">
        <v>22727</v>
      </c>
      <c r="K18" s="43">
        <v>664</v>
      </c>
      <c r="L18" s="43">
        <v>49</v>
      </c>
      <c r="M18" s="43">
        <v>13705</v>
      </c>
      <c r="N18" s="43">
        <v>294</v>
      </c>
      <c r="O18" s="43">
        <v>3881</v>
      </c>
      <c r="P18" s="43">
        <v>3325</v>
      </c>
      <c r="Q18" s="43">
        <v>809</v>
      </c>
      <c r="R18" s="32"/>
      <c r="S18" s="2"/>
      <c r="T18" s="2"/>
      <c r="U18" s="2"/>
      <c r="V18" s="2"/>
      <c r="W18" s="2"/>
      <c r="X18" s="2"/>
      <c r="Y18" s="2"/>
    </row>
    <row r="19" ht="17" customHeight="1">
      <c r="A19" t="s" s="42">
        <v>33</v>
      </c>
      <c r="B19" s="43">
        <v>2633</v>
      </c>
      <c r="C19" s="43">
        <v>60</v>
      </c>
      <c r="D19" s="43">
        <v>1</v>
      </c>
      <c r="E19" s="43">
        <v>1623</v>
      </c>
      <c r="F19" s="43">
        <v>12</v>
      </c>
      <c r="G19" s="43">
        <v>353</v>
      </c>
      <c r="H19" s="43">
        <v>125</v>
      </c>
      <c r="I19" s="43">
        <v>459</v>
      </c>
      <c r="J19" s="43">
        <v>2787</v>
      </c>
      <c r="K19" s="43">
        <v>55</v>
      </c>
      <c r="L19" s="43">
        <v>3</v>
      </c>
      <c r="M19" s="43">
        <v>1846</v>
      </c>
      <c r="N19" s="43">
        <v>22</v>
      </c>
      <c r="O19" s="43">
        <v>274</v>
      </c>
      <c r="P19" s="43">
        <v>143</v>
      </c>
      <c r="Q19" s="43">
        <v>444</v>
      </c>
      <c r="R19" s="32"/>
      <c r="S19" s="2"/>
      <c r="T19" s="2"/>
      <c r="U19" s="2"/>
      <c r="V19" s="2"/>
      <c r="W19" s="2"/>
      <c r="X19" s="2"/>
      <c r="Y19" s="2"/>
    </row>
    <row r="20" ht="17" customHeight="1">
      <c r="A20" t="s" s="42">
        <v>34</v>
      </c>
      <c r="B20" s="43">
        <v>5683</v>
      </c>
      <c r="C20" s="43">
        <v>418</v>
      </c>
      <c r="D20" s="43">
        <v>8</v>
      </c>
      <c r="E20" s="43">
        <v>4303</v>
      </c>
      <c r="F20" s="43">
        <v>104</v>
      </c>
      <c r="G20" s="43">
        <v>341</v>
      </c>
      <c r="H20" s="43">
        <v>427</v>
      </c>
      <c r="I20" s="43">
        <v>82</v>
      </c>
      <c r="J20" s="43">
        <v>6436</v>
      </c>
      <c r="K20" s="43">
        <v>292</v>
      </c>
      <c r="L20" s="43">
        <v>18</v>
      </c>
      <c r="M20" s="43">
        <v>4475</v>
      </c>
      <c r="N20" s="43">
        <v>656</v>
      </c>
      <c r="O20" s="43">
        <v>407</v>
      </c>
      <c r="P20" s="43">
        <v>495</v>
      </c>
      <c r="Q20" s="43">
        <v>93</v>
      </c>
      <c r="R20" s="32"/>
      <c r="S20" s="2"/>
      <c r="T20" s="2"/>
      <c r="U20" s="2"/>
      <c r="V20" s="2"/>
      <c r="W20" s="2"/>
      <c r="X20" s="2"/>
      <c r="Y20" s="2"/>
    </row>
    <row r="21" ht="17" customHeight="1">
      <c r="A21" t="s" s="42">
        <v>35</v>
      </c>
      <c r="B21" s="43">
        <v>21535</v>
      </c>
      <c r="C21" s="43">
        <v>631</v>
      </c>
      <c r="D21" s="43">
        <v>59</v>
      </c>
      <c r="E21" s="43">
        <v>14410</v>
      </c>
      <c r="F21" s="43">
        <v>155</v>
      </c>
      <c r="G21" s="43">
        <v>4463</v>
      </c>
      <c r="H21" s="43">
        <v>1092</v>
      </c>
      <c r="I21" s="43">
        <v>725</v>
      </c>
      <c r="J21" s="43">
        <v>26959</v>
      </c>
      <c r="K21" s="43">
        <v>832</v>
      </c>
      <c r="L21" s="43">
        <v>84</v>
      </c>
      <c r="M21" s="43">
        <v>17816</v>
      </c>
      <c r="N21" s="43">
        <v>431</v>
      </c>
      <c r="O21" s="43">
        <v>5472</v>
      </c>
      <c r="P21" s="43">
        <v>1292</v>
      </c>
      <c r="Q21" s="43">
        <v>1032</v>
      </c>
      <c r="R21" s="32"/>
      <c r="S21" s="2"/>
      <c r="T21" s="2"/>
      <c r="U21" s="2"/>
      <c r="V21" s="2"/>
      <c r="W21" s="2"/>
      <c r="X21" s="2"/>
      <c r="Y21" s="2"/>
    </row>
    <row r="22" ht="17" customHeight="1">
      <c r="A22" t="s" s="42">
        <v>36</v>
      </c>
      <c r="B22" s="43">
        <v>6302</v>
      </c>
      <c r="C22" s="43">
        <v>19</v>
      </c>
      <c r="D22" s="43">
        <v>26</v>
      </c>
      <c r="E22" s="43">
        <v>4444</v>
      </c>
      <c r="F22" s="43">
        <v>56</v>
      </c>
      <c r="G22" s="43">
        <v>862</v>
      </c>
      <c r="H22" s="43">
        <v>844</v>
      </c>
      <c r="I22" s="43">
        <v>51</v>
      </c>
      <c r="J22" s="43">
        <v>7839</v>
      </c>
      <c r="K22" s="43">
        <v>150</v>
      </c>
      <c r="L22" s="43">
        <v>0</v>
      </c>
      <c r="M22" s="43">
        <v>4427</v>
      </c>
      <c r="N22" s="43">
        <v>90</v>
      </c>
      <c r="O22" s="43">
        <v>840</v>
      </c>
      <c r="P22" s="43">
        <v>842</v>
      </c>
      <c r="Q22" s="43">
        <v>1490</v>
      </c>
      <c r="R22" s="32"/>
      <c r="S22" s="2"/>
      <c r="T22" s="2"/>
      <c r="U22" s="2"/>
      <c r="V22" s="2"/>
      <c r="W22" s="2"/>
      <c r="X22" s="2"/>
      <c r="Y22" s="2"/>
    </row>
    <row r="23" ht="17" customHeight="1">
      <c r="A23" t="s" s="42">
        <v>37</v>
      </c>
      <c r="B23" s="43">
        <v>1502</v>
      </c>
      <c r="C23" s="43">
        <v>33</v>
      </c>
      <c r="D23" s="43">
        <v>1</v>
      </c>
      <c r="E23" s="43">
        <v>1212</v>
      </c>
      <c r="F23" s="43">
        <v>5</v>
      </c>
      <c r="G23" s="43">
        <v>103</v>
      </c>
      <c r="H23" s="43">
        <v>126</v>
      </c>
      <c r="I23" s="43">
        <v>22</v>
      </c>
      <c r="J23" s="43">
        <v>1836</v>
      </c>
      <c r="K23" s="43">
        <v>13</v>
      </c>
      <c r="L23" s="43">
        <v>1</v>
      </c>
      <c r="M23" s="43">
        <v>1373</v>
      </c>
      <c r="N23" s="43">
        <v>13</v>
      </c>
      <c r="O23" s="43">
        <v>225</v>
      </c>
      <c r="P23" s="43">
        <v>169</v>
      </c>
      <c r="Q23" s="43">
        <v>42</v>
      </c>
      <c r="R23" s="32"/>
      <c r="S23" s="2"/>
      <c r="T23" s="2"/>
      <c r="U23" s="2"/>
      <c r="V23" s="2"/>
      <c r="W23" s="2"/>
      <c r="X23" s="2"/>
      <c r="Y23" s="2"/>
    </row>
    <row r="24" ht="17" customHeight="1">
      <c r="A24" t="s" s="42">
        <v>38</v>
      </c>
      <c r="B24" s="43">
        <v>4764</v>
      </c>
      <c r="C24" s="43">
        <v>226</v>
      </c>
      <c r="D24" s="43">
        <v>15</v>
      </c>
      <c r="E24" s="43">
        <v>2562</v>
      </c>
      <c r="F24" s="43">
        <v>70</v>
      </c>
      <c r="G24" s="43">
        <v>1488</v>
      </c>
      <c r="H24" s="43">
        <v>261</v>
      </c>
      <c r="I24" s="43">
        <v>142</v>
      </c>
      <c r="J24" s="43">
        <v>5192</v>
      </c>
      <c r="K24" s="43">
        <v>235</v>
      </c>
      <c r="L24" s="43">
        <v>19</v>
      </c>
      <c r="M24" s="43">
        <v>3174</v>
      </c>
      <c r="N24" s="43">
        <v>43</v>
      </c>
      <c r="O24" s="43">
        <v>1373</v>
      </c>
      <c r="P24" s="43">
        <v>229</v>
      </c>
      <c r="Q24" s="43">
        <v>119</v>
      </c>
      <c r="R24" s="32"/>
      <c r="S24" s="2"/>
      <c r="T24" s="2"/>
      <c r="U24" s="2"/>
      <c r="V24" s="2"/>
      <c r="W24" s="2"/>
      <c r="X24" s="2"/>
      <c r="Y24" s="2"/>
    </row>
    <row r="25" ht="17" customHeight="1">
      <c r="A25" t="s" s="42">
        <v>39</v>
      </c>
      <c r="B25" s="43">
        <v>690</v>
      </c>
      <c r="C25" s="43">
        <v>24</v>
      </c>
      <c r="D25" s="43">
        <v>6</v>
      </c>
      <c r="E25" s="43">
        <v>480</v>
      </c>
      <c r="F25" s="43">
        <v>13</v>
      </c>
      <c r="G25" s="43">
        <v>151</v>
      </c>
      <c r="H25" s="43">
        <v>14</v>
      </c>
      <c r="I25" s="43">
        <v>2</v>
      </c>
      <c r="J25" s="43">
        <v>727</v>
      </c>
      <c r="K25" s="43">
        <v>10</v>
      </c>
      <c r="L25" s="43">
        <v>0</v>
      </c>
      <c r="M25" s="43">
        <v>597</v>
      </c>
      <c r="N25" s="43">
        <v>16</v>
      </c>
      <c r="O25" s="43">
        <v>87</v>
      </c>
      <c r="P25" s="43">
        <v>15</v>
      </c>
      <c r="Q25" s="43">
        <v>2</v>
      </c>
      <c r="R25" s="32"/>
      <c r="S25" s="2"/>
      <c r="T25" s="2"/>
      <c r="U25" s="2"/>
      <c r="V25" s="2"/>
      <c r="W25" s="2"/>
      <c r="X25" s="2"/>
      <c r="Y25" s="2"/>
    </row>
    <row r="26" ht="17" customHeight="1">
      <c r="A26" t="s" s="42">
        <v>40</v>
      </c>
      <c r="B26" s="44">
        <v>142893</v>
      </c>
      <c r="C26" s="44">
        <v>4607</v>
      </c>
      <c r="D26" s="44">
        <v>375</v>
      </c>
      <c r="E26" s="44">
        <v>94192</v>
      </c>
      <c r="F26" s="44">
        <v>1685</v>
      </c>
      <c r="G26" s="44">
        <v>23622</v>
      </c>
      <c r="H26" s="44">
        <v>14501</v>
      </c>
      <c r="I26" s="44">
        <v>3911</v>
      </c>
      <c r="J26" s="44">
        <v>166260</v>
      </c>
      <c r="K26" s="44">
        <v>5990</v>
      </c>
      <c r="L26" s="44">
        <v>444</v>
      </c>
      <c r="M26" s="44">
        <v>108945</v>
      </c>
      <c r="N26" s="44">
        <v>2957</v>
      </c>
      <c r="O26" s="44">
        <v>25600</v>
      </c>
      <c r="P26" s="44">
        <v>16192</v>
      </c>
      <c r="Q26" s="44">
        <v>6132</v>
      </c>
      <c r="R26" s="32"/>
      <c r="S26" s="2"/>
      <c r="T26" s="2"/>
      <c r="U26" s="2"/>
      <c r="V26" s="2"/>
      <c r="W26" s="2"/>
      <c r="X26" s="2"/>
      <c r="Y26" s="2"/>
    </row>
    <row r="27" ht="17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2"/>
      <c r="S27" s="2"/>
      <c r="T27" s="2"/>
      <c r="U27" s="2"/>
      <c r="V27" s="2"/>
      <c r="W27" s="2"/>
      <c r="X27" s="2"/>
      <c r="Y27" s="2"/>
    </row>
    <row r="28" ht="17" customHeight="1">
      <c r="A28" s="2"/>
      <c r="B28" s="26"/>
      <c r="C28" s="26"/>
      <c r="D28" s="26"/>
      <c r="E28" s="26"/>
      <c r="F28" s="26"/>
      <c r="G28" s="26"/>
      <c r="H28" s="26"/>
      <c r="I28" s="2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9.25" customHeight="1">
      <c r="A29" s="46"/>
      <c r="B29" t="s" s="28">
        <v>41</v>
      </c>
      <c r="C29" s="29"/>
      <c r="D29" s="29"/>
      <c r="E29" s="29"/>
      <c r="F29" s="29"/>
      <c r="G29" s="29"/>
      <c r="H29" s="29"/>
      <c r="I29" s="30"/>
      <c r="J29" s="18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7" customHeight="1">
      <c r="A30" s="47"/>
      <c r="B30" t="s" s="34">
        <v>14</v>
      </c>
      <c r="C30" t="s" s="35">
        <v>15</v>
      </c>
      <c r="D30" t="s" s="34">
        <v>16</v>
      </c>
      <c r="E30" t="s" s="31">
        <v>17</v>
      </c>
      <c r="F30" s="36"/>
      <c r="G30" s="37"/>
      <c r="H30" t="s" s="34">
        <v>18</v>
      </c>
      <c r="I30" t="s" s="34">
        <v>19</v>
      </c>
      <c r="J30" s="18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43" customHeight="1">
      <c r="A31" s="48"/>
      <c r="B31" s="39"/>
      <c r="C31" s="40"/>
      <c r="D31" s="39"/>
      <c r="E31" t="s" s="41">
        <v>20</v>
      </c>
      <c r="F31" t="s" s="41">
        <v>21</v>
      </c>
      <c r="G31" t="s" s="41">
        <v>22</v>
      </c>
      <c r="H31" s="39"/>
      <c r="I31" s="39"/>
      <c r="J31" s="18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7" customHeight="1">
      <c r="A32" t="s" s="42">
        <v>23</v>
      </c>
      <c r="B32" s="49">
        <f>IF(B9&gt;0,(J9-B9)/B9,"-")</f>
        <v>0.18005133846718</v>
      </c>
      <c r="C32" s="49">
        <f>IF(C9&gt;0,(K9-C9)/C9,"-")</f>
        <v>-0.04861111111111111</v>
      </c>
      <c r="D32" s="49">
        <f>IF(D9&gt;0,(L9-D9)/D9,"-")</f>
        <v>0.2342342342342342</v>
      </c>
      <c r="E32" s="49">
        <f>IF(E9&gt;0,(M9-E9)/E9,"-")</f>
        <v>0.1961148479068367</v>
      </c>
      <c r="F32" s="49">
        <f>IF(F9&gt;0,(N9-F9)/F9,"-")</f>
        <v>0.5391705069124424</v>
      </c>
      <c r="G32" s="49">
        <f>IF(G9&gt;0,(O9-G9)/G9,"-")</f>
        <v>0.2367540435025098</v>
      </c>
      <c r="H32" s="49">
        <f>IF(H9&gt;0,(P9-H9)/H9,"-")</f>
        <v>0.03503719702423806</v>
      </c>
      <c r="I32" s="49">
        <f>IF(I9&gt;0,(Q9-I9)/I9,"-")</f>
        <v>0.6002865329512894</v>
      </c>
      <c r="J32" s="18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7" customHeight="1">
      <c r="A33" t="s" s="42">
        <v>24</v>
      </c>
      <c r="B33" s="49">
        <f>IF(B10&gt;0,(J10-B10)/B10,"-")</f>
        <v>0.2207463630613536</v>
      </c>
      <c r="C33" s="49">
        <f>IF(C10&gt;0,(K10-C10)/C10,"-")</f>
        <v>0.2121212121212121</v>
      </c>
      <c r="D33" s="49">
        <f>IF(D10&gt;0,(L10-D10)/D10,"-")</f>
        <v>-1</v>
      </c>
      <c r="E33" s="49">
        <f>IF(E10&gt;0,(M10-E10)/E10,"-")</f>
        <v>0.1154647769904127</v>
      </c>
      <c r="F33" s="49">
        <f>IF(F10&gt;0,(N10-F10)/F10,"-")</f>
        <v>2.210526315789474</v>
      </c>
      <c r="G33" s="49">
        <f>IF(G10&gt;0,(O10-G10)/G10,"-")</f>
        <v>0.8755458515283843</v>
      </c>
      <c r="H33" s="49">
        <f>IF(H10&gt;0,(P10-H10)/H10,"-")</f>
        <v>-0.1900826446280992</v>
      </c>
      <c r="I33" s="49">
        <f>IF(I10&gt;0,(Q10-I10)/I10,"-")</f>
        <v>2.111111111111111</v>
      </c>
      <c r="J33" s="18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7" customHeight="1">
      <c r="A34" t="s" s="42">
        <v>25</v>
      </c>
      <c r="B34" s="49">
        <f>IF(B11&gt;0,(J11-B11)/B11,"-")</f>
        <v>-0.01310520567892246</v>
      </c>
      <c r="C34" s="49">
        <f>IF(C11&gt;0,(K11-C11)/C11,"-")</f>
        <v>-0.5967741935483871</v>
      </c>
      <c r="D34" t="s" s="50">
        <f>IF(D11&gt;0,(L11-D11)/D11,"-")</f>
        <v>42</v>
      </c>
      <c r="E34" s="49">
        <f>IF(E11&gt;0,(M11-E11)/E11,"-")</f>
        <v>-0.02066340402392605</v>
      </c>
      <c r="F34" s="49">
        <f>IF(F11&gt;0,(N11-F11)/F11,"-")</f>
        <v>-0.2916666666666667</v>
      </c>
      <c r="G34" s="49">
        <f>IF(G11&gt;0,(O11-G11)/G11,"-")</f>
        <v>0.1783295711060948</v>
      </c>
      <c r="H34" s="49">
        <f>IF(H11&gt;0,(P11-H11)/H11,"-")</f>
        <v>-0.02803738317757009</v>
      </c>
      <c r="I34" s="49">
        <f>IF(I11&gt;0,(Q11-I11)/I11,"-")</f>
        <v>-0.4482758620689655</v>
      </c>
      <c r="J34" s="18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7" customHeight="1">
      <c r="A35" t="s" s="42">
        <v>26</v>
      </c>
      <c r="B35" s="49">
        <f>IF(B12&gt;0,(J12-B12)/B12,"-")</f>
        <v>0.02733485193621868</v>
      </c>
      <c r="C35" s="49">
        <f>IF(C12&gt;0,(K12-C12)/C12,"-")</f>
        <v>-0.1418439716312057</v>
      </c>
      <c r="D35" s="49">
        <f>IF(D12&gt;0,(L12-D12)/D12,"-")</f>
        <v>-0.1666666666666667</v>
      </c>
      <c r="E35" s="49">
        <f>IF(E12&gt;0,(M12-E12)/E12,"-")</f>
        <v>-0.003993154592127781</v>
      </c>
      <c r="F35" s="49">
        <f>IF(F12&gt;0,(N12-F12)/F12,"-")</f>
        <v>0.3195876288659794</v>
      </c>
      <c r="G35" s="49">
        <f>IF(G12&gt;0,(O12-G12)/G12,"-")</f>
        <v>0.3503649635036497</v>
      </c>
      <c r="H35" s="49">
        <f>IF(H12&gt;0,(P12-H12)/H12,"-")</f>
        <v>0.02696871628910464</v>
      </c>
      <c r="I35" s="49">
        <f>IF(I12&gt;0,(Q12-I12)/I12,"-")</f>
        <v>-0.02564102564102564</v>
      </c>
      <c r="J35" s="18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7" customHeight="1">
      <c r="A36" t="s" s="42">
        <v>27</v>
      </c>
      <c r="B36" s="49">
        <f>IF(B13&gt;0,(J13-B13)/B13,"-")</f>
        <v>0.02750513581374115</v>
      </c>
      <c r="C36" s="49">
        <f>IF(C13&gt;0,(K13-C13)/C13,"-")</f>
        <v>0.6153846153846154</v>
      </c>
      <c r="D36" s="49">
        <f>IF(D13&gt;0,(L13-D13)/D13,"-")</f>
        <v>0</v>
      </c>
      <c r="E36" s="49">
        <f>IF(E13&gt;0,(M13-E13)/E13,"-")</f>
        <v>-0.02934764380345464</v>
      </c>
      <c r="F36" s="49">
        <f>IF(F13&gt;0,(N13-F13)/F13,"-")</f>
        <v>-0.016</v>
      </c>
      <c r="G36" s="49">
        <f>IF(G13&gt;0,(O13-G13)/G13,"-")</f>
        <v>0.418960244648318</v>
      </c>
      <c r="H36" s="49">
        <f>IF(H13&gt;0,(P13-H13)/H13,"-")</f>
        <v>-0.06695778748180495</v>
      </c>
      <c r="I36" s="49">
        <f>IF(I13&gt;0,(Q13-I13)/I13,"-")</f>
        <v>0.06832298136645963</v>
      </c>
      <c r="J36" s="18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7" customHeight="1">
      <c r="A37" t="s" s="42">
        <v>28</v>
      </c>
      <c r="B37" s="49">
        <f>IF(B14&gt;0,(J14-B14)/B14,"-")</f>
        <v>0.2660915726609157</v>
      </c>
      <c r="C37" s="49">
        <f>IF(C14&gt;0,(K14-C14)/C14,"-")</f>
        <v>0</v>
      </c>
      <c r="D37" s="49">
        <f>IF(D14&gt;0,(L14-D14)/D14,"-")</f>
        <v>-0.5</v>
      </c>
      <c r="E37" s="49">
        <f>IF(E14&gt;0,(M14-E14)/E14,"-")</f>
        <v>1.288421052631579</v>
      </c>
      <c r="F37" s="49">
        <f>IF(F14&gt;0,(N14-F14)/F14,"-")</f>
        <v>0.7142857142857143</v>
      </c>
      <c r="G37" s="49">
        <f>IF(G14&gt;0,(O14-G14)/G14,"-")</f>
        <v>-0.6106870229007634</v>
      </c>
      <c r="H37" s="49">
        <f>IF(H14&gt;0,(P14-H14)/H14,"-")</f>
        <v>0.03278688524590164</v>
      </c>
      <c r="I37" s="49">
        <f>IF(I14&gt;0,(Q14-I14)/I14,"-")</f>
        <v>0.294314381270903</v>
      </c>
      <c r="J37" s="18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7" customHeight="1">
      <c r="A38" t="s" s="42">
        <v>29</v>
      </c>
      <c r="B38" s="49">
        <f>IF(B15&gt;0,(J15-B15)/B15,"-")</f>
        <v>0.1677099071875675</v>
      </c>
      <c r="C38" s="49">
        <f>IF(C15&gt;0,(K15-C15)/C15,"-")</f>
        <v>-0.1625</v>
      </c>
      <c r="D38" s="49">
        <f>IF(D15&gt;0,(L15-D15)/D15,"-")</f>
        <v>-0.5714285714285714</v>
      </c>
      <c r="E38" s="49">
        <f>IF(E15&gt;0,(M15-E15)/E15,"-")</f>
        <v>0.1950927588270497</v>
      </c>
      <c r="F38" s="49">
        <f>IF(F15&gt;0,(N15-F15)/F15,"-")</f>
        <v>0.04918032786885246</v>
      </c>
      <c r="G38" s="49">
        <f>IF(G15&gt;0,(O15-G15)/G15,"-")</f>
        <v>0.199252801992528</v>
      </c>
      <c r="H38" s="49">
        <f>IF(H15&gt;0,(P15-H15)/H15,"-")</f>
        <v>0.006134969325153374</v>
      </c>
      <c r="I38" s="49">
        <f>IF(I15&gt;0,(Q15-I15)/I15,"-")</f>
        <v>0.2352941176470588</v>
      </c>
      <c r="J38" s="18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7" customHeight="1">
      <c r="A39" t="s" s="42">
        <v>30</v>
      </c>
      <c r="B39" s="49">
        <f>IF(B16&gt;0,(J16-B16)/B16,"-")</f>
        <v>0.07863031071655041</v>
      </c>
      <c r="C39" s="49">
        <f>IF(C16&gt;0,(K16-C16)/C16,"-")</f>
        <v>-0.07518796992481203</v>
      </c>
      <c r="D39" s="49">
        <f>IF(D16&gt;0,(L16-D16)/D16,"-")</f>
        <v>-0.2857142857142857</v>
      </c>
      <c r="E39" s="49">
        <f>IF(E16&gt;0,(M16-E16)/E16,"-")</f>
        <v>0.1045380875202593</v>
      </c>
      <c r="F39" s="49">
        <f>IF(F16&gt;0,(N16-F16)/F16,"-")</f>
        <v>0.06</v>
      </c>
      <c r="G39" s="49">
        <f>IF(G16&gt;0,(O16-G16)/G16,"-")</f>
        <v>0.1670886075949367</v>
      </c>
      <c r="H39" s="49">
        <f>IF(H16&gt;0,(P16-H16)/H16,"-")</f>
        <v>-0.06878306878306878</v>
      </c>
      <c r="I39" s="49">
        <f>IF(I16&gt;0,(Q16-I16)/I16,"-")</f>
        <v>-0.4016393442622951</v>
      </c>
      <c r="J39" s="18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7" customHeight="1">
      <c r="A40" t="s" s="42">
        <v>31</v>
      </c>
      <c r="B40" s="49">
        <f>IF(B17&gt;0,(J17-B17)/B17,"-")</f>
        <v>0.1742556021692418</v>
      </c>
      <c r="C40" s="49">
        <f>IF(C17&gt;0,(K17-C17)/C17,"-")</f>
        <v>3.100558659217877</v>
      </c>
      <c r="D40" s="49">
        <f>IF(D17&gt;0,(L17-D17)/D17,"-")</f>
        <v>0.3888888888888889</v>
      </c>
      <c r="E40" s="49">
        <f>IF(E17&gt;0,(M17-E17)/E17,"-")</f>
        <v>0.1177004538577912</v>
      </c>
      <c r="F40" s="49">
        <f>IF(F17&gt;0,(N17-F17)/F17,"-")</f>
        <v>0.2</v>
      </c>
      <c r="G40" s="49">
        <f>IF(G17&gt;0,(O17-G17)/G17,"-")</f>
        <v>0.06135504507124164</v>
      </c>
      <c r="H40" s="49">
        <f>IF(H17&gt;0,(P17-H17)/H17,"-")</f>
        <v>0.2901492537313433</v>
      </c>
      <c r="I40" s="49">
        <f>IF(I17&gt;0,(Q17-I17)/I17,"-")</f>
        <v>-0.2532051282051282</v>
      </c>
      <c r="J40" s="18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7" customHeight="1">
      <c r="A41" t="s" s="42">
        <v>32</v>
      </c>
      <c r="B41" s="49">
        <f>IF(B18&gt;0,(J18-B18)/B18,"-")</f>
        <v>0.1696258555915805</v>
      </c>
      <c r="C41" s="49">
        <f>IF(C18&gt;0,(K18-C18)/C18,"-")</f>
        <v>0.4341252699784017</v>
      </c>
      <c r="D41" s="49">
        <f>IF(D18&gt;0,(L18-D18)/D18,"-")</f>
        <v>0.4848484848484849</v>
      </c>
      <c r="E41" s="49">
        <f>IF(E18&gt;0,(M18-E18)/E18,"-")</f>
        <v>0.2701575532900834</v>
      </c>
      <c r="F41" s="49">
        <f>IF(F18&gt;0,(N18-F18)/F18,"-")</f>
        <v>0.6424581005586593</v>
      </c>
      <c r="G41" s="49">
        <f>IF(G18&gt;0,(O18-G18)/G18,"-")</f>
        <v>-0.1949802945447003</v>
      </c>
      <c r="H41" s="49">
        <f>IF(H18&gt;0,(P18-H18)/H18,"-")</f>
        <v>0.3671875</v>
      </c>
      <c r="I41" s="49">
        <f>IF(I18&gt;0,(Q18-I18)/I18,"-")</f>
        <v>0.1346423562412342</v>
      </c>
      <c r="J41" s="18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7" customHeight="1">
      <c r="A42" t="s" s="42">
        <v>33</v>
      </c>
      <c r="B42" s="49">
        <f>IF(B19&gt;0,(J19-B19)/B19,"-")</f>
        <v>0.05848841625522218</v>
      </c>
      <c r="C42" s="49">
        <f>IF(C19&gt;0,(K19-C19)/C19,"-")</f>
        <v>-0.08333333333333333</v>
      </c>
      <c r="D42" s="49">
        <f>IF(D19&gt;0,(L19-D19)/D19,"-")</f>
        <v>2</v>
      </c>
      <c r="E42" s="49">
        <f>IF(E19&gt;0,(M19-E19)/E19,"-")</f>
        <v>0.137399876771411</v>
      </c>
      <c r="F42" s="49">
        <f>IF(F19&gt;0,(N19-F19)/F19,"-")</f>
        <v>0.8333333333333334</v>
      </c>
      <c r="G42" s="49">
        <f>IF(G19&gt;0,(O19-G19)/G19,"-")</f>
        <v>-0.2237960339943343</v>
      </c>
      <c r="H42" s="49">
        <f>IF(H19&gt;0,(P19-H19)/H19,"-")</f>
        <v>0.144</v>
      </c>
      <c r="I42" s="49">
        <f>IF(I19&gt;0,(Q19-I19)/I19,"-")</f>
        <v>-0.03267973856209151</v>
      </c>
      <c r="J42" s="18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7" customHeight="1">
      <c r="A43" t="s" s="42">
        <v>34</v>
      </c>
      <c r="B43" s="49">
        <f>IF(B20&gt;0,(J20-B20)/B20,"-")</f>
        <v>0.132500439908499</v>
      </c>
      <c r="C43" s="49">
        <f>IF(C20&gt;0,(K20-C20)/C20,"-")</f>
        <v>-0.3014354066985646</v>
      </c>
      <c r="D43" s="49">
        <f>IF(D20&gt;0,(L20-D20)/D20,"-")</f>
        <v>1.25</v>
      </c>
      <c r="E43" s="49">
        <f>IF(E20&gt;0,(M20-E20)/E20,"-")</f>
        <v>0.03997211247966535</v>
      </c>
      <c r="F43" s="49">
        <f>IF(F20&gt;0,(N20-F20)/F20,"-")</f>
        <v>5.307692307692307</v>
      </c>
      <c r="G43" s="49">
        <f>IF(G20&gt;0,(O20-G20)/G20,"-")</f>
        <v>0.1935483870967742</v>
      </c>
      <c r="H43" s="49">
        <f>IF(H20&gt;0,(P20-H20)/H20,"-")</f>
        <v>0.1592505854800937</v>
      </c>
      <c r="I43" s="49">
        <f>IF(I20&gt;0,(Q20-I20)/I20,"-")</f>
        <v>0.1341463414634146</v>
      </c>
      <c r="J43" s="18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7" customHeight="1">
      <c r="A44" t="s" s="42">
        <v>35</v>
      </c>
      <c r="B44" s="49">
        <f>IF(B21&gt;0,(J21-B21)/B21,"-")</f>
        <v>0.2518690503830973</v>
      </c>
      <c r="C44" s="49">
        <f>IF(C21&gt;0,(K21-C21)/C21,"-")</f>
        <v>0.3185419968304279</v>
      </c>
      <c r="D44" s="49">
        <f>IF(D21&gt;0,(L21-D21)/D21,"-")</f>
        <v>0.423728813559322</v>
      </c>
      <c r="E44" s="49">
        <f>IF(E21&gt;0,(M21-E21)/E21,"-")</f>
        <v>0.2363636363636364</v>
      </c>
      <c r="F44" s="49">
        <f>IF(F21&gt;0,(N21-F21)/F21,"-")</f>
        <v>1.780645161290323</v>
      </c>
      <c r="G44" s="49">
        <f>IF(G21&gt;0,(O21-G21)/G21,"-")</f>
        <v>0.2260811113600717</v>
      </c>
      <c r="H44" s="49">
        <f>IF(H21&gt;0,(P21-H21)/H21,"-")</f>
        <v>0.1831501831501831</v>
      </c>
      <c r="I44" s="49">
        <f>IF(I21&gt;0,(Q21-I21)/I21,"-")</f>
        <v>0.423448275862069</v>
      </c>
      <c r="J44" s="18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7" customHeight="1">
      <c r="A45" t="s" s="42">
        <v>36</v>
      </c>
      <c r="B45" s="49">
        <f>IF(B22&gt;0,(J22-B22)/B22,"-")</f>
        <v>0.2438908283084735</v>
      </c>
      <c r="C45" s="49">
        <f>IF(C22&gt;0,(K22-C22)/C22,"-")</f>
        <v>6.894736842105263</v>
      </c>
      <c r="D45" s="49">
        <f>IF(D22&gt;0,(L22-D22)/D22,"-")</f>
        <v>-1</v>
      </c>
      <c r="E45" s="49">
        <f>IF(E22&gt;0,(M22-E22)/E22,"-")</f>
        <v>-0.003825382538253825</v>
      </c>
      <c r="F45" s="49">
        <f>IF(F22&gt;0,(N22-F22)/F22,"-")</f>
        <v>0.6071428571428571</v>
      </c>
      <c r="G45" s="49">
        <f>IF(G22&gt;0,(O22-G22)/G22,"-")</f>
        <v>-0.02552204176334107</v>
      </c>
      <c r="H45" s="49">
        <f>IF(H22&gt;0,(P22-H22)/H22,"-")</f>
        <v>-0.002369668246445498</v>
      </c>
      <c r="I45" s="49">
        <f>IF(I22&gt;0,(Q22-I22)/I22,"-")</f>
        <v>28.2156862745098</v>
      </c>
      <c r="J45" s="18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7" customHeight="1">
      <c r="A46" t="s" s="42">
        <v>37</v>
      </c>
      <c r="B46" s="49">
        <f>IF(B23&gt;0,(J23-B23)/B23,"-")</f>
        <v>0.22237017310253</v>
      </c>
      <c r="C46" s="49">
        <f>IF(C23&gt;0,(K23-C23)/C23,"-")</f>
        <v>-0.6060606060606061</v>
      </c>
      <c r="D46" s="49">
        <f>IF(D23&gt;0,(L23-D23)/D23,"-")</f>
        <v>0</v>
      </c>
      <c r="E46" s="49">
        <f>IF(E23&gt;0,(M23-E23)/E23,"-")</f>
        <v>0.1328382838283828</v>
      </c>
      <c r="F46" s="49">
        <f>IF(F23&gt;0,(N23-F23)/F23,"-")</f>
        <v>1.6</v>
      </c>
      <c r="G46" s="49">
        <f>IF(G23&gt;0,(O23-G23)/G23,"-")</f>
        <v>1.184466019417476</v>
      </c>
      <c r="H46" s="49">
        <f>IF(H23&gt;0,(P23-H23)/H23,"-")</f>
        <v>0.3412698412698413</v>
      </c>
      <c r="I46" s="49">
        <f>IF(I23&gt;0,(Q23-I23)/I23,"-")</f>
        <v>0.9090909090909091</v>
      </c>
      <c r="J46" s="18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7" customHeight="1">
      <c r="A47" t="s" s="42">
        <v>38</v>
      </c>
      <c r="B47" s="49">
        <f>IF(B24&gt;0,(J24-B24)/B24,"-")</f>
        <v>0.08984047019311503</v>
      </c>
      <c r="C47" s="49">
        <f>IF(C24&gt;0,(K24-C24)/C24,"-")</f>
        <v>0.03982300884955752</v>
      </c>
      <c r="D47" s="49">
        <f>IF(D24&gt;0,(L24-D24)/D24,"-")</f>
        <v>0.2666666666666667</v>
      </c>
      <c r="E47" s="49">
        <f>IF(E24&gt;0,(M24-E24)/E24,"-")</f>
        <v>0.2388758782201405</v>
      </c>
      <c r="F47" s="49">
        <f>IF(F24&gt;0,(N24-F24)/F24,"-")</f>
        <v>-0.3857142857142857</v>
      </c>
      <c r="G47" s="49">
        <f>IF(G24&gt;0,(O24-G24)/G24,"-")</f>
        <v>-0.07728494623655914</v>
      </c>
      <c r="H47" s="49">
        <f>IF(H24&gt;0,(P24-H24)/H24,"-")</f>
        <v>-0.1226053639846743</v>
      </c>
      <c r="I47" s="49">
        <f>IF(I24&gt;0,(Q24-I24)/I24,"-")</f>
        <v>-0.1619718309859155</v>
      </c>
      <c r="J47" s="18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7" customHeight="1">
      <c r="A48" t="s" s="42">
        <v>39</v>
      </c>
      <c r="B48" s="49">
        <f>IF(B25&gt;0,(J25-B25)/B25,"-")</f>
        <v>0.0536231884057971</v>
      </c>
      <c r="C48" s="49">
        <f>IF(C25&gt;0,(K25-C25)/C25,"-")</f>
        <v>-0.5833333333333334</v>
      </c>
      <c r="D48" s="49">
        <f>IF(D25&gt;0,(L25-D25)/D25,"-")</f>
        <v>-1</v>
      </c>
      <c r="E48" s="49">
        <f>IF(E25&gt;0,(M25-E25)/E25,"-")</f>
        <v>0.24375</v>
      </c>
      <c r="F48" s="49">
        <f>IF(F25&gt;0,(N25-F25)/F25,"-")</f>
        <v>0.2307692307692308</v>
      </c>
      <c r="G48" s="49">
        <f>IF(G25&gt;0,(O25-G25)/G25,"-")</f>
        <v>-0.423841059602649</v>
      </c>
      <c r="H48" s="49">
        <f>IF(H25&gt;0,(P25-H25)/H25,"-")</f>
        <v>0.07142857142857142</v>
      </c>
      <c r="I48" s="49">
        <f>IF(I25&gt;0,(Q25-I25)/I25,"-")</f>
        <v>0</v>
      </c>
      <c r="J48" s="18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7" customHeight="1">
      <c r="A49" t="s" s="42">
        <v>40</v>
      </c>
      <c r="B49" s="51">
        <f>IF(B26&gt;0,(J26-B26)/B26,"-")</f>
        <v>0.1635279544834247</v>
      </c>
      <c r="C49" s="51">
        <f>IF(C26&gt;0,(K26-C26)/C26,"-")</f>
        <v>0.3001953548947254</v>
      </c>
      <c r="D49" s="51">
        <f>IF(D26&gt;0,(L26-D26)/D26,"-")</f>
        <v>0.184</v>
      </c>
      <c r="E49" s="51">
        <f>IF(E26&gt;0,(M26-E26)/E26,"-")</f>
        <v>0.1566268897570919</v>
      </c>
      <c r="F49" s="51">
        <f>IF(F26&gt;0,(N26-F26)/F26,"-")</f>
        <v>0.7548961424332344</v>
      </c>
      <c r="G49" s="51">
        <f>IF(G26&gt;0,(O26-G26)/G26,"-")</f>
        <v>0.08373550080433494</v>
      </c>
      <c r="H49" s="51">
        <f>IF(H26&gt;0,(P26-H26)/H26,"-")</f>
        <v>0.1166126474036273</v>
      </c>
      <c r="I49" s="51">
        <f>IF(I26&gt;0,(Q26-I26)/I26,"-")</f>
        <v>0.5678854512912299</v>
      </c>
      <c r="J49" s="18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mergeCells count="24">
    <mergeCell ref="B6:I6"/>
    <mergeCell ref="A5:C5"/>
    <mergeCell ref="H7:H8"/>
    <mergeCell ref="E7:G7"/>
    <mergeCell ref="L7:L8"/>
    <mergeCell ref="K7:K8"/>
    <mergeCell ref="C7:C8"/>
    <mergeCell ref="B7:B8"/>
    <mergeCell ref="J7:J8"/>
    <mergeCell ref="B1:Q1"/>
    <mergeCell ref="I30:I31"/>
    <mergeCell ref="B29:I29"/>
    <mergeCell ref="D7:D8"/>
    <mergeCell ref="I7:I8"/>
    <mergeCell ref="H30:H31"/>
    <mergeCell ref="E30:G30"/>
    <mergeCell ref="D30:D31"/>
    <mergeCell ref="C30:C31"/>
    <mergeCell ref="B30:B31"/>
    <mergeCell ref="B2:Y2"/>
    <mergeCell ref="J6:Q6"/>
    <mergeCell ref="Q7:Q8"/>
    <mergeCell ref="P7:P8"/>
    <mergeCell ref="M7:O7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27"/>
  <sheetViews>
    <sheetView workbookViewId="0" showGridLines="0" defaultGridColor="1"/>
  </sheetViews>
  <sheetFormatPr defaultColWidth="8.125" defaultRowHeight="15" customHeight="1" outlineLevelRow="0" outlineLevelCol="0"/>
  <cols>
    <col min="1" max="1" width="18.375" style="52" customWidth="1"/>
    <col min="2" max="2" width="9.875" style="52" customWidth="1"/>
    <col min="3" max="3" width="9.875" style="52" customWidth="1"/>
    <col min="4" max="4" width="11.625" style="52" customWidth="1"/>
    <col min="5" max="5" width="16.125" style="52" customWidth="1"/>
    <col min="6" max="6" width="9.875" style="52" customWidth="1"/>
    <col min="7" max="7" width="14.5" style="52" customWidth="1"/>
    <col min="8" max="8" width="16.125" style="52" customWidth="1"/>
    <col min="9" max="9" width="16.125" style="52" customWidth="1"/>
    <col min="10" max="10" width="9.875" style="52" customWidth="1"/>
    <col min="11" max="11" width="9.875" style="52" customWidth="1"/>
    <col min="12" max="12" width="9.875" style="52" customWidth="1"/>
    <col min="13" max="13" width="16.125" style="52" customWidth="1"/>
    <col min="14" max="256" width="8.125" style="52" customWidth="1"/>
  </cols>
  <sheetData>
    <row r="1" ht="19.5" customHeight="1">
      <c r="A1" s="53">
        <v>2017</v>
      </c>
      <c r="B1" t="s" s="54">
        <v>43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</row>
    <row r="2" ht="16.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ht="17" customHeight="1">
      <c r="A3" s="57"/>
      <c r="B3" s="2"/>
      <c r="C3" s="2"/>
      <c r="D3" s="2"/>
      <c r="E3" s="2"/>
      <c r="F3" s="2"/>
      <c r="G3" s="26"/>
      <c r="H3" s="2"/>
      <c r="I3" s="2"/>
      <c r="J3" s="2"/>
      <c r="K3" s="2"/>
      <c r="L3" s="2"/>
      <c r="M3" s="2"/>
    </row>
    <row r="4" ht="24" customHeight="1">
      <c r="A4" s="59"/>
      <c r="B4" s="60"/>
      <c r="C4" s="60"/>
      <c r="D4" s="61"/>
      <c r="E4" s="61"/>
      <c r="F4" s="47"/>
      <c r="G4" t="s" s="17">
        <v>12</v>
      </c>
      <c r="H4" s="18"/>
      <c r="I4" s="2"/>
      <c r="J4" s="2"/>
      <c r="K4" s="2"/>
      <c r="L4" s="2"/>
      <c r="M4" s="2"/>
    </row>
    <row r="5" ht="17" customHeight="1">
      <c r="A5" s="62"/>
      <c r="B5" s="62"/>
      <c r="C5" s="62"/>
      <c r="D5" s="2"/>
      <c r="E5" s="2"/>
      <c r="F5" s="2"/>
      <c r="G5" s="45"/>
      <c r="H5" s="2"/>
      <c r="I5" s="2"/>
      <c r="J5" s="2"/>
      <c r="K5" s="2"/>
      <c r="L5" s="2"/>
      <c r="M5" s="2"/>
    </row>
    <row r="6" ht="20" customHeight="1">
      <c r="A6" t="s" s="63">
        <v>13</v>
      </c>
      <c r="B6" s="22"/>
      <c r="C6" s="23"/>
      <c r="D6" s="64"/>
      <c r="E6" s="26"/>
      <c r="F6" s="26"/>
      <c r="G6" s="26"/>
      <c r="H6" s="26"/>
      <c r="I6" s="26"/>
      <c r="J6" s="62"/>
      <c r="K6" s="62"/>
      <c r="L6" s="62"/>
      <c r="M6" s="2"/>
    </row>
    <row r="7" ht="25.5" customHeight="1">
      <c r="A7" s="65"/>
      <c r="B7" s="31">
        <v>2016</v>
      </c>
      <c r="C7" s="29"/>
      <c r="D7" s="29"/>
      <c r="E7" s="66"/>
      <c r="F7" s="31">
        <v>2017</v>
      </c>
      <c r="G7" s="29"/>
      <c r="H7" s="29"/>
      <c r="I7" s="66"/>
      <c r="J7" t="s" s="67">
        <v>44</v>
      </c>
      <c r="K7" s="68"/>
      <c r="L7" s="68"/>
      <c r="M7" s="69"/>
    </row>
    <row r="8" ht="46.5" customHeight="1">
      <c r="A8" s="70"/>
      <c r="B8" t="s" s="31">
        <v>45</v>
      </c>
      <c r="C8" s="71"/>
      <c r="D8" s="72"/>
      <c r="E8" t="s" s="34">
        <v>46</v>
      </c>
      <c r="F8" t="s" s="31">
        <v>45</v>
      </c>
      <c r="G8" s="71"/>
      <c r="H8" s="72"/>
      <c r="I8" t="s" s="34">
        <v>46</v>
      </c>
      <c r="J8" t="s" s="31">
        <v>45</v>
      </c>
      <c r="K8" s="71"/>
      <c r="L8" s="72"/>
      <c r="M8" t="s" s="34">
        <v>46</v>
      </c>
    </row>
    <row r="9" ht="27" customHeight="1">
      <c r="A9" s="73"/>
      <c r="B9" t="s" s="41">
        <v>47</v>
      </c>
      <c r="C9" t="s" s="41">
        <v>48</v>
      </c>
      <c r="D9" t="s" s="41">
        <v>49</v>
      </c>
      <c r="E9" s="74"/>
      <c r="F9" t="s" s="41">
        <v>47</v>
      </c>
      <c r="G9" t="s" s="41">
        <v>48</v>
      </c>
      <c r="H9" t="s" s="41">
        <v>49</v>
      </c>
      <c r="I9" s="74"/>
      <c r="J9" t="s" s="41">
        <v>47</v>
      </c>
      <c r="K9" t="s" s="41">
        <v>48</v>
      </c>
      <c r="L9" t="s" s="41">
        <v>49</v>
      </c>
      <c r="M9" s="74"/>
    </row>
    <row r="10" ht="16" customHeight="1">
      <c r="A10" t="s" s="42">
        <v>23</v>
      </c>
      <c r="B10" s="43">
        <v>2986</v>
      </c>
      <c r="C10" s="43">
        <v>2232</v>
      </c>
      <c r="D10" s="43">
        <v>754</v>
      </c>
      <c r="E10" s="75">
        <f>B10/'Evolución Denuncias'!B9</f>
        <v>0.09954328766209955</v>
      </c>
      <c r="F10" s="43">
        <v>2625</v>
      </c>
      <c r="G10" s="43">
        <v>1918</v>
      </c>
      <c r="H10" s="43">
        <v>707</v>
      </c>
      <c r="I10" s="75">
        <f>F10/'Evolución Denuncias'!J9</f>
        <v>0.07415673201875812</v>
      </c>
      <c r="J10" s="75">
        <f>IF(B10&gt;0,(F10-B10)/B10,"-")</f>
        <v>-0.1208975217682518</v>
      </c>
      <c r="K10" s="75">
        <f>IF(C10&gt;0,(G10-C10)/C10,"-")</f>
        <v>-0.1406810035842294</v>
      </c>
      <c r="L10" s="75">
        <f>IF(D10&gt;0,(H10-D10)/D10,"-")</f>
        <v>-0.0623342175066313</v>
      </c>
      <c r="M10" s="75">
        <f>(I10-E10)/E10</f>
        <v>-0.2550303113306472</v>
      </c>
    </row>
    <row r="11" ht="16" customHeight="1">
      <c r="A11" t="s" s="42">
        <v>24</v>
      </c>
      <c r="B11" s="43">
        <v>364</v>
      </c>
      <c r="C11" s="43">
        <v>208</v>
      </c>
      <c r="D11" s="43">
        <v>156</v>
      </c>
      <c r="E11" s="75">
        <f>B11/'Evolución Denuncias'!B10</f>
        <v>0.1151170145477546</v>
      </c>
      <c r="F11" s="43">
        <v>519</v>
      </c>
      <c r="G11" s="43">
        <v>307</v>
      </c>
      <c r="H11" s="43">
        <v>212</v>
      </c>
      <c r="I11" s="75">
        <f>F11/'Evolución Denuncias'!J10</f>
        <v>0.1344559585492228</v>
      </c>
      <c r="J11" s="75">
        <f>IF(B11&gt;0,(F11-B11)/B11,"-")</f>
        <v>0.4258241758241758</v>
      </c>
      <c r="K11" s="75">
        <f>IF(C11&gt;0,(G11-C11)/C11,"-")</f>
        <v>0.4759615384615384</v>
      </c>
      <c r="L11" s="75">
        <f>IF(D11&gt;0,(H11-D11)/D11,"-")</f>
        <v>0.358974358974359</v>
      </c>
      <c r="M11" s="75">
        <f>(I11-E11)/E11</f>
        <v>0.1679937937709959</v>
      </c>
    </row>
    <row r="12" ht="16" customHeight="1">
      <c r="A12" t="s" s="42">
        <v>25</v>
      </c>
      <c r="B12" s="43">
        <v>466</v>
      </c>
      <c r="C12" s="43">
        <v>359</v>
      </c>
      <c r="D12" s="43">
        <v>107</v>
      </c>
      <c r="E12" s="75">
        <f>B12/'Evolución Denuncias'!B11</f>
        <v>0.1696396068438296</v>
      </c>
      <c r="F12" s="43">
        <v>470</v>
      </c>
      <c r="G12" s="43">
        <v>325</v>
      </c>
      <c r="H12" s="43">
        <v>145</v>
      </c>
      <c r="I12" s="75">
        <f>F12/'Evolución Denuncias'!J11</f>
        <v>0.1733677609738104</v>
      </c>
      <c r="J12" s="75">
        <f>IF(B12&gt;0,(F12-B12)/B12,"-")</f>
        <v>0.008583690987124463</v>
      </c>
      <c r="K12" s="75">
        <f>IF(C12&gt;0,(G12-C12)/C12,"-")</f>
        <v>-0.0947075208913649</v>
      </c>
      <c r="L12" s="75">
        <f>IF(D12&gt;0,(H12-D12)/D12,"-")</f>
        <v>0.3551401869158878</v>
      </c>
      <c r="M12" s="75">
        <f>(I12-E12)/E12</f>
        <v>0.021976908573084</v>
      </c>
    </row>
    <row r="13" ht="16" customHeight="1">
      <c r="A13" t="s" s="42">
        <v>26</v>
      </c>
      <c r="B13" s="43">
        <v>271</v>
      </c>
      <c r="C13" s="43">
        <v>161</v>
      </c>
      <c r="D13" s="43">
        <v>110</v>
      </c>
      <c r="E13" s="75">
        <f>B13/'Evolución Denuncias'!B12</f>
        <v>0.05144267274107821</v>
      </c>
      <c r="F13" s="43">
        <v>446</v>
      </c>
      <c r="G13" s="43">
        <v>289</v>
      </c>
      <c r="H13" s="43">
        <v>157</v>
      </c>
      <c r="I13" s="75">
        <f>F13/'Evolución Denuncias'!J12</f>
        <v>0.08240946045824095</v>
      </c>
      <c r="J13" s="75">
        <f>IF(B13&gt;0,(F13-B13)/B13,"-")</f>
        <v>0.6457564575645757</v>
      </c>
      <c r="K13" s="75">
        <f>IF(C13&gt;0,(G13-C13)/C13,"-")</f>
        <v>0.7950310559006211</v>
      </c>
      <c r="L13" s="75">
        <f>IF(D13&gt;0,(H13-D13)/D13,"-")</f>
        <v>0.4272727272727272</v>
      </c>
      <c r="M13" s="75">
        <f>(I13-E13)/E13</f>
        <v>0.6019669287601968</v>
      </c>
    </row>
    <row r="14" ht="16" customHeight="1">
      <c r="A14" t="s" s="42">
        <v>27</v>
      </c>
      <c r="B14" s="43">
        <v>825</v>
      </c>
      <c r="C14" s="43">
        <v>603</v>
      </c>
      <c r="D14" s="43">
        <v>222</v>
      </c>
      <c r="E14" s="75">
        <f>B14/'Evolución Denuncias'!B13</f>
        <v>0.09415658525450811</v>
      </c>
      <c r="F14" s="43">
        <v>813</v>
      </c>
      <c r="G14" s="43">
        <v>549</v>
      </c>
      <c r="H14" s="43">
        <v>264</v>
      </c>
      <c r="I14" s="75">
        <f>F14/'Evolución Denuncias'!J13</f>
        <v>0.09030323225591469</v>
      </c>
      <c r="J14" s="75">
        <f>IF(B14&gt;0,(F14-B14)/B14,"-")</f>
        <v>-0.01454545454545455</v>
      </c>
      <c r="K14" s="75">
        <f>IF(C14&gt;0,(G14-C14)/C14,"-")</f>
        <v>-0.08955223880597014</v>
      </c>
      <c r="L14" s="75">
        <f>IF(D14&gt;0,(H14-D14)/D14,"-")</f>
        <v>0.1891891891891892</v>
      </c>
      <c r="M14" s="75">
        <f>(I14-E14)/E14</f>
        <v>-0.04092494421051582</v>
      </c>
    </row>
    <row r="15" ht="16" customHeight="1">
      <c r="A15" t="s" s="42">
        <v>28</v>
      </c>
      <c r="B15" s="43">
        <v>146</v>
      </c>
      <c r="C15" s="43">
        <v>113</v>
      </c>
      <c r="D15" s="43">
        <v>33</v>
      </c>
      <c r="E15" s="75">
        <f>B15/'Evolución Denuncias'!B14</f>
        <v>0.09688122096881222</v>
      </c>
      <c r="F15" s="43">
        <v>127</v>
      </c>
      <c r="G15" s="43">
        <v>95</v>
      </c>
      <c r="H15" s="43">
        <v>32</v>
      </c>
      <c r="I15" s="75">
        <f>F15/'Evolución Denuncias'!J14</f>
        <v>0.06656184486373165</v>
      </c>
      <c r="J15" s="75">
        <f>IF(B15&gt;0,(F15-B15)/B15,"-")</f>
        <v>-0.1301369863013699</v>
      </c>
      <c r="K15" s="75">
        <f>IF(C15&gt;0,(G15-C15)/C15,"-")</f>
        <v>-0.1592920353982301</v>
      </c>
      <c r="L15" s="75">
        <f>IF(D15&gt;0,(H15-D15)/D15,"-")</f>
        <v>-0.0303030303030303</v>
      </c>
      <c r="M15" s="75">
        <f>(I15-E15)/E15</f>
        <v>-0.3129541081531261</v>
      </c>
    </row>
    <row r="16" ht="16" customHeight="1">
      <c r="A16" t="s" s="42">
        <v>29</v>
      </c>
      <c r="B16" s="43">
        <v>583</v>
      </c>
      <c r="C16" s="43">
        <v>407</v>
      </c>
      <c r="D16" s="43">
        <v>176</v>
      </c>
      <c r="E16" s="75">
        <f>B16/'Evolución Denuncias'!B15</f>
        <v>0.1258363911072739</v>
      </c>
      <c r="F16" s="43">
        <v>636</v>
      </c>
      <c r="G16" s="43">
        <v>438</v>
      </c>
      <c r="H16" s="43">
        <v>198</v>
      </c>
      <c r="I16" s="75">
        <f>F16/'Evolución Denuncias'!J15</f>
        <v>0.1175600739371534</v>
      </c>
      <c r="J16" s="75">
        <f>IF(B16&gt;0,(F16-B16)/B16,"-")</f>
        <v>0.09090909090909091</v>
      </c>
      <c r="K16" s="75">
        <f>IF(C16&gt;0,(G16-C16)/C16,"-")</f>
        <v>0.07616707616707617</v>
      </c>
      <c r="L16" s="75">
        <f>IF(D16&gt;0,(H16-D16)/D16,"-")</f>
        <v>0.125</v>
      </c>
      <c r="M16" s="75">
        <f>(I16-E16)/E16</f>
        <v>-0.06577045874642912</v>
      </c>
    </row>
    <row r="17" ht="16" customHeight="1">
      <c r="A17" t="s" s="42">
        <v>30</v>
      </c>
      <c r="B17" s="43">
        <v>401</v>
      </c>
      <c r="C17" s="43">
        <v>267</v>
      </c>
      <c r="D17" s="43">
        <v>134</v>
      </c>
      <c r="E17" s="75">
        <f>B17/'Evolución Denuncias'!B16</f>
        <v>0.08476009300359331</v>
      </c>
      <c r="F17" s="43">
        <v>457</v>
      </c>
      <c r="G17" s="43">
        <v>286</v>
      </c>
      <c r="H17" s="43">
        <v>171</v>
      </c>
      <c r="I17" s="75">
        <f>F17/'Evolución Denuncias'!J16</f>
        <v>0.0895551636292377</v>
      </c>
      <c r="J17" s="75">
        <f>IF(B17&gt;0,(F17-B17)/B17,"-")</f>
        <v>0.1396508728179551</v>
      </c>
      <c r="K17" s="75">
        <f>IF(C17&gt;0,(G17-C17)/C17,"-")</f>
        <v>0.07116104868913857</v>
      </c>
      <c r="L17" s="75">
        <f>IF(D17&gt;0,(H17-D17)/D17,"-")</f>
        <v>0.2761194029850746</v>
      </c>
      <c r="M17" s="75">
        <f>(I17-E17)/E17</f>
        <v>0.05657226715691664</v>
      </c>
    </row>
    <row r="18" ht="16" customHeight="1">
      <c r="A18" t="s" s="42">
        <v>31</v>
      </c>
      <c r="B18" s="43">
        <v>2458</v>
      </c>
      <c r="C18" s="43">
        <v>1478</v>
      </c>
      <c r="D18" s="43">
        <v>980</v>
      </c>
      <c r="E18" s="75">
        <f>B18/'Evolución Denuncias'!B17</f>
        <v>0.1257546301033459</v>
      </c>
      <c r="F18" s="43">
        <v>2594</v>
      </c>
      <c r="G18" s="43">
        <v>1567</v>
      </c>
      <c r="H18" s="43">
        <v>1027</v>
      </c>
      <c r="I18" s="75">
        <f>F18/'Evolución Denuncias'!J17</f>
        <v>0.113018473335657</v>
      </c>
      <c r="J18" s="75">
        <f>IF(B18&gt;0,(F18-B18)/B18,"-")</f>
        <v>0.05532953620829943</v>
      </c>
      <c r="K18" s="75">
        <f>IF(C18&gt;0,(G18-C18)/C18,"-")</f>
        <v>0.06021650879566982</v>
      </c>
      <c r="L18" s="75">
        <f>IF(D18&gt;0,(H18-D18)/D18,"-")</f>
        <v>0.04795918367346939</v>
      </c>
      <c r="M18" s="75">
        <f>(I18-E18)/E18</f>
        <v>-0.1012778357124686</v>
      </c>
    </row>
    <row r="19" ht="16" customHeight="1">
      <c r="A19" t="s" s="42">
        <v>32</v>
      </c>
      <c r="B19" s="43">
        <v>2755</v>
      </c>
      <c r="C19" s="43">
        <v>1676</v>
      </c>
      <c r="D19" s="43">
        <v>1079</v>
      </c>
      <c r="E19" s="75">
        <f>B19/'Evolución Denuncias'!B18</f>
        <v>0.1417837476197828</v>
      </c>
      <c r="F19" s="43">
        <v>2736</v>
      </c>
      <c r="G19" s="43">
        <v>1553</v>
      </c>
      <c r="H19" s="43">
        <v>1183</v>
      </c>
      <c r="I19" s="75">
        <f>F19/'Evolución Denuncias'!J18</f>
        <v>0.1203854446253355</v>
      </c>
      <c r="J19" s="75">
        <f>IF(B19&gt;0,(F19-B19)/B19,"-")</f>
        <v>-0.006896551724137931</v>
      </c>
      <c r="K19" s="75">
        <f>IF(C19&gt;0,(G19-C19)/C19,"-")</f>
        <v>-0.0733890214797136</v>
      </c>
      <c r="L19" s="75">
        <f>IF(D19&gt;0,(H19-D19)/D19,"-")</f>
        <v>0.0963855421686747</v>
      </c>
      <c r="M19" s="75">
        <f>(I19-E19)/E19</f>
        <v>-0.1509221145136501</v>
      </c>
    </row>
    <row r="20" ht="16" customHeight="1">
      <c r="A20" t="s" s="42">
        <v>33</v>
      </c>
      <c r="B20" s="43">
        <v>100</v>
      </c>
      <c r="C20" s="43">
        <v>88</v>
      </c>
      <c r="D20" s="43">
        <v>12</v>
      </c>
      <c r="E20" s="75">
        <f>B20/'Evolución Denuncias'!B19</f>
        <v>0.0379794910748196</v>
      </c>
      <c r="F20" s="43">
        <v>100</v>
      </c>
      <c r="G20" s="43">
        <v>83</v>
      </c>
      <c r="H20" s="43">
        <v>17</v>
      </c>
      <c r="I20" s="75">
        <f>F20/'Evolución Denuncias'!J19</f>
        <v>0.03588087549336204</v>
      </c>
      <c r="J20" s="75">
        <f>IF(B20&gt;0,(F20-B20)/B20,"-")</f>
        <v>0</v>
      </c>
      <c r="K20" s="75">
        <f>IF(C20&gt;0,(G20-C20)/C20,"-")</f>
        <v>-0.05681818181818182</v>
      </c>
      <c r="L20" s="75">
        <f>IF(D20&gt;0,(H20-D20)/D20,"-")</f>
        <v>0.4166666666666667</v>
      </c>
      <c r="M20" s="75">
        <f>(I20-E20)/E20</f>
        <v>-0.05525654825977757</v>
      </c>
    </row>
    <row r="21" ht="16" customHeight="1">
      <c r="A21" t="s" s="42">
        <v>34</v>
      </c>
      <c r="B21" s="43">
        <v>314</v>
      </c>
      <c r="C21" s="43">
        <v>268</v>
      </c>
      <c r="D21" s="43">
        <v>46</v>
      </c>
      <c r="E21" s="75">
        <f>B21/'Evolución Denuncias'!B20</f>
        <v>0.05525250747844448</v>
      </c>
      <c r="F21" s="43">
        <v>402</v>
      </c>
      <c r="G21" s="43">
        <v>321</v>
      </c>
      <c r="H21" s="43">
        <v>81</v>
      </c>
      <c r="I21" s="75">
        <f>F21/'Evolución Denuncias'!J20</f>
        <v>0.06246115599751399</v>
      </c>
      <c r="J21" s="75">
        <f>IF(B21&gt;0,(F21-B21)/B21,"-")</f>
        <v>0.2802547770700637</v>
      </c>
      <c r="K21" s="75">
        <f>IF(C21&gt;0,(G21-C21)/C21,"-")</f>
        <v>0.1977611940298507</v>
      </c>
      <c r="L21" s="75">
        <f>IF(D21&gt;0,(H21-D21)/D21,"-")</f>
        <v>0.7608695652173914</v>
      </c>
      <c r="M21" s="75">
        <f>(I21-E21)/E21</f>
        <v>0.1304673552034139</v>
      </c>
    </row>
    <row r="22" ht="16" customHeight="1">
      <c r="A22" t="s" s="42">
        <v>35</v>
      </c>
      <c r="B22" s="43">
        <v>2988</v>
      </c>
      <c r="C22" s="43">
        <v>1703</v>
      </c>
      <c r="D22" s="43">
        <v>1285</v>
      </c>
      <c r="E22" s="75">
        <f>B22/'Evolución Denuncias'!B21</f>
        <v>0.1387508706756443</v>
      </c>
      <c r="F22" s="43">
        <v>2946</v>
      </c>
      <c r="G22" s="43">
        <v>1583</v>
      </c>
      <c r="H22" s="43">
        <v>1363</v>
      </c>
      <c r="I22" s="75">
        <f>F22/'Evolución Denuncias'!J21</f>
        <v>0.1092770503356949</v>
      </c>
      <c r="J22" s="75">
        <f>IF(B22&gt;0,(F22-B22)/B22,"-")</f>
        <v>-0.01405622489959839</v>
      </c>
      <c r="K22" s="75">
        <f>IF(C22&gt;0,(G22-C22)/C22,"-")</f>
        <v>-0.07046388725778038</v>
      </c>
      <c r="L22" s="75">
        <f>IF(D22&gt;0,(H22-D22)/D22,"-")</f>
        <v>0.06070038910505837</v>
      </c>
      <c r="M22" s="75">
        <f>(I22-E22)/E22</f>
        <v>-0.2124225973965225</v>
      </c>
    </row>
    <row r="23" ht="16" customHeight="1">
      <c r="A23" t="s" s="42">
        <v>36</v>
      </c>
      <c r="B23" s="43">
        <v>688</v>
      </c>
      <c r="C23" s="43">
        <v>431</v>
      </c>
      <c r="D23" s="43">
        <v>257</v>
      </c>
      <c r="E23" s="75">
        <f>B23/'Evolución Denuncias'!B22</f>
        <v>0.1091716915264995</v>
      </c>
      <c r="F23" s="43">
        <v>648</v>
      </c>
      <c r="G23" s="43">
        <v>371</v>
      </c>
      <c r="H23" s="43">
        <v>277</v>
      </c>
      <c r="I23" s="75">
        <f>F23/'Evolución Denuncias'!J22</f>
        <v>0.08266360505166476</v>
      </c>
      <c r="J23" s="75">
        <f>IF(B23&gt;0,(F23-B23)/B23,"-")</f>
        <v>-0.05813953488372093</v>
      </c>
      <c r="K23" s="75">
        <f>IF(C23&gt;0,(G23-C23)/C23,"-")</f>
        <v>-0.1392111368909513</v>
      </c>
      <c r="L23" s="75">
        <f>IF(D23&gt;0,(H23-D23)/D23,"-")</f>
        <v>0.07782101167315175</v>
      </c>
      <c r="M23" s="75">
        <f>(I23-E23)/E23</f>
        <v>-0.2428109897738499</v>
      </c>
    </row>
    <row r="24" ht="16" customHeight="1">
      <c r="A24" t="s" s="42">
        <v>37</v>
      </c>
      <c r="B24" s="43">
        <v>140</v>
      </c>
      <c r="C24" s="43">
        <v>83</v>
      </c>
      <c r="D24" s="43">
        <v>57</v>
      </c>
      <c r="E24" s="75">
        <f>B24/'Evolución Denuncias'!B23</f>
        <v>0.09320905459387484</v>
      </c>
      <c r="F24" s="43">
        <v>194</v>
      </c>
      <c r="G24" s="43">
        <v>94</v>
      </c>
      <c r="H24" s="43">
        <v>100</v>
      </c>
      <c r="I24" s="75">
        <f>F24/'Evolución Denuncias'!J23</f>
        <v>0.1056644880174292</v>
      </c>
      <c r="J24" s="75">
        <f>IF(B24&gt;0,(F24-B24)/B24,"-")</f>
        <v>0.3857142857142857</v>
      </c>
      <c r="K24" s="75">
        <f>IF(C24&gt;0,(G24-C24)/C24,"-")</f>
        <v>0.1325301204819277</v>
      </c>
      <c r="L24" s="75">
        <f>IF(D24&gt;0,(H24-D24)/D24,"-")</f>
        <v>0.7543859649122807</v>
      </c>
      <c r="M24" s="75">
        <f>(I24-E24)/E24</f>
        <v>0.1336290071584189</v>
      </c>
    </row>
    <row r="25" ht="16" customHeight="1">
      <c r="A25" t="s" s="42">
        <v>38</v>
      </c>
      <c r="B25" s="43">
        <v>522</v>
      </c>
      <c r="C25" s="43">
        <v>296</v>
      </c>
      <c r="D25" s="43">
        <v>226</v>
      </c>
      <c r="E25" s="75">
        <f>B25/'Evolución Denuncias'!B24</f>
        <v>0.1095717884130982</v>
      </c>
      <c r="F25" s="43">
        <v>665</v>
      </c>
      <c r="G25" s="43">
        <v>384</v>
      </c>
      <c r="H25" s="43">
        <v>281</v>
      </c>
      <c r="I25" s="75">
        <f>F25/'Evolución Denuncias'!J24</f>
        <v>0.1280816640986132</v>
      </c>
      <c r="J25" s="75">
        <f>IF(B25&gt;0,(F25-B25)/B25,"-")</f>
        <v>0.2739463601532567</v>
      </c>
      <c r="K25" s="75">
        <f>IF(C25&gt;0,(G25-C25)/C25,"-")</f>
        <v>0.2972972972972973</v>
      </c>
      <c r="L25" s="75">
        <f>IF(D25&gt;0,(H25-D25)/D25,"-")</f>
        <v>0.2433628318584071</v>
      </c>
      <c r="M25" s="75">
        <f>(I25-E25)/E25</f>
        <v>0.1689292102792978</v>
      </c>
    </row>
    <row r="26" ht="16" customHeight="1">
      <c r="A26" t="s" s="42">
        <v>39</v>
      </c>
      <c r="B26" s="43">
        <v>111</v>
      </c>
      <c r="C26" s="43">
        <v>54</v>
      </c>
      <c r="D26" s="43">
        <v>57</v>
      </c>
      <c r="E26" s="75">
        <f>B26/'Evolución Denuncias'!B25</f>
        <v>0.1608695652173913</v>
      </c>
      <c r="F26" s="43">
        <v>86</v>
      </c>
      <c r="G26" s="43">
        <v>49</v>
      </c>
      <c r="H26" s="43">
        <v>37</v>
      </c>
      <c r="I26" s="75">
        <f>F26/'Evolución Denuncias'!J25</f>
        <v>0.1182943603851444</v>
      </c>
      <c r="J26" s="75">
        <f>IF(B26&gt;0,(F26-B26)/B26,"-")</f>
        <v>-0.2252252252252252</v>
      </c>
      <c r="K26" s="75">
        <f>IF(C26&gt;0,(G26-C26)/C26,"-")</f>
        <v>-0.09259259259259259</v>
      </c>
      <c r="L26" s="75">
        <f>IF(D26&gt;0,(H26-D26)/D26,"-")</f>
        <v>-0.3508771929824561</v>
      </c>
      <c r="M26" s="75">
        <f>(I26-E26)/E26</f>
        <v>-0.26465667868694</v>
      </c>
    </row>
    <row r="27" ht="16" customHeight="1">
      <c r="A27" t="s" s="42">
        <v>40</v>
      </c>
      <c r="B27" s="44">
        <v>16118</v>
      </c>
      <c r="C27" s="44">
        <v>10427</v>
      </c>
      <c r="D27" s="44">
        <v>5691</v>
      </c>
      <c r="E27" s="76">
        <f>B27/'Evolución Denuncias'!B26</f>
        <v>0.1127976877803671</v>
      </c>
      <c r="F27" s="44">
        <v>16464</v>
      </c>
      <c r="G27" s="44">
        <v>10212</v>
      </c>
      <c r="H27" s="44">
        <v>6252</v>
      </c>
      <c r="I27" s="76">
        <f>F27/'Evolución Denuncias'!J26</f>
        <v>0.09902562251894623</v>
      </c>
      <c r="J27" s="76">
        <f>IF(B27&gt;0,(F27-B27)/B27,"-")</f>
        <v>0.02146668321131654</v>
      </c>
      <c r="K27" s="76">
        <f>IF(C27&gt;0,(G27-C27)/C27,"-")</f>
        <v>-0.02061954541095233</v>
      </c>
      <c r="L27" s="76">
        <f>IF(D27&gt;0,(H27-D27)/D27,"-")</f>
        <v>0.09857670005271481</v>
      </c>
      <c r="M27" s="76">
        <f>(I27-E27)/E27</f>
        <v>-0.1220952798982638</v>
      </c>
    </row>
  </sheetData>
  <mergeCells count="12">
    <mergeCell ref="F8:H8"/>
    <mergeCell ref="B8:D8"/>
    <mergeCell ref="B7:E7"/>
    <mergeCell ref="I8:I9"/>
    <mergeCell ref="F7:I7"/>
    <mergeCell ref="A6:C6"/>
    <mergeCell ref="A1:A3"/>
    <mergeCell ref="E8:E9"/>
    <mergeCell ref="M8:M9"/>
    <mergeCell ref="J7:M7"/>
    <mergeCell ref="A7:A9"/>
    <mergeCell ref="J8:L8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27"/>
  <sheetViews>
    <sheetView workbookViewId="0" showGridLines="0" defaultGridColor="1"/>
  </sheetViews>
  <sheetFormatPr defaultColWidth="8.125" defaultRowHeight="15" customHeight="1" outlineLevelRow="0" outlineLevelCol="0"/>
  <cols>
    <col min="1" max="1" width="20.625" style="77" customWidth="1"/>
    <col min="2" max="2" width="13.625" style="77" customWidth="1"/>
    <col min="3" max="3" width="13.625" style="77" customWidth="1"/>
    <col min="4" max="4" width="13.625" style="77" customWidth="1"/>
    <col min="5" max="5" width="13.625" style="77" customWidth="1"/>
    <col min="6" max="6" width="13.625" style="77" customWidth="1"/>
    <col min="7" max="7" width="13.625" style="77" customWidth="1"/>
    <col min="8" max="8" width="13.625" style="77" customWidth="1"/>
    <col min="9" max="9" width="13.625" style="77" customWidth="1"/>
    <col min="10" max="10" width="13.625" style="77" customWidth="1"/>
    <col min="11" max="256" width="8.125" style="77" customWidth="1"/>
  </cols>
  <sheetData>
    <row r="1" ht="15" customHeight="1">
      <c r="A1" s="53">
        <v>2017</v>
      </c>
      <c r="B1" t="s" s="54">
        <v>50</v>
      </c>
      <c r="C1" s="55"/>
      <c r="D1" s="55"/>
      <c r="E1" s="55"/>
      <c r="F1" s="55"/>
      <c r="G1" s="55"/>
      <c r="H1" s="55"/>
      <c r="I1" s="55"/>
      <c r="J1" s="55"/>
    </row>
    <row r="2" ht="16.5" customHeight="1">
      <c r="A2" s="57"/>
      <c r="B2" s="58"/>
      <c r="C2" s="58"/>
      <c r="D2" s="58"/>
      <c r="E2" s="58"/>
      <c r="F2" s="58"/>
      <c r="G2" s="58"/>
      <c r="H2" s="58"/>
      <c r="I2" s="58"/>
      <c r="J2" s="58"/>
    </row>
    <row r="3" ht="17" customHeight="1">
      <c r="A3" s="57"/>
      <c r="B3" s="2"/>
      <c r="C3" s="2"/>
      <c r="D3" s="2"/>
      <c r="E3" s="2"/>
      <c r="F3" s="26"/>
      <c r="G3" s="2"/>
      <c r="H3" s="2"/>
      <c r="I3" s="2"/>
      <c r="J3" s="2"/>
    </row>
    <row r="4" ht="29.25" customHeight="1">
      <c r="A4" s="78"/>
      <c r="B4" s="79"/>
      <c r="C4" s="79"/>
      <c r="D4" s="80"/>
      <c r="E4" s="47"/>
      <c r="F4" t="s" s="17">
        <v>12</v>
      </c>
      <c r="G4" s="18"/>
      <c r="H4" s="2"/>
      <c r="I4" s="2"/>
      <c r="J4" s="2"/>
    </row>
    <row r="5" ht="17" customHeight="1">
      <c r="A5" s="62"/>
      <c r="B5" s="62"/>
      <c r="C5" s="62"/>
      <c r="D5" s="2"/>
      <c r="E5" s="2"/>
      <c r="F5" s="45"/>
      <c r="G5" s="2"/>
      <c r="H5" s="2"/>
      <c r="I5" s="2"/>
      <c r="J5" s="2"/>
    </row>
    <row r="6" ht="20" customHeight="1">
      <c r="A6" t="s" s="63">
        <v>13</v>
      </c>
      <c r="B6" s="22"/>
      <c r="C6" s="23"/>
      <c r="D6" s="64"/>
      <c r="E6" s="26"/>
      <c r="F6" s="26"/>
      <c r="G6" s="26"/>
      <c r="H6" s="26"/>
      <c r="I6" s="26"/>
      <c r="J6" s="26"/>
    </row>
    <row r="7" ht="30.75" customHeight="1">
      <c r="A7" s="65"/>
      <c r="B7" s="31">
        <v>2016</v>
      </c>
      <c r="C7" s="29"/>
      <c r="D7" s="30"/>
      <c r="E7" s="31">
        <v>2017</v>
      </c>
      <c r="F7" s="29"/>
      <c r="G7" s="30"/>
      <c r="H7" t="s" s="31">
        <v>51</v>
      </c>
      <c r="I7" s="29"/>
      <c r="J7" s="81"/>
    </row>
    <row r="8" ht="25.5" customHeight="1">
      <c r="A8" s="70"/>
      <c r="B8" t="s" s="34">
        <v>52</v>
      </c>
      <c r="C8" t="s" s="34">
        <v>53</v>
      </c>
      <c r="D8" t="s" s="34">
        <v>54</v>
      </c>
      <c r="E8" t="s" s="34">
        <v>52</v>
      </c>
      <c r="F8" t="s" s="34">
        <v>53</v>
      </c>
      <c r="G8" t="s" s="34">
        <v>54</v>
      </c>
      <c r="H8" t="s" s="34">
        <v>52</v>
      </c>
      <c r="I8" t="s" s="34">
        <v>53</v>
      </c>
      <c r="J8" t="s" s="34">
        <v>54</v>
      </c>
    </row>
    <row r="9" ht="16.5" customHeight="1">
      <c r="A9" s="73"/>
      <c r="B9" s="39"/>
      <c r="C9" s="39"/>
      <c r="D9" s="39"/>
      <c r="E9" s="39"/>
      <c r="F9" s="39"/>
      <c r="G9" s="39"/>
      <c r="H9" s="39"/>
      <c r="I9" s="39"/>
      <c r="J9" s="39"/>
    </row>
    <row r="10" ht="16" customHeight="1">
      <c r="A10" t="s" s="42">
        <v>23</v>
      </c>
      <c r="B10" s="43">
        <v>28375</v>
      </c>
      <c r="C10" s="43">
        <v>22544</v>
      </c>
      <c r="D10" s="43">
        <v>5831</v>
      </c>
      <c r="E10" s="43">
        <v>34543</v>
      </c>
      <c r="F10" s="43">
        <v>27402</v>
      </c>
      <c r="G10" s="43">
        <v>7141</v>
      </c>
      <c r="H10" s="75">
        <f>IF(B10&gt;0,(E10-B10)/B10,"-")</f>
        <v>0.217374449339207</v>
      </c>
      <c r="I10" s="75">
        <f>IF(C10&gt;0,(F10-C10)/C10,"-")</f>
        <v>0.2154897090134847</v>
      </c>
      <c r="J10" s="75">
        <f>IF(D10&gt;0,(G10-D10)/D10,"-")</f>
        <v>0.224661293088664</v>
      </c>
    </row>
    <row r="11" ht="16" customHeight="1">
      <c r="A11" t="s" s="42">
        <v>24</v>
      </c>
      <c r="B11" s="43">
        <v>3122</v>
      </c>
      <c r="C11" s="43">
        <v>2003</v>
      </c>
      <c r="D11" s="43">
        <v>1119</v>
      </c>
      <c r="E11" s="43">
        <v>3812</v>
      </c>
      <c r="F11" s="43">
        <v>2310</v>
      </c>
      <c r="G11" s="43">
        <v>1502</v>
      </c>
      <c r="H11" s="75">
        <f>IF(B11&gt;0,(E11-B11)/B11,"-")</f>
        <v>0.2210121716848174</v>
      </c>
      <c r="I11" s="75">
        <f>IF(C11&gt;0,(F11-C11)/C11,"-")</f>
        <v>0.1532700948577134</v>
      </c>
      <c r="J11" s="75">
        <f>IF(D11&gt;0,(G11-D11)/D11,"-")</f>
        <v>0.3422698838248436</v>
      </c>
    </row>
    <row r="12" ht="16" customHeight="1">
      <c r="A12" t="s" s="42">
        <v>25</v>
      </c>
      <c r="B12" s="43">
        <v>2706</v>
      </c>
      <c r="C12" s="43">
        <v>2128</v>
      </c>
      <c r="D12" s="43">
        <v>578</v>
      </c>
      <c r="E12" s="43">
        <v>2505</v>
      </c>
      <c r="F12" s="43">
        <v>1939</v>
      </c>
      <c r="G12" s="43">
        <v>566</v>
      </c>
      <c r="H12" s="75">
        <f>IF(B12&gt;0,(E12-B12)/B12,"-")</f>
        <v>-0.07427937915742794</v>
      </c>
      <c r="I12" s="75">
        <f>IF(C12&gt;0,(F12-C12)/C12,"-")</f>
        <v>-0.08881578947368421</v>
      </c>
      <c r="J12" s="75">
        <f>IF(D12&gt;0,(G12-D12)/D12,"-")</f>
        <v>-0.02076124567474048</v>
      </c>
    </row>
    <row r="13" ht="16" customHeight="1">
      <c r="A13" t="s" s="42">
        <v>26</v>
      </c>
      <c r="B13" s="43">
        <v>5193</v>
      </c>
      <c r="C13" s="43">
        <v>3307</v>
      </c>
      <c r="D13" s="43">
        <v>1886</v>
      </c>
      <c r="E13" s="43">
        <v>5368</v>
      </c>
      <c r="F13" s="43">
        <v>3082</v>
      </c>
      <c r="G13" s="43">
        <v>2286</v>
      </c>
      <c r="H13" s="75">
        <f>IF(B13&gt;0,(E13-B13)/B13,"-")</f>
        <v>0.03369921047564028</v>
      </c>
      <c r="I13" s="75">
        <f>IF(C13&gt;0,(F13-C13)/C13,"-")</f>
        <v>-0.0680374962201391</v>
      </c>
      <c r="J13" s="75">
        <f>IF(D13&gt;0,(G13-D13)/D13,"-")</f>
        <v>0.2120890774125133</v>
      </c>
    </row>
    <row r="14" ht="16" customHeight="1">
      <c r="A14" t="s" s="42">
        <v>27</v>
      </c>
      <c r="B14" s="43">
        <v>8607</v>
      </c>
      <c r="C14" s="43">
        <v>6707</v>
      </c>
      <c r="D14" s="43">
        <v>1900</v>
      </c>
      <c r="E14" s="43">
        <v>8875</v>
      </c>
      <c r="F14" s="43">
        <v>7043</v>
      </c>
      <c r="G14" s="43">
        <v>1832</v>
      </c>
      <c r="H14" s="75">
        <f>IF(B14&gt;0,(E14-B14)/B14,"-")</f>
        <v>0.03113744626466829</v>
      </c>
      <c r="I14" s="75">
        <f>IF(C14&gt;0,(F14-C14)/C14,"-")</f>
        <v>0.05009691367228269</v>
      </c>
      <c r="J14" s="75">
        <f>IF(D14&gt;0,(G14-D14)/D14,"-")</f>
        <v>-0.03578947368421052</v>
      </c>
    </row>
    <row r="15" ht="16" customHeight="1">
      <c r="A15" t="s" s="42">
        <v>28</v>
      </c>
      <c r="B15" s="43">
        <v>1206</v>
      </c>
      <c r="C15" s="43">
        <v>951</v>
      </c>
      <c r="D15" s="43">
        <v>255</v>
      </c>
      <c r="E15" s="43">
        <v>1717</v>
      </c>
      <c r="F15" s="43">
        <v>1523</v>
      </c>
      <c r="G15" s="43">
        <v>194</v>
      </c>
      <c r="H15" s="75">
        <f>IF(B15&gt;0,(E15-B15)/B15,"-")</f>
        <v>0.4237147595356551</v>
      </c>
      <c r="I15" s="75">
        <f>IF(C15&gt;0,(F15-C15)/C15,"-")</f>
        <v>0.601472134595163</v>
      </c>
      <c r="J15" s="75">
        <f>IF(D15&gt;0,(G15-D15)/D15,"-")</f>
        <v>-0.2392156862745098</v>
      </c>
    </row>
    <row r="16" ht="16" customHeight="1">
      <c r="A16" t="s" s="42">
        <v>29</v>
      </c>
      <c r="B16" s="43">
        <v>4329</v>
      </c>
      <c r="C16" s="43">
        <v>3230</v>
      </c>
      <c r="D16" s="43">
        <v>1099</v>
      </c>
      <c r="E16" s="43">
        <v>5167</v>
      </c>
      <c r="F16" s="43">
        <v>4067</v>
      </c>
      <c r="G16" s="43">
        <v>1100</v>
      </c>
      <c r="H16" s="75">
        <f>IF(B16&gt;0,(E16-B16)/B16,"-")</f>
        <v>0.1935781935781936</v>
      </c>
      <c r="I16" s="75">
        <f>IF(C16&gt;0,(F16-C16)/C16,"-")</f>
        <v>0.2591331269349845</v>
      </c>
      <c r="J16" s="75">
        <f>IF(D16&gt;0,(G16-D16)/D16,"-")</f>
        <v>0.0009099181073703367</v>
      </c>
    </row>
    <row r="17" ht="16" customHeight="1">
      <c r="A17" t="s" s="42">
        <v>30</v>
      </c>
      <c r="B17" s="43">
        <v>4452</v>
      </c>
      <c r="C17" s="43">
        <v>3238</v>
      </c>
      <c r="D17" s="43">
        <v>1214</v>
      </c>
      <c r="E17" s="43">
        <v>4888</v>
      </c>
      <c r="F17" s="43">
        <v>3667</v>
      </c>
      <c r="G17" s="43">
        <v>1221</v>
      </c>
      <c r="H17" s="75">
        <f>IF(B17&gt;0,(E17-B17)/B17,"-")</f>
        <v>0.09793351302785265</v>
      </c>
      <c r="I17" s="75">
        <f>IF(C17&gt;0,(F17-C17)/C17,"-")</f>
        <v>0.1324891908585547</v>
      </c>
      <c r="J17" s="75">
        <f>IF(D17&gt;0,(G17-D17)/D17,"-")</f>
        <v>0.005766062602965404</v>
      </c>
    </row>
    <row r="18" ht="16" customHeight="1">
      <c r="A18" t="s" s="42">
        <v>31</v>
      </c>
      <c r="B18" s="43">
        <v>18606</v>
      </c>
      <c r="C18" s="43">
        <v>11915</v>
      </c>
      <c r="D18" s="43">
        <v>6691</v>
      </c>
      <c r="E18" s="43">
        <v>21870</v>
      </c>
      <c r="F18" s="43">
        <v>14252</v>
      </c>
      <c r="G18" s="43">
        <v>7618</v>
      </c>
      <c r="H18" s="75">
        <f>IF(B18&gt;0,(E18-B18)/B18,"-")</f>
        <v>0.1754272815220896</v>
      </c>
      <c r="I18" s="75">
        <f>IF(C18&gt;0,(F18-C18)/C18,"-")</f>
        <v>0.1961393201846412</v>
      </c>
      <c r="J18" s="75">
        <f>IF(D18&gt;0,(G18-D18)/D18,"-")</f>
        <v>0.1385443132566134</v>
      </c>
    </row>
    <row r="19" ht="16" customHeight="1">
      <c r="A19" t="s" s="42">
        <v>32</v>
      </c>
      <c r="B19" s="43">
        <v>18049</v>
      </c>
      <c r="C19" s="43">
        <v>12225</v>
      </c>
      <c r="D19" s="43">
        <v>5824</v>
      </c>
      <c r="E19" s="43">
        <v>21366</v>
      </c>
      <c r="F19" s="43">
        <v>13699</v>
      </c>
      <c r="G19" s="43">
        <v>7667</v>
      </c>
      <c r="H19" s="75">
        <f>IF(B19&gt;0,(E19-B19)/B19,"-")</f>
        <v>0.1837774945980387</v>
      </c>
      <c r="I19" s="75">
        <f>IF(C19&gt;0,(F19-C19)/C19,"-")</f>
        <v>0.1205725971370143</v>
      </c>
      <c r="J19" s="75">
        <f>IF(D19&gt;0,(G19-D19)/D19,"-")</f>
        <v>0.3164491758241758</v>
      </c>
    </row>
    <row r="20" ht="16" customHeight="1">
      <c r="A20" t="s" s="42">
        <v>33</v>
      </c>
      <c r="B20" s="43">
        <v>2533</v>
      </c>
      <c r="C20" s="43">
        <v>2322</v>
      </c>
      <c r="D20" s="43">
        <v>211</v>
      </c>
      <c r="E20" s="43">
        <v>2666</v>
      </c>
      <c r="F20" s="43">
        <v>2433</v>
      </c>
      <c r="G20" s="43">
        <v>233</v>
      </c>
      <c r="H20" s="75">
        <f>IF(B20&gt;0,(E20-B20)/B20,"-")</f>
        <v>0.05250690880378997</v>
      </c>
      <c r="I20" s="75">
        <f>IF(C20&gt;0,(F20-C20)/C20,"-")</f>
        <v>0.04780361757105943</v>
      </c>
      <c r="J20" s="75">
        <f>IF(D20&gt;0,(G20-D20)/D20,"-")</f>
        <v>0.1042654028436019</v>
      </c>
    </row>
    <row r="21" ht="16" customHeight="1">
      <c r="A21" t="s" s="42">
        <v>34</v>
      </c>
      <c r="B21" s="43">
        <v>5104</v>
      </c>
      <c r="C21" s="43">
        <v>4383</v>
      </c>
      <c r="D21" s="43">
        <v>721</v>
      </c>
      <c r="E21" s="43">
        <v>6001</v>
      </c>
      <c r="F21" s="43">
        <v>5036</v>
      </c>
      <c r="G21" s="43">
        <v>965</v>
      </c>
      <c r="H21" s="75">
        <f>IF(B21&gt;0,(E21-B21)/B21,"-")</f>
        <v>0.1757445141065831</v>
      </c>
      <c r="I21" s="75">
        <f>IF(C21&gt;0,(F21-C21)/C21,"-")</f>
        <v>0.1489847136664385</v>
      </c>
      <c r="J21" s="75">
        <f>IF(D21&gt;0,(G21-D21)/D21,"-")</f>
        <v>0.3384188626907074</v>
      </c>
    </row>
    <row r="22" ht="16" customHeight="1">
      <c r="A22" t="s" s="42">
        <v>35</v>
      </c>
      <c r="B22" s="43">
        <v>19715</v>
      </c>
      <c r="C22" s="43">
        <v>11465</v>
      </c>
      <c r="D22" s="43">
        <v>8250</v>
      </c>
      <c r="E22" s="43">
        <v>25251</v>
      </c>
      <c r="F22" s="43">
        <v>14633</v>
      </c>
      <c r="G22" s="43">
        <v>10618</v>
      </c>
      <c r="H22" s="75">
        <f>IF(B22&gt;0,(E22-B22)/B22,"-")</f>
        <v>0.2808014202383972</v>
      </c>
      <c r="I22" s="75">
        <f>IF(C22&gt;0,(F22-C22)/C22,"-")</f>
        <v>0.2763192324465765</v>
      </c>
      <c r="J22" s="75">
        <f>IF(D22&gt;0,(G22-D22)/D22,"-")</f>
        <v>0.287030303030303</v>
      </c>
    </row>
    <row r="23" ht="16" customHeight="1">
      <c r="A23" t="s" s="42">
        <v>36</v>
      </c>
      <c r="B23" s="43">
        <v>5915</v>
      </c>
      <c r="C23" s="43">
        <v>3615</v>
      </c>
      <c r="D23" s="43">
        <v>2300</v>
      </c>
      <c r="E23" s="43">
        <v>6443</v>
      </c>
      <c r="F23" s="43">
        <v>3986</v>
      </c>
      <c r="G23" s="43">
        <v>2457</v>
      </c>
      <c r="H23" s="75">
        <f>IF(B23&gt;0,(E23-B23)/B23,"-")</f>
        <v>0.08926458157227388</v>
      </c>
      <c r="I23" s="75">
        <f>IF(C23&gt;0,(F23-C23)/C23,"-")</f>
        <v>0.102627939142462</v>
      </c>
      <c r="J23" s="75">
        <f>IF(D23&gt;0,(G23-D23)/D23,"-")</f>
        <v>0.06826086956521739</v>
      </c>
    </row>
    <row r="24" ht="16" customHeight="1">
      <c r="A24" t="s" s="42">
        <v>37</v>
      </c>
      <c r="B24" s="43">
        <v>1494</v>
      </c>
      <c r="C24" s="43">
        <v>915</v>
      </c>
      <c r="D24" s="43">
        <v>579</v>
      </c>
      <c r="E24" s="43">
        <v>1803</v>
      </c>
      <c r="F24" s="43">
        <v>1087</v>
      </c>
      <c r="G24" s="43">
        <v>716</v>
      </c>
      <c r="H24" s="75">
        <f>IF(B24&gt;0,(E24-B24)/B24,"-")</f>
        <v>0.2068273092369478</v>
      </c>
      <c r="I24" s="75">
        <f>IF(C24&gt;0,(F24-C24)/C24,"-")</f>
        <v>0.1879781420765027</v>
      </c>
      <c r="J24" s="75">
        <f>IF(D24&gt;0,(G24-D24)/D24,"-")</f>
        <v>0.2366148531951641</v>
      </c>
    </row>
    <row r="25" ht="16" customHeight="1">
      <c r="A25" t="s" s="42">
        <v>38</v>
      </c>
      <c r="B25" s="43">
        <v>4771</v>
      </c>
      <c r="C25" s="43">
        <v>3183</v>
      </c>
      <c r="D25" s="43">
        <v>1588</v>
      </c>
      <c r="E25" s="43">
        <v>5224</v>
      </c>
      <c r="F25" s="43">
        <v>3518</v>
      </c>
      <c r="G25" s="43">
        <v>1706</v>
      </c>
      <c r="H25" s="75">
        <f>IF(B25&gt;0,(E25-B25)/B25,"-")</f>
        <v>0.09494864808216306</v>
      </c>
      <c r="I25" s="75">
        <f>IF(C25&gt;0,(F25-C25)/C25,"-")</f>
        <v>0.1052466226830035</v>
      </c>
      <c r="J25" s="75">
        <f>IF(D25&gt;0,(G25-D25)/D25,"-")</f>
        <v>0.0743073047858942</v>
      </c>
    </row>
    <row r="26" ht="16" customHeight="1">
      <c r="A26" t="s" s="42">
        <v>39</v>
      </c>
      <c r="B26" s="43">
        <v>443</v>
      </c>
      <c r="C26" s="43">
        <v>259</v>
      </c>
      <c r="D26" s="43">
        <v>184</v>
      </c>
      <c r="E26" s="43">
        <v>718</v>
      </c>
      <c r="F26" s="43">
        <v>430</v>
      </c>
      <c r="G26" s="43">
        <v>288</v>
      </c>
      <c r="H26" s="75">
        <f>IF(B26&gt;0,(E26-B26)/B26,"-")</f>
        <v>0.6207674943566591</v>
      </c>
      <c r="I26" s="75">
        <f>IF(C26&gt;0,(F26-C26)/C26,"-")</f>
        <v>0.6602316602316602</v>
      </c>
      <c r="J26" s="75">
        <f>IF(D26&gt;0,(G26-D26)/D26,"-")</f>
        <v>0.5652173913043478</v>
      </c>
    </row>
    <row r="27" ht="16" customHeight="1">
      <c r="A27" t="s" s="42">
        <v>40</v>
      </c>
      <c r="B27" s="44">
        <v>134620</v>
      </c>
      <c r="C27" s="44">
        <v>94390</v>
      </c>
      <c r="D27" s="44">
        <v>40230</v>
      </c>
      <c r="E27" s="44">
        <v>158217</v>
      </c>
      <c r="F27" s="44">
        <v>110107</v>
      </c>
      <c r="G27" s="44">
        <v>48110</v>
      </c>
      <c r="H27" s="76">
        <f>IF(B27&gt;0,(E27-B27)/B27,"-")</f>
        <v>0.1752859901946219</v>
      </c>
      <c r="I27" s="76">
        <f>IF(C27&gt;0,(F27-C27)/C27,"-")</f>
        <v>0.1665112829748914</v>
      </c>
      <c r="J27" s="76">
        <f>IF(D27&gt;0,(G27-D27)/D27,"-")</f>
        <v>0.1958737260750684</v>
      </c>
    </row>
  </sheetData>
  <mergeCells count="15">
    <mergeCell ref="D8:D9"/>
    <mergeCell ref="C8:C9"/>
    <mergeCell ref="B8:B9"/>
    <mergeCell ref="H7:J7"/>
    <mergeCell ref="E7:G7"/>
    <mergeCell ref="B7:D7"/>
    <mergeCell ref="A7:A9"/>
    <mergeCell ref="J8:J9"/>
    <mergeCell ref="I8:I9"/>
    <mergeCell ref="A1:A3"/>
    <mergeCell ref="A6:C6"/>
    <mergeCell ref="H8:H9"/>
    <mergeCell ref="G8:G9"/>
    <mergeCell ref="F8:F9"/>
    <mergeCell ref="E8:E9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Q50"/>
  <sheetViews>
    <sheetView workbookViewId="0" showGridLines="0" defaultGridColor="1"/>
  </sheetViews>
  <sheetFormatPr defaultColWidth="8.125" defaultRowHeight="11.25" customHeight="1" outlineLevelRow="0" outlineLevelCol="0"/>
  <cols>
    <col min="1" max="1" width="19" style="82" customWidth="1"/>
    <col min="2" max="2" width="15.25" style="82" customWidth="1"/>
    <col min="3" max="3" width="15.25" style="82" customWidth="1"/>
    <col min="4" max="4" width="15.25" style="82" customWidth="1"/>
    <col min="5" max="5" width="15.25" style="82" customWidth="1"/>
    <col min="6" max="6" width="14.125" style="82" customWidth="1"/>
    <col min="7" max="7" width="14.125" style="82" customWidth="1"/>
    <col min="8" max="8" width="14.75" style="82" customWidth="1"/>
    <col min="9" max="9" width="14.75" style="82" customWidth="1"/>
    <col min="10" max="10" width="7.375" style="82" customWidth="1"/>
    <col min="11" max="11" width="9.375" style="82" customWidth="1"/>
    <col min="12" max="12" width="8.375" style="82" customWidth="1"/>
    <col min="13" max="13" width="8.75" style="82" customWidth="1"/>
    <col min="14" max="14" width="8.75" style="82" customWidth="1"/>
    <col min="15" max="15" width="9.375" style="82" customWidth="1"/>
    <col min="16" max="16" width="8.375" style="82" customWidth="1"/>
    <col min="17" max="17" width="8.75" style="82" customWidth="1"/>
    <col min="18" max="256" width="8.125" style="82" customWidth="1"/>
  </cols>
  <sheetData>
    <row r="1" ht="14.25" customHeight="1">
      <c r="A1" s="83">
        <v>2017</v>
      </c>
      <c r="B1" t="s" s="84">
        <v>55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ht="52.5" customHeight="1">
      <c r="A2" s="73"/>
      <c r="B2" s="86"/>
      <c r="C2" s="85"/>
      <c r="D2" s="85"/>
      <c r="E2" t="s" s="87">
        <v>56</v>
      </c>
      <c r="F2" s="88"/>
      <c r="G2" s="88"/>
      <c r="H2" s="88"/>
      <c r="I2" s="88"/>
      <c r="J2" s="88"/>
      <c r="K2" s="88"/>
      <c r="L2" s="88"/>
      <c r="M2" s="85"/>
      <c r="N2" s="85"/>
      <c r="O2" s="85"/>
      <c r="P2" s="85"/>
      <c r="Q2" s="85"/>
    </row>
    <row r="3" ht="14.25" customHeight="1">
      <c r="A3" s="45"/>
      <c r="B3" s="85"/>
      <c r="C3" s="85"/>
      <c r="D3" s="85"/>
      <c r="E3" s="89"/>
      <c r="F3" s="85"/>
      <c r="G3" s="85"/>
      <c r="H3" s="57"/>
      <c r="I3" s="57"/>
      <c r="J3" s="85"/>
      <c r="K3" s="85"/>
      <c r="L3" s="85"/>
      <c r="M3" s="85"/>
      <c r="N3" s="85"/>
      <c r="O3" s="85"/>
      <c r="P3" s="85"/>
      <c r="Q3" s="85"/>
    </row>
    <row r="4" ht="27" customHeight="1">
      <c r="A4" s="2"/>
      <c r="B4" s="85"/>
      <c r="C4" s="85"/>
      <c r="D4" s="90"/>
      <c r="E4" t="s" s="17">
        <v>12</v>
      </c>
      <c r="F4" s="86"/>
      <c r="G4" s="85"/>
      <c r="H4" s="57"/>
      <c r="I4" s="57"/>
      <c r="J4" s="85"/>
      <c r="K4" s="85"/>
      <c r="L4" s="85"/>
      <c r="M4" s="85"/>
      <c r="N4" s="85"/>
      <c r="O4" s="85"/>
      <c r="P4" s="85"/>
      <c r="Q4" s="85"/>
    </row>
    <row r="5" ht="14.25" customHeight="1">
      <c r="A5" s="62"/>
      <c r="B5" s="91"/>
      <c r="C5" s="91"/>
      <c r="D5" s="85"/>
      <c r="E5" s="92"/>
      <c r="F5" s="85"/>
      <c r="G5" s="85"/>
      <c r="H5" s="57"/>
      <c r="I5" s="57"/>
      <c r="J5" s="85"/>
      <c r="K5" s="85"/>
      <c r="L5" s="85"/>
      <c r="M5" s="85"/>
      <c r="N5" s="85"/>
      <c r="O5" s="85"/>
      <c r="P5" s="85"/>
      <c r="Q5" s="85"/>
    </row>
    <row r="6" ht="14.25" customHeight="1">
      <c r="A6" t="s" s="21">
        <v>13</v>
      </c>
      <c r="B6" s="93"/>
      <c r="C6" s="94"/>
      <c r="D6" s="95"/>
      <c r="E6" s="85"/>
      <c r="F6" s="85"/>
      <c r="G6" s="85"/>
      <c r="H6" s="57"/>
      <c r="I6" s="57"/>
      <c r="J6" s="85"/>
      <c r="K6" s="85"/>
      <c r="L6" s="85"/>
      <c r="M6" s="85"/>
      <c r="N6" s="85"/>
      <c r="O6" s="85"/>
      <c r="P6" s="85"/>
      <c r="Q6" s="85"/>
    </row>
    <row r="7" ht="17" customHeight="1">
      <c r="A7" s="58"/>
      <c r="B7" s="96"/>
      <c r="C7" s="96"/>
      <c r="D7" s="97"/>
      <c r="E7" s="97"/>
      <c r="F7" s="97"/>
      <c r="G7" s="97"/>
      <c r="H7" s="98"/>
      <c r="I7" s="99"/>
      <c r="J7" s="2"/>
      <c r="K7" s="2"/>
      <c r="L7" s="2"/>
      <c r="M7" s="2"/>
      <c r="N7" s="2"/>
      <c r="O7" s="2"/>
      <c r="P7" s="2"/>
      <c r="Q7" s="2"/>
    </row>
    <row r="8" ht="17" customHeight="1">
      <c r="A8" s="26"/>
      <c r="B8" s="100"/>
      <c r="C8" s="100"/>
      <c r="D8" s="100"/>
      <c r="E8" s="100"/>
      <c r="F8" s="100"/>
      <c r="G8" s="100"/>
      <c r="H8" s="101"/>
      <c r="I8" s="102"/>
      <c r="J8" s="26"/>
      <c r="K8" s="26"/>
      <c r="L8" s="26"/>
      <c r="M8" s="26"/>
      <c r="N8" s="2"/>
      <c r="O8" s="2"/>
      <c r="P8" s="2"/>
      <c r="Q8" s="2"/>
    </row>
    <row r="9" ht="31.5" customHeight="1">
      <c r="A9" s="65"/>
      <c r="B9" s="103">
        <v>2016</v>
      </c>
      <c r="C9" s="104"/>
      <c r="D9" s="104"/>
      <c r="E9" s="105"/>
      <c r="F9" s="103">
        <v>2017</v>
      </c>
      <c r="G9" s="104"/>
      <c r="H9" s="104"/>
      <c r="I9" s="105"/>
      <c r="J9" t="s" s="31">
        <v>57</v>
      </c>
      <c r="K9" s="104"/>
      <c r="L9" s="104"/>
      <c r="M9" s="105"/>
      <c r="N9" s="18"/>
      <c r="O9" s="2"/>
      <c r="P9" s="2"/>
      <c r="Q9" s="2"/>
    </row>
    <row r="10" ht="20.25" customHeight="1">
      <c r="A10" s="73"/>
      <c r="B10" t="s" s="106">
        <v>58</v>
      </c>
      <c r="C10" t="s" s="106">
        <v>59</v>
      </c>
      <c r="D10" t="s" s="41">
        <v>60</v>
      </c>
      <c r="E10" t="s" s="41">
        <v>61</v>
      </c>
      <c r="F10" t="s" s="106">
        <v>58</v>
      </c>
      <c r="G10" t="s" s="106">
        <v>59</v>
      </c>
      <c r="H10" t="s" s="41">
        <v>60</v>
      </c>
      <c r="I10" t="s" s="41">
        <v>61</v>
      </c>
      <c r="J10" t="s" s="106">
        <v>58</v>
      </c>
      <c r="K10" t="s" s="106">
        <v>59</v>
      </c>
      <c r="L10" t="s" s="106">
        <v>60</v>
      </c>
      <c r="M10" t="s" s="106">
        <v>61</v>
      </c>
      <c r="N10" s="18"/>
      <c r="O10" s="2"/>
      <c r="P10" s="2"/>
      <c r="Q10" s="2"/>
    </row>
    <row r="11" ht="17" customHeight="1">
      <c r="A11" t="s" s="42">
        <v>23</v>
      </c>
      <c r="B11" s="107">
        <v>8447</v>
      </c>
      <c r="C11" s="107">
        <v>149</v>
      </c>
      <c r="D11" s="108">
        <v>6030</v>
      </c>
      <c r="E11" s="108">
        <v>2268</v>
      </c>
      <c r="F11" s="107">
        <v>8738</v>
      </c>
      <c r="G11" s="107">
        <v>59</v>
      </c>
      <c r="H11" s="108">
        <v>6585</v>
      </c>
      <c r="I11" s="108">
        <v>2094</v>
      </c>
      <c r="J11" s="109">
        <f>IF(B11=0,"-",(F11-B11)/B11)</f>
        <v>0.03445010062744169</v>
      </c>
      <c r="K11" s="109">
        <f>IF(C11=0,"-",(G11-C11)/C11)</f>
        <v>-0.6040268456375839</v>
      </c>
      <c r="L11" s="109">
        <f>IF(D11=0,"-",(H11-D11)/D11)</f>
        <v>0.09203980099502487</v>
      </c>
      <c r="M11" s="109">
        <f>IF(E11=0,"-",(I11-E11)/E11)</f>
        <v>-0.07671957671957672</v>
      </c>
      <c r="N11" s="18"/>
      <c r="O11" s="2"/>
      <c r="P11" s="2"/>
      <c r="Q11" s="2"/>
    </row>
    <row r="12" ht="17" customHeight="1">
      <c r="A12" t="s" s="42">
        <v>24</v>
      </c>
      <c r="B12" s="107">
        <v>957</v>
      </c>
      <c r="C12" s="107">
        <v>9</v>
      </c>
      <c r="D12" s="108">
        <v>805</v>
      </c>
      <c r="E12" s="108">
        <v>143</v>
      </c>
      <c r="F12" s="107">
        <v>785</v>
      </c>
      <c r="G12" s="107">
        <v>15</v>
      </c>
      <c r="H12" s="108">
        <v>630</v>
      </c>
      <c r="I12" s="108">
        <v>140</v>
      </c>
      <c r="J12" s="109">
        <f>IF(B12=0,"-",(F12-B12)/B12)</f>
        <v>-0.1797283176593522</v>
      </c>
      <c r="K12" s="109">
        <f>IF(C12=0,"-",(G12-C12)/C12)</f>
        <v>0.6666666666666666</v>
      </c>
      <c r="L12" s="109">
        <f>IF(D12=0,"-",(H12-D12)/D12)</f>
        <v>-0.2173913043478261</v>
      </c>
      <c r="M12" s="109">
        <f>IF(E12=0,"-",(I12-E12)/E12)</f>
        <v>-0.02097902097902098</v>
      </c>
      <c r="N12" s="18"/>
      <c r="O12" s="2"/>
      <c r="P12" s="2"/>
      <c r="Q12" s="2"/>
    </row>
    <row r="13" ht="17" customHeight="1">
      <c r="A13" t="s" s="42">
        <v>25</v>
      </c>
      <c r="B13" s="107">
        <v>828</v>
      </c>
      <c r="C13" s="107">
        <v>4</v>
      </c>
      <c r="D13" s="108">
        <v>515</v>
      </c>
      <c r="E13" s="108">
        <v>309</v>
      </c>
      <c r="F13" s="107">
        <v>822</v>
      </c>
      <c r="G13" s="107">
        <v>1</v>
      </c>
      <c r="H13" s="108">
        <v>566</v>
      </c>
      <c r="I13" s="108">
        <v>255</v>
      </c>
      <c r="J13" s="109">
        <f>IF(B13=0,"-",(F13-B13)/B13)</f>
        <v>-0.007246376811594203</v>
      </c>
      <c r="K13" s="109">
        <f>IF(C13=0,"-",(G13-C13)/C13)</f>
        <v>-0.75</v>
      </c>
      <c r="L13" s="109">
        <f>IF(D13=0,"-",(H13-D13)/D13)</f>
        <v>0.09902912621359224</v>
      </c>
      <c r="M13" s="109">
        <f>IF(E13=0,"-",(I13-E13)/E13)</f>
        <v>-0.1747572815533981</v>
      </c>
      <c r="N13" s="18"/>
      <c r="O13" s="2"/>
      <c r="P13" s="2"/>
      <c r="Q13" s="2"/>
    </row>
    <row r="14" ht="17" customHeight="1">
      <c r="A14" t="s" s="42">
        <v>26</v>
      </c>
      <c r="B14" s="107">
        <v>755</v>
      </c>
      <c r="C14" s="107">
        <v>0</v>
      </c>
      <c r="D14" s="108">
        <v>630</v>
      </c>
      <c r="E14" s="108">
        <v>125</v>
      </c>
      <c r="F14" s="107">
        <v>906</v>
      </c>
      <c r="G14" s="107">
        <v>0</v>
      </c>
      <c r="H14" s="108">
        <v>775</v>
      </c>
      <c r="I14" s="108">
        <v>131</v>
      </c>
      <c r="J14" s="109">
        <f>IF(B14=0,"-",(F14-B14)/B14)</f>
        <v>0.2</v>
      </c>
      <c r="K14" t="s" s="110">
        <f>IF(C14=0,"-",(G14-C14)/C14)</f>
        <v>42</v>
      </c>
      <c r="L14" s="109">
        <f>IF(D14=0,"-",(H14-D14)/D14)</f>
        <v>0.2301587301587301</v>
      </c>
      <c r="M14" s="109">
        <f>IF(E14=0,"-",(I14-E14)/E14)</f>
        <v>0.048</v>
      </c>
      <c r="N14" s="18"/>
      <c r="O14" s="2"/>
      <c r="P14" s="2"/>
      <c r="Q14" s="2"/>
    </row>
    <row r="15" ht="17" customHeight="1">
      <c r="A15" t="s" s="42">
        <v>27</v>
      </c>
      <c r="B15" s="107">
        <v>2344</v>
      </c>
      <c r="C15" s="107">
        <v>115</v>
      </c>
      <c r="D15" s="108">
        <v>1361</v>
      </c>
      <c r="E15" s="108">
        <v>868</v>
      </c>
      <c r="F15" s="107">
        <v>2125</v>
      </c>
      <c r="G15" s="107">
        <v>43</v>
      </c>
      <c r="H15" s="108">
        <v>1337</v>
      </c>
      <c r="I15" s="108">
        <v>735</v>
      </c>
      <c r="J15" s="109">
        <f>IF(B15=0,"-",(F15-B15)/B15)</f>
        <v>-0.09343003412969283</v>
      </c>
      <c r="K15" s="109">
        <f>IF(C15=0,"-",(G15-C15)/C15)</f>
        <v>-0.6260869565217392</v>
      </c>
      <c r="L15" s="109">
        <f>IF(D15=0,"-",(H15-D15)/D15)</f>
        <v>-0.01763409257898604</v>
      </c>
      <c r="M15" s="109">
        <f>IF(E15=0,"-",(I15-E15)/E15)</f>
        <v>-0.1532258064516129</v>
      </c>
      <c r="N15" s="18"/>
      <c r="O15" s="2"/>
      <c r="P15" s="2"/>
      <c r="Q15" s="2"/>
    </row>
    <row r="16" ht="17" customHeight="1">
      <c r="A16" t="s" s="42">
        <v>28</v>
      </c>
      <c r="B16" s="107">
        <v>336</v>
      </c>
      <c r="C16" s="107">
        <v>1</v>
      </c>
      <c r="D16" s="108">
        <v>235</v>
      </c>
      <c r="E16" s="108">
        <v>100</v>
      </c>
      <c r="F16" s="107">
        <v>296</v>
      </c>
      <c r="G16" s="107">
        <v>0</v>
      </c>
      <c r="H16" s="108">
        <v>193</v>
      </c>
      <c r="I16" s="108">
        <v>103</v>
      </c>
      <c r="J16" s="109">
        <f>IF(B16=0,"-",(F16-B16)/B16)</f>
        <v>-0.119047619047619</v>
      </c>
      <c r="K16" s="109">
        <f>IF(C16=0,"-",(G16-C16)/C16)</f>
        <v>-1</v>
      </c>
      <c r="L16" s="109">
        <f>IF(D16=0,"-",(H16-D16)/D16)</f>
        <v>-0.1787234042553192</v>
      </c>
      <c r="M16" s="109">
        <f>IF(E16=0,"-",(I16-E16)/E16)</f>
        <v>0.03</v>
      </c>
      <c r="N16" s="18"/>
      <c r="O16" s="2"/>
      <c r="P16" s="2"/>
      <c r="Q16" s="2"/>
    </row>
    <row r="17" ht="17" customHeight="1">
      <c r="A17" t="s" s="42">
        <v>29</v>
      </c>
      <c r="B17" s="107">
        <v>1523</v>
      </c>
      <c r="C17" s="107">
        <v>6</v>
      </c>
      <c r="D17" s="108">
        <v>1061</v>
      </c>
      <c r="E17" s="108">
        <v>456</v>
      </c>
      <c r="F17" s="107">
        <v>1597</v>
      </c>
      <c r="G17" s="107">
        <v>0</v>
      </c>
      <c r="H17" s="108">
        <v>1186</v>
      </c>
      <c r="I17" s="108">
        <v>411</v>
      </c>
      <c r="J17" s="109">
        <f>IF(B17=0,"-",(F17-B17)/B17)</f>
        <v>0.04858831254103742</v>
      </c>
      <c r="K17" s="109">
        <f>IF(C17=0,"-",(G17-C17)/C17)</f>
        <v>-1</v>
      </c>
      <c r="L17" s="109">
        <f>IF(D17=0,"-",(H17-D17)/D17)</f>
        <v>0.117813383600377</v>
      </c>
      <c r="M17" s="109">
        <f>IF(E17=0,"-",(I17-E17)/E17)</f>
        <v>-0.09868421052631579</v>
      </c>
      <c r="N17" s="18"/>
      <c r="O17" s="2"/>
      <c r="P17" s="2"/>
      <c r="Q17" s="2"/>
    </row>
    <row r="18" ht="17" customHeight="1">
      <c r="A18" t="s" s="42">
        <v>30</v>
      </c>
      <c r="B18" s="107">
        <v>1750</v>
      </c>
      <c r="C18" s="107">
        <v>66</v>
      </c>
      <c r="D18" s="108">
        <v>1376</v>
      </c>
      <c r="E18" s="108">
        <v>308</v>
      </c>
      <c r="F18" s="107">
        <v>1593</v>
      </c>
      <c r="G18" s="107">
        <v>4</v>
      </c>
      <c r="H18" s="108">
        <v>1192</v>
      </c>
      <c r="I18" s="108">
        <v>397</v>
      </c>
      <c r="J18" s="109">
        <f>IF(B18=0,"-",(F18-B18)/B18)</f>
        <v>-0.08971428571428572</v>
      </c>
      <c r="K18" s="109">
        <f>IF(C18=0,"-",(G18-C18)/C18)</f>
        <v>-0.9393939393939394</v>
      </c>
      <c r="L18" s="109">
        <f>IF(D18=0,"-",(H18-D18)/D18)</f>
        <v>-0.1337209302325581</v>
      </c>
      <c r="M18" s="109">
        <f>IF(E18=0,"-",(I18-E18)/E18)</f>
        <v>0.288961038961039</v>
      </c>
      <c r="N18" s="18"/>
      <c r="O18" s="2"/>
      <c r="P18" s="2"/>
      <c r="Q18" s="2"/>
    </row>
    <row r="19" ht="17" customHeight="1">
      <c r="A19" t="s" s="42">
        <v>31</v>
      </c>
      <c r="B19" s="107">
        <v>5406</v>
      </c>
      <c r="C19" s="107">
        <v>180</v>
      </c>
      <c r="D19" s="108">
        <v>2304</v>
      </c>
      <c r="E19" s="108">
        <v>2922</v>
      </c>
      <c r="F19" s="107">
        <v>5454</v>
      </c>
      <c r="G19" s="107">
        <v>182</v>
      </c>
      <c r="H19" s="108">
        <v>2611</v>
      </c>
      <c r="I19" s="108">
        <v>2661</v>
      </c>
      <c r="J19" s="109">
        <f>IF(B19=0,"-",(F19-B19)/B19)</f>
        <v>0.008879023307436182</v>
      </c>
      <c r="K19" s="109">
        <f>IF(C19=0,"-",(G19-C19)/C19)</f>
        <v>0.01111111111111111</v>
      </c>
      <c r="L19" s="109">
        <f>IF(D19=0,"-",(H19-D19)/D19)</f>
        <v>0.1332465277777778</v>
      </c>
      <c r="M19" s="109">
        <f>IF(E19=0,"-",(I19-E19)/E19)</f>
        <v>-0.08932238193018481</v>
      </c>
      <c r="N19" s="18"/>
      <c r="O19" s="2"/>
      <c r="P19" s="2"/>
      <c r="Q19" s="2"/>
    </row>
    <row r="20" ht="17" customHeight="1">
      <c r="A20" t="s" s="42">
        <v>32</v>
      </c>
      <c r="B20" s="107">
        <v>4617</v>
      </c>
      <c r="C20" s="107">
        <v>75</v>
      </c>
      <c r="D20" s="108">
        <v>3656</v>
      </c>
      <c r="E20" s="108">
        <v>886</v>
      </c>
      <c r="F20" s="107">
        <v>4691</v>
      </c>
      <c r="G20" s="107">
        <v>73</v>
      </c>
      <c r="H20" s="108">
        <v>3919</v>
      </c>
      <c r="I20" s="108">
        <v>699</v>
      </c>
      <c r="J20" s="109">
        <f>IF(B20=0,"-",(F20-B20)/B20)</f>
        <v>0.01602772363006281</v>
      </c>
      <c r="K20" s="109">
        <f>IF(C20=0,"-",(G20-C20)/C20)</f>
        <v>-0.02666666666666667</v>
      </c>
      <c r="L20" s="109">
        <f>IF(D20=0,"-",(H20-D20)/D20)</f>
        <v>0.07193654266958424</v>
      </c>
      <c r="M20" s="109">
        <f>IF(E20=0,"-",(I20-E20)/E20)</f>
        <v>-0.2110609480812641</v>
      </c>
      <c r="N20" s="18"/>
      <c r="O20" s="2"/>
      <c r="P20" s="2"/>
      <c r="Q20" s="2"/>
    </row>
    <row r="21" ht="17" customHeight="1">
      <c r="A21" t="s" s="42">
        <v>33</v>
      </c>
      <c r="B21" s="107">
        <v>785</v>
      </c>
      <c r="C21" s="107">
        <v>5</v>
      </c>
      <c r="D21" s="108">
        <v>634</v>
      </c>
      <c r="E21" s="108">
        <v>146</v>
      </c>
      <c r="F21" s="107">
        <v>792</v>
      </c>
      <c r="G21" s="107">
        <v>1</v>
      </c>
      <c r="H21" s="108">
        <v>620</v>
      </c>
      <c r="I21" s="108">
        <v>171</v>
      </c>
      <c r="J21" s="109">
        <f>IF(B21=0,"-",(F21-B21)/B21)</f>
        <v>0.008917197452229299</v>
      </c>
      <c r="K21" s="109">
        <f>IF(C21=0,"-",(G21-C21)/C21)</f>
        <v>-0.8</v>
      </c>
      <c r="L21" s="109">
        <f>IF(D21=0,"-",(H21-D21)/D21)</f>
        <v>-0.0220820189274448</v>
      </c>
      <c r="M21" s="109">
        <f>IF(E21=0,"-",(I21-E21)/E21)</f>
        <v>0.1712328767123288</v>
      </c>
      <c r="N21" s="18"/>
      <c r="O21" s="2"/>
      <c r="P21" s="2"/>
      <c r="Q21" s="2"/>
    </row>
    <row r="22" ht="17" customHeight="1">
      <c r="A22" t="s" s="42">
        <v>34</v>
      </c>
      <c r="B22" s="107">
        <v>1693</v>
      </c>
      <c r="C22" s="107">
        <v>15</v>
      </c>
      <c r="D22" s="108">
        <v>1134</v>
      </c>
      <c r="E22" s="108">
        <v>544</v>
      </c>
      <c r="F22" s="107">
        <v>1928</v>
      </c>
      <c r="G22" s="107">
        <v>13</v>
      </c>
      <c r="H22" s="108">
        <v>1284</v>
      </c>
      <c r="I22" s="108">
        <v>631</v>
      </c>
      <c r="J22" s="109">
        <f>IF(B22=0,"-",(F22-B22)/B22)</f>
        <v>0.138806851742469</v>
      </c>
      <c r="K22" s="109">
        <f>IF(C22=0,"-",(G22-C22)/C22)</f>
        <v>-0.1333333333333333</v>
      </c>
      <c r="L22" s="109">
        <f>IF(D22=0,"-",(H22-D22)/D22)</f>
        <v>0.1322751322751323</v>
      </c>
      <c r="M22" s="109">
        <f>IF(E22=0,"-",(I22-E22)/E22)</f>
        <v>0.1599264705882353</v>
      </c>
      <c r="N22" s="18"/>
      <c r="O22" s="2"/>
      <c r="P22" s="2"/>
      <c r="Q22" s="2"/>
    </row>
    <row r="23" ht="17" customHeight="1">
      <c r="A23" t="s" s="42">
        <v>35</v>
      </c>
      <c r="B23" s="107">
        <v>5331</v>
      </c>
      <c r="C23" s="107">
        <v>154</v>
      </c>
      <c r="D23" s="108">
        <v>2634</v>
      </c>
      <c r="E23" s="108">
        <v>2543</v>
      </c>
      <c r="F23" s="107">
        <v>5739</v>
      </c>
      <c r="G23" s="107">
        <v>93</v>
      </c>
      <c r="H23" s="108">
        <v>3150</v>
      </c>
      <c r="I23" s="108">
        <v>2496</v>
      </c>
      <c r="J23" s="109">
        <f>IF(B23=0,"-",(F23-B23)/B23)</f>
        <v>0.07653348339898705</v>
      </c>
      <c r="K23" s="109">
        <f>IF(C23=0,"-",(G23-C23)/C23)</f>
        <v>-0.3961038961038961</v>
      </c>
      <c r="L23" s="109">
        <f>IF(D23=0,"-",(H23-D23)/D23)</f>
        <v>0.1958997722095672</v>
      </c>
      <c r="M23" s="109">
        <f>IF(E23=0,"-",(I23-E23)/E23)</f>
        <v>-0.0184821077467558</v>
      </c>
      <c r="N23" s="18"/>
      <c r="O23" s="2"/>
      <c r="P23" s="2"/>
      <c r="Q23" s="2"/>
    </row>
    <row r="24" ht="17" customHeight="1">
      <c r="A24" t="s" s="42">
        <v>36</v>
      </c>
      <c r="B24" s="107">
        <v>1751</v>
      </c>
      <c r="C24" s="107">
        <v>289</v>
      </c>
      <c r="D24" s="108">
        <v>1125</v>
      </c>
      <c r="E24" s="108">
        <v>337</v>
      </c>
      <c r="F24" s="107">
        <v>1555</v>
      </c>
      <c r="G24" s="107">
        <v>253</v>
      </c>
      <c r="H24" s="108">
        <v>1076</v>
      </c>
      <c r="I24" s="108">
        <v>226</v>
      </c>
      <c r="J24" s="109">
        <f>IF(B24=0,"-",(F24-B24)/B24)</f>
        <v>-0.1119360365505425</v>
      </c>
      <c r="K24" s="109">
        <f>IF(C24=0,"-",(G24-C24)/C24)</f>
        <v>-0.1245674740484429</v>
      </c>
      <c r="L24" s="109">
        <f>IF(D24=0,"-",(H24-D24)/D24)</f>
        <v>-0.04355555555555556</v>
      </c>
      <c r="M24" s="109">
        <f>IF(E24=0,"-",(I24-E24)/E24)</f>
        <v>-0.3293768545994065</v>
      </c>
      <c r="N24" s="18"/>
      <c r="O24" s="2"/>
      <c r="P24" s="2"/>
      <c r="Q24" s="2"/>
    </row>
    <row r="25" ht="17" customHeight="1">
      <c r="A25" t="s" s="42">
        <v>37</v>
      </c>
      <c r="B25" s="107">
        <v>359</v>
      </c>
      <c r="C25" s="107">
        <v>1</v>
      </c>
      <c r="D25" s="108">
        <v>255</v>
      </c>
      <c r="E25" s="108">
        <v>103</v>
      </c>
      <c r="F25" s="107">
        <v>365</v>
      </c>
      <c r="G25" s="107">
        <v>0</v>
      </c>
      <c r="H25" s="108">
        <v>245</v>
      </c>
      <c r="I25" s="108">
        <v>120</v>
      </c>
      <c r="J25" s="109">
        <f>IF(B25=0,"-",(F25-B25)/B25)</f>
        <v>0.01671309192200557</v>
      </c>
      <c r="K25" s="109">
        <f>IF(C25=0,"-",(G25-C25)/C25)</f>
        <v>-1</v>
      </c>
      <c r="L25" s="109">
        <f>IF(D25=0,"-",(H25-D25)/D25)</f>
        <v>-0.0392156862745098</v>
      </c>
      <c r="M25" s="109">
        <f>IF(E25=0,"-",(I25-E25)/E25)</f>
        <v>0.1650485436893204</v>
      </c>
      <c r="N25" s="18"/>
      <c r="O25" s="2"/>
      <c r="P25" s="2"/>
      <c r="Q25" s="2"/>
    </row>
    <row r="26" ht="17" customHeight="1">
      <c r="A26" t="s" s="42">
        <v>38</v>
      </c>
      <c r="B26" s="107">
        <v>769</v>
      </c>
      <c r="C26" s="107">
        <v>76</v>
      </c>
      <c r="D26" s="108">
        <v>381</v>
      </c>
      <c r="E26" s="108">
        <v>312</v>
      </c>
      <c r="F26" s="107">
        <v>872</v>
      </c>
      <c r="G26" s="107">
        <v>63</v>
      </c>
      <c r="H26" s="108">
        <v>461</v>
      </c>
      <c r="I26" s="108">
        <v>348</v>
      </c>
      <c r="J26" s="109">
        <f>IF(B26=0,"-",(F26-B26)/B26)</f>
        <v>0.1339401820546164</v>
      </c>
      <c r="K26" s="109">
        <f>IF(C26=0,"-",(G26-C26)/C26)</f>
        <v>-0.1710526315789474</v>
      </c>
      <c r="L26" s="109">
        <f>IF(D26=0,"-",(H26-D26)/D26)</f>
        <v>0.2099737532808399</v>
      </c>
      <c r="M26" s="109">
        <f>IF(E26=0,"-",(I26-E26)/E26)</f>
        <v>0.1153846153846154</v>
      </c>
      <c r="N26" s="18"/>
      <c r="O26" s="2"/>
      <c r="P26" s="2"/>
      <c r="Q26" s="2"/>
    </row>
    <row r="27" ht="17" customHeight="1">
      <c r="A27" t="s" s="42">
        <v>39</v>
      </c>
      <c r="B27" s="107">
        <v>305</v>
      </c>
      <c r="C27" s="107">
        <v>35</v>
      </c>
      <c r="D27" s="108">
        <v>231</v>
      </c>
      <c r="E27" s="108">
        <v>39</v>
      </c>
      <c r="F27" s="107">
        <v>243</v>
      </c>
      <c r="G27" s="107">
        <v>2</v>
      </c>
      <c r="H27" s="108">
        <v>214</v>
      </c>
      <c r="I27" s="108">
        <v>27</v>
      </c>
      <c r="J27" s="109">
        <f>IF(B27=0,"-",(F27-B27)/B27)</f>
        <v>-0.2032786885245902</v>
      </c>
      <c r="K27" s="109">
        <f>IF(C27=0,"-",(G27-C27)/C27)</f>
        <v>-0.9428571428571428</v>
      </c>
      <c r="L27" s="109">
        <f>IF(D27=0,"-",(H27-D27)/D27)</f>
        <v>-0.0735930735930736</v>
      </c>
      <c r="M27" s="109">
        <f>IF(E27=0,"-",(I27-E27)/E27)</f>
        <v>-0.3076923076923077</v>
      </c>
      <c r="N27" s="18"/>
      <c r="O27" s="2"/>
      <c r="P27" s="2"/>
      <c r="Q27" s="2"/>
    </row>
    <row r="28" ht="17" customHeight="1">
      <c r="A28" t="s" s="42">
        <v>40</v>
      </c>
      <c r="B28" s="111">
        <v>37956</v>
      </c>
      <c r="C28" s="111">
        <v>1180</v>
      </c>
      <c r="D28" s="112">
        <v>24367</v>
      </c>
      <c r="E28" s="112">
        <v>12409</v>
      </c>
      <c r="F28" s="111">
        <v>38501</v>
      </c>
      <c r="G28" s="111">
        <v>802</v>
      </c>
      <c r="H28" s="112">
        <v>26044</v>
      </c>
      <c r="I28" s="112">
        <v>11645</v>
      </c>
      <c r="J28" s="113">
        <f>IF(B28=0,"-",(F28-B28)/B28)</f>
        <v>0.01435873116239857</v>
      </c>
      <c r="K28" s="113">
        <f>IF(C28=0,"-",(G28-C28)/C28)</f>
        <v>-0.3203389830508475</v>
      </c>
      <c r="L28" s="113">
        <f>IF(D28=0,"-",(H28-D28)/D28)</f>
        <v>0.06882258792629375</v>
      </c>
      <c r="M28" s="113">
        <f>IF(E28=0,"-",(I28-E28)/E28)</f>
        <v>-0.06156821661697155</v>
      </c>
      <c r="N28" s="18"/>
      <c r="O28" s="2"/>
      <c r="P28" s="2"/>
      <c r="Q28" s="2"/>
    </row>
    <row r="29" ht="17" customHeight="1">
      <c r="A29" s="45"/>
      <c r="B29" s="114"/>
      <c r="C29" s="114"/>
      <c r="D29" s="114"/>
      <c r="E29" s="114"/>
      <c r="F29" s="114"/>
      <c r="G29" s="114"/>
      <c r="H29" s="115"/>
      <c r="I29" s="116"/>
      <c r="J29" s="45"/>
      <c r="K29" s="45"/>
      <c r="L29" s="45"/>
      <c r="M29" s="45"/>
      <c r="N29" s="2"/>
      <c r="O29" s="2"/>
      <c r="P29" s="2"/>
      <c r="Q29" s="2"/>
    </row>
    <row r="30" ht="17" customHeight="1">
      <c r="A30" s="26"/>
      <c r="B30" s="100"/>
      <c r="C30" s="100"/>
      <c r="D30" s="100"/>
      <c r="E30" s="100"/>
      <c r="F30" s="100"/>
      <c r="G30" s="100"/>
      <c r="H30" s="101"/>
      <c r="I30" s="102"/>
      <c r="J30" s="2"/>
      <c r="K30" s="2"/>
      <c r="L30" s="2"/>
      <c r="M30" s="2"/>
      <c r="N30" s="2"/>
      <c r="O30" s="2"/>
      <c r="P30" s="2"/>
      <c r="Q30" s="2"/>
    </row>
    <row r="31" ht="56.25" customHeight="1">
      <c r="A31" s="65"/>
      <c r="B31" t="s" s="41">
        <v>62</v>
      </c>
      <c r="C31" t="s" s="41">
        <v>63</v>
      </c>
      <c r="D31" t="s" s="41">
        <v>62</v>
      </c>
      <c r="E31" t="s" s="41">
        <v>63</v>
      </c>
      <c r="F31" t="s" s="117">
        <v>64</v>
      </c>
      <c r="G31" s="118"/>
      <c r="H31" t="s" s="117">
        <v>65</v>
      </c>
      <c r="I31" s="118"/>
      <c r="J31" s="18"/>
      <c r="K31" s="2"/>
      <c r="L31" s="2"/>
      <c r="M31" s="2"/>
      <c r="N31" s="2"/>
      <c r="O31" s="2"/>
      <c r="P31" s="2"/>
      <c r="Q31" s="2"/>
    </row>
    <row r="32" ht="27" customHeight="1">
      <c r="A32" s="73"/>
      <c r="B32" t="s" s="41">
        <v>66</v>
      </c>
      <c r="C32" t="s" s="41">
        <v>66</v>
      </c>
      <c r="D32" t="s" s="41">
        <v>67</v>
      </c>
      <c r="E32" t="s" s="41">
        <v>67</v>
      </c>
      <c r="F32" s="119"/>
      <c r="G32" s="120"/>
      <c r="H32" s="119"/>
      <c r="I32" s="120"/>
      <c r="J32" s="18"/>
      <c r="K32" s="2"/>
      <c r="L32" s="2"/>
      <c r="M32" s="2"/>
      <c r="N32" s="2"/>
      <c r="O32" s="2"/>
      <c r="P32" s="2"/>
      <c r="Q32" s="2"/>
    </row>
    <row r="33" ht="17" customHeight="1">
      <c r="A33" t="s" s="42">
        <v>23</v>
      </c>
      <c r="B33" s="109">
        <f>B11/'Evolución Denuncias'!B9</f>
        <v>0.2815948261492816</v>
      </c>
      <c r="C33" s="109">
        <f>F11/'Evolución Denuncias'!J9</f>
        <v>0.2468501045256794</v>
      </c>
      <c r="D33" s="109">
        <f>B11/'Evolución Víctimas'!B10</f>
        <v>0.2976916299559471</v>
      </c>
      <c r="E33" s="109">
        <f>F11/'Evolución Víctimas'!E10</f>
        <v>0.252960078742437</v>
      </c>
      <c r="F33" s="121">
        <f>IF(B33=0,"-",(C33-B33)/B33)</f>
        <v>-0.1233855113700953</v>
      </c>
      <c r="G33" s="122"/>
      <c r="H33" s="121">
        <f>IF(D33=0,"-",(E33-D33)/D33)</f>
        <v>-0.1502613668383272</v>
      </c>
      <c r="I33" s="122"/>
      <c r="J33" s="18"/>
      <c r="K33" s="2"/>
      <c r="L33" s="2"/>
      <c r="M33" s="2"/>
      <c r="N33" s="2"/>
      <c r="O33" s="2"/>
      <c r="P33" s="2"/>
      <c r="Q33" s="2"/>
    </row>
    <row r="34" ht="17" customHeight="1">
      <c r="A34" t="s" s="42">
        <v>24</v>
      </c>
      <c r="B34" s="109">
        <f>B12/'Evolución Denuncias'!B10</f>
        <v>0.3026565464895636</v>
      </c>
      <c r="C34" s="109">
        <f>F12/'Evolución Denuncias'!J10</f>
        <v>0.2033678756476684</v>
      </c>
      <c r="D34" s="109">
        <f>B12/'Evolución Víctimas'!B11</f>
        <v>0.3065342729019859</v>
      </c>
      <c r="E34" s="109">
        <f>F12/'Evolución Víctimas'!E11</f>
        <v>0.2059286463798531</v>
      </c>
      <c r="F34" s="121">
        <f>IF(B34=0,"-",(C34-B34)/B34)</f>
        <v>-0.3280572384556662</v>
      </c>
      <c r="G34" s="122"/>
      <c r="H34" s="121">
        <f>IF(D34=0,"-",(E34-D34)/D34)</f>
        <v>-0.3282035172435723</v>
      </c>
      <c r="I34" s="122"/>
      <c r="J34" s="18"/>
      <c r="K34" s="2"/>
      <c r="L34" s="2"/>
      <c r="M34" s="2"/>
      <c r="N34" s="2"/>
      <c r="O34" s="2"/>
      <c r="P34" s="2"/>
      <c r="Q34" s="2"/>
    </row>
    <row r="35" ht="17" customHeight="1">
      <c r="A35" t="s" s="42">
        <v>25</v>
      </c>
      <c r="B35" s="109">
        <f>B13/'Evolución Denuncias'!B11</f>
        <v>0.3014197306152166</v>
      </c>
      <c r="C35" s="109">
        <f>F13/'Evolución Denuncias'!J11</f>
        <v>0.3032091479158982</v>
      </c>
      <c r="D35" s="109">
        <f>B13/'Evolución Víctimas'!B12</f>
        <v>0.3059866962305987</v>
      </c>
      <c r="E35" s="109">
        <f>F13/'Evolución Víctimas'!E12</f>
        <v>0.3281437125748503</v>
      </c>
      <c r="F35" s="121">
        <f>IF(B35=0,"-",(C35-B35)/B35)</f>
        <v>0.00593662961953185</v>
      </c>
      <c r="G35" s="122"/>
      <c r="H35" s="121">
        <f>IF(D35=0,"-",(E35-D35)/D35)</f>
        <v>0.07241169834244564</v>
      </c>
      <c r="I35" s="122"/>
      <c r="J35" s="18"/>
      <c r="K35" s="2"/>
      <c r="L35" s="2"/>
      <c r="M35" s="2"/>
      <c r="N35" s="2"/>
      <c r="O35" s="2"/>
      <c r="P35" s="2"/>
      <c r="Q35" s="2"/>
    </row>
    <row r="36" ht="17" customHeight="1">
      <c r="A36" t="s" s="42">
        <v>26</v>
      </c>
      <c r="B36" s="109">
        <f>B14/'Evolución Denuncias'!B12</f>
        <v>0.1433181473044799</v>
      </c>
      <c r="C36" s="109">
        <f>F14/'Evolución Denuncias'!J12</f>
        <v>0.1674057649667406</v>
      </c>
      <c r="D36" s="109">
        <f>B14/'Evolución Víctimas'!B13</f>
        <v>0.1453880223377624</v>
      </c>
      <c r="E36" s="109">
        <f>F14/'Evolución Víctimas'!E13</f>
        <v>0.1687779433681073</v>
      </c>
      <c r="F36" s="121">
        <f>IF(B36=0,"-",(C36-B36)/B36)</f>
        <v>0.1680709534368073</v>
      </c>
      <c r="G36" s="122"/>
      <c r="H36" s="121">
        <f>IF(D36=0,"-",(E36-D36)/D36)</f>
        <v>0.1608792846497764</v>
      </c>
      <c r="I36" s="122"/>
      <c r="J36" s="18"/>
      <c r="K36" s="2"/>
      <c r="L36" s="2"/>
      <c r="M36" s="2"/>
      <c r="N36" s="2"/>
      <c r="O36" s="2"/>
      <c r="P36" s="2"/>
      <c r="Q36" s="2"/>
    </row>
    <row r="37" ht="17" customHeight="1">
      <c r="A37" t="s" s="42">
        <v>27</v>
      </c>
      <c r="B37" s="109">
        <f>B15/'Evolución Denuncias'!B13</f>
        <v>0.2675188313170509</v>
      </c>
      <c r="C37" s="109">
        <f>F15/'Evolución Denuncias'!J13</f>
        <v>0.2360324336332334</v>
      </c>
      <c r="D37" s="109">
        <f>B15/'Evolución Víctimas'!B14</f>
        <v>0.27233647031486</v>
      </c>
      <c r="E37" s="109">
        <f>F15/'Evolución Víctimas'!E14</f>
        <v>0.2394366197183098</v>
      </c>
      <c r="F37" s="121">
        <f>IF(B37=0,"-",(C37-B37)/B37)</f>
        <v>-0.1176978739358401</v>
      </c>
      <c r="G37" s="122"/>
      <c r="H37" s="121">
        <f>IF(D37=0,"-",(E37-D37)/D37)</f>
        <v>-0.1208058933807625</v>
      </c>
      <c r="I37" s="122"/>
      <c r="J37" s="18"/>
      <c r="K37" s="2"/>
      <c r="L37" s="2"/>
      <c r="M37" s="2"/>
      <c r="N37" s="2"/>
      <c r="O37" s="2"/>
      <c r="P37" s="2"/>
      <c r="Q37" s="2"/>
    </row>
    <row r="38" ht="17" customHeight="1">
      <c r="A38" t="s" s="42">
        <v>28</v>
      </c>
      <c r="B38" s="109">
        <f>B16/'Evolución Denuncias'!B14</f>
        <v>0.2229595222295952</v>
      </c>
      <c r="C38" s="109">
        <f>F16/'Evolución Denuncias'!J14</f>
        <v>0.1551362683438155</v>
      </c>
      <c r="D38" s="109">
        <f>B16/'Evolución Víctimas'!B15</f>
        <v>0.2786069651741294</v>
      </c>
      <c r="E38" s="109">
        <f>F16/'Evolución Víctimas'!E15</f>
        <v>0.1723937099592312</v>
      </c>
      <c r="F38" s="121">
        <f>IF(B38=0,"-",(C38-B38)/B38)</f>
        <v>-0.3041953678746131</v>
      </c>
      <c r="G38" s="122"/>
      <c r="H38" s="121">
        <f>IF(D38=0,"-",(E38-D38)/D38)</f>
        <v>-0.3812297196106165</v>
      </c>
      <c r="I38" s="122"/>
      <c r="J38" s="18"/>
      <c r="K38" s="2"/>
      <c r="L38" s="2"/>
      <c r="M38" s="2"/>
      <c r="N38" s="2"/>
      <c r="O38" s="2"/>
      <c r="P38" s="2"/>
      <c r="Q38" s="2"/>
    </row>
    <row r="39" ht="17" customHeight="1">
      <c r="A39" t="s" s="42">
        <v>29</v>
      </c>
      <c r="B39" s="109">
        <f>B17/'Evolución Denuncias'!B15</f>
        <v>0.3287286855169437</v>
      </c>
      <c r="C39" s="109">
        <f>F17/'Evolución Denuncias'!J15</f>
        <v>0.2951940850277264</v>
      </c>
      <c r="D39" s="109">
        <f>B17/'Evolución Víctimas'!B16</f>
        <v>0.3518133518133518</v>
      </c>
      <c r="E39" s="109">
        <f>F17/'Evolución Víctimas'!E16</f>
        <v>0.3090768337526611</v>
      </c>
      <c r="F39" s="121">
        <f>IF(B39=0,"-",(C39-B39)/B39)</f>
        <v>-0.1020130033266865</v>
      </c>
      <c r="G39" s="122"/>
      <c r="H39" s="121">
        <f>IF(D39=0,"-",(E39-D39)/D39)</f>
        <v>-0.1214749748422391</v>
      </c>
      <c r="I39" s="122"/>
      <c r="J39" s="18"/>
      <c r="K39" s="2"/>
      <c r="L39" s="2"/>
      <c r="M39" s="2"/>
      <c r="N39" s="2"/>
      <c r="O39" s="2"/>
      <c r="P39" s="2"/>
      <c r="Q39" s="2"/>
    </row>
    <row r="40" ht="17" customHeight="1">
      <c r="A40" t="s" s="42">
        <v>30</v>
      </c>
      <c r="B40" s="109">
        <f>B18/'Evolución Denuncias'!B16</f>
        <v>0.3699006552525893</v>
      </c>
      <c r="C40" s="109">
        <f>F18/'Evolución Denuncias'!J16</f>
        <v>0.3121693121693122</v>
      </c>
      <c r="D40" s="109">
        <f>B18/'Evolución Víctimas'!B17</f>
        <v>0.3930817610062893</v>
      </c>
      <c r="E40" s="109">
        <f>F18/'Evolución Víctimas'!E17</f>
        <v>0.3259001636661211</v>
      </c>
      <c r="F40" s="121">
        <f>IF(B40=0,"-",(C40-B40)/B40)</f>
        <v>-0.1560725623582767</v>
      </c>
      <c r="G40" s="122"/>
      <c r="H40" s="121">
        <f>IF(D40=0,"-",(E40-D40)/D40)</f>
        <v>-0.1709099836333879</v>
      </c>
      <c r="I40" s="122"/>
      <c r="J40" s="18"/>
      <c r="K40" s="2"/>
      <c r="L40" s="2"/>
      <c r="M40" s="2"/>
      <c r="N40" s="2"/>
      <c r="O40" s="2"/>
      <c r="P40" s="2"/>
      <c r="Q40" s="2"/>
    </row>
    <row r="41" ht="17" customHeight="1">
      <c r="A41" t="s" s="42">
        <v>31</v>
      </c>
      <c r="B41" s="109">
        <f>B19/'Evolución Denuncias'!B17</f>
        <v>0.2765783280466592</v>
      </c>
      <c r="C41" s="109">
        <f>F19/'Evolución Denuncias'!J17</f>
        <v>0.237626350644824</v>
      </c>
      <c r="D41" s="109">
        <f>B19/'Evolución Víctimas'!B18</f>
        <v>0.290551435020961</v>
      </c>
      <c r="E41" s="109">
        <f>F19/'Evolución Víctimas'!E18</f>
        <v>0.2493827160493827</v>
      </c>
      <c r="F41" s="121">
        <f>IF(B41=0,"-",(C41-B41)/B41)</f>
        <v>-0.140835247927538</v>
      </c>
      <c r="G41" s="122"/>
      <c r="H41" s="121">
        <f>IF(D41=0,"-",(E41-D41)/D41)</f>
        <v>-0.1416916731752099</v>
      </c>
      <c r="I41" s="122"/>
      <c r="J41" s="18"/>
      <c r="K41" s="2"/>
      <c r="L41" s="2"/>
      <c r="M41" s="2"/>
      <c r="N41" s="2"/>
      <c r="O41" s="2"/>
      <c r="P41" s="2"/>
      <c r="Q41" s="2"/>
    </row>
    <row r="42" ht="17" customHeight="1">
      <c r="A42" t="s" s="42">
        <v>32</v>
      </c>
      <c r="B42" s="109">
        <f>B20/'Evolución Denuncias'!B18</f>
        <v>0.237610004631774</v>
      </c>
      <c r="C42" s="109">
        <f>F20/'Evolución Denuncias'!J18</f>
        <v>0.2064064768777225</v>
      </c>
      <c r="D42" s="109">
        <f>B20/'Evolución Víctimas'!B19</f>
        <v>0.2558036456313369</v>
      </c>
      <c r="E42" s="109">
        <f>F20/'Evolución Víctimas'!E19</f>
        <v>0.219554432275578</v>
      </c>
      <c r="F42" s="121">
        <f>IF(B42=0,"-",(C42-B42)/B42)</f>
        <v>-0.1313224491637369</v>
      </c>
      <c r="G42" s="122"/>
      <c r="H42" s="121">
        <f>IF(D42=0,"-",(E42-D42)/D42)</f>
        <v>-0.1417071803894503</v>
      </c>
      <c r="I42" s="122"/>
      <c r="J42" s="18"/>
      <c r="K42" s="2"/>
      <c r="L42" s="2"/>
      <c r="M42" s="2"/>
      <c r="N42" s="2"/>
      <c r="O42" s="2"/>
      <c r="P42" s="2"/>
      <c r="Q42" s="2"/>
    </row>
    <row r="43" ht="17" customHeight="1">
      <c r="A43" t="s" s="42">
        <v>33</v>
      </c>
      <c r="B43" s="109">
        <f>B21/'Evolución Denuncias'!B19</f>
        <v>0.2981390049373339</v>
      </c>
      <c r="C43" s="109">
        <f>F21/'Evolución Denuncias'!J19</f>
        <v>0.2841765339074274</v>
      </c>
      <c r="D43" s="109">
        <f>B21/'Evolución Víctimas'!B20</f>
        <v>0.3099091985787604</v>
      </c>
      <c r="E43" s="109">
        <f>F21/'Evolución Víctimas'!E20</f>
        <v>0.2970742685671418</v>
      </c>
      <c r="F43" s="121">
        <f>IF(B43=0,"-",(C43-B43)/B43)</f>
        <v>-0.04683208435890931</v>
      </c>
      <c r="G43" s="122"/>
      <c r="H43" s="121">
        <f>IF(D43=0,"-",(E43-D43)/D43)</f>
        <v>-0.04141513085277684</v>
      </c>
      <c r="I43" s="122"/>
      <c r="J43" s="18"/>
      <c r="K43" s="2"/>
      <c r="L43" s="2"/>
      <c r="M43" s="2"/>
      <c r="N43" s="2"/>
      <c r="O43" s="2"/>
      <c r="P43" s="2"/>
      <c r="Q43" s="2"/>
    </row>
    <row r="44" ht="17" customHeight="1">
      <c r="A44" t="s" s="42">
        <v>34</v>
      </c>
      <c r="B44" s="109">
        <f>B22/'Evolución Denuncias'!B20</f>
        <v>0.2979060355446067</v>
      </c>
      <c r="C44" s="109">
        <f>F22/'Evolución Denuncias'!J20</f>
        <v>0.2995649471721566</v>
      </c>
      <c r="D44" s="109">
        <f>B22/'Evolución Víctimas'!B21</f>
        <v>0.3317006269592476</v>
      </c>
      <c r="E44" s="109">
        <f>F22/'Evolución Víctimas'!E21</f>
        <v>0.3212797867022163</v>
      </c>
      <c r="F44" s="121">
        <f>IF(B44=0,"-",(C44-B44)/B44)</f>
        <v>0.005568573407776729</v>
      </c>
      <c r="G44" s="122"/>
      <c r="H44" s="121">
        <f>IF(D44=0,"-",(E44-D44)/D44)</f>
        <v>-0.03141640205073119</v>
      </c>
      <c r="I44" s="122"/>
      <c r="J44" s="18"/>
      <c r="K44" s="2"/>
      <c r="L44" s="2"/>
      <c r="M44" s="2"/>
      <c r="N44" s="2"/>
      <c r="O44" s="2"/>
      <c r="P44" s="2"/>
      <c r="Q44" s="2"/>
    </row>
    <row r="45" ht="17" customHeight="1">
      <c r="A45" t="s" s="42">
        <v>35</v>
      </c>
      <c r="B45" s="109">
        <f>B23/'Evolución Denuncias'!B21</f>
        <v>0.2475504991873694</v>
      </c>
      <c r="C45" s="109">
        <f>F23/'Evolución Denuncias'!J21</f>
        <v>0.2128788159798212</v>
      </c>
      <c r="D45" s="109">
        <f>B23/'Evolución Víctimas'!B22</f>
        <v>0.2704032462591935</v>
      </c>
      <c r="E45" s="109">
        <f>F23/'Evolución Víctimas'!E22</f>
        <v>0.227278127598907</v>
      </c>
      <c r="F45" s="121">
        <f>IF(B45=0,"-",(C45-B45)/B45)</f>
        <v>-0.1400590316778372</v>
      </c>
      <c r="G45" s="122"/>
      <c r="H45" s="121">
        <f>IF(D45=0,"-",(E45-D45)/D45)</f>
        <v>-0.1594844709036857</v>
      </c>
      <c r="I45" s="122"/>
      <c r="J45" s="18"/>
      <c r="K45" s="2"/>
      <c r="L45" s="2"/>
      <c r="M45" s="2"/>
      <c r="N45" s="2"/>
      <c r="O45" s="2"/>
      <c r="P45" s="2"/>
      <c r="Q45" s="2"/>
    </row>
    <row r="46" ht="17" customHeight="1">
      <c r="A46" t="s" s="42">
        <v>36</v>
      </c>
      <c r="B46" s="109">
        <f>B24/'Evolución Denuncias'!B22</f>
        <v>0.2778483021263091</v>
      </c>
      <c r="C46" s="109">
        <f>F24/'Evolución Denuncias'!J22</f>
        <v>0.1983671386656461</v>
      </c>
      <c r="D46" s="109">
        <f>B24/'Evolución Víctimas'!B23</f>
        <v>0.2960270498732037</v>
      </c>
      <c r="E46" s="109">
        <f>F24/'Evolución Víctimas'!E23</f>
        <v>0.2413471985100109</v>
      </c>
      <c r="F46" s="121">
        <f>IF(B46=0,"-",(C46-B46)/B46)</f>
        <v>-0.2860595614672177</v>
      </c>
      <c r="G46" s="122"/>
      <c r="H46" s="121">
        <f>IF(D46=0,"-",(E46-D46)/D46)</f>
        <v>-0.1847123476946235</v>
      </c>
      <c r="I46" s="122"/>
      <c r="J46" s="18"/>
      <c r="K46" s="2"/>
      <c r="L46" s="2"/>
      <c r="M46" s="2"/>
      <c r="N46" s="2"/>
      <c r="O46" s="2"/>
      <c r="P46" s="2"/>
      <c r="Q46" s="2"/>
    </row>
    <row r="47" ht="17" customHeight="1">
      <c r="A47" t="s" s="42">
        <v>37</v>
      </c>
      <c r="B47" s="109">
        <f>B25/'Evolución Denuncias'!B23</f>
        <v>0.2390146471371505</v>
      </c>
      <c r="C47" s="109">
        <f>F25/'Evolución Denuncias'!J23</f>
        <v>0.19880174291939</v>
      </c>
      <c r="D47" s="109">
        <f>B25/'Evolución Víctimas'!B24</f>
        <v>0.2402945113788487</v>
      </c>
      <c r="E47" s="109">
        <f>F25/'Evolución Víctimas'!E24</f>
        <v>0.2024403771491958</v>
      </c>
      <c r="F47" s="121">
        <f>IF(B47=0,"-",(C47-B47)/B47)</f>
        <v>-0.1682445184821065</v>
      </c>
      <c r="G47" s="122"/>
      <c r="H47" s="121">
        <f>IF(D47=0,"-",(E47-D47)/D47)</f>
        <v>-0.1575322466270237</v>
      </c>
      <c r="I47" s="122"/>
      <c r="J47" s="18"/>
      <c r="K47" s="2"/>
      <c r="L47" s="2"/>
      <c r="M47" s="2"/>
      <c r="N47" s="2"/>
      <c r="O47" s="2"/>
      <c r="P47" s="2"/>
      <c r="Q47" s="2"/>
    </row>
    <row r="48" ht="17" customHeight="1">
      <c r="A48" t="s" s="42">
        <v>38</v>
      </c>
      <c r="B48" s="109">
        <f>B26/'Evolución Denuncias'!B24</f>
        <v>0.1614189756507137</v>
      </c>
      <c r="C48" s="109">
        <f>F26/'Evolución Denuncias'!J24</f>
        <v>0.1679506933744222</v>
      </c>
      <c r="D48" s="109">
        <f>B26/'Evolución Víctimas'!B25</f>
        <v>0.1611821421085726</v>
      </c>
      <c r="E48" s="109">
        <f>F26/'Evolución Víctimas'!E25</f>
        <v>0.1669218989280245</v>
      </c>
      <c r="F48" s="121">
        <f>IF(B48=0,"-",(C48-B48)/B48)</f>
        <v>0.04046437351852705</v>
      </c>
      <c r="G48" s="122"/>
      <c r="H48" s="121">
        <f>IF(D48=0,"-",(E48-D48)/D48)</f>
        <v>0.0356103768343367</v>
      </c>
      <c r="I48" s="122"/>
      <c r="J48" s="18"/>
      <c r="K48" s="2"/>
      <c r="L48" s="2"/>
      <c r="M48" s="2"/>
      <c r="N48" s="2"/>
      <c r="O48" s="2"/>
      <c r="P48" s="2"/>
      <c r="Q48" s="2"/>
    </row>
    <row r="49" ht="17" customHeight="1">
      <c r="A49" t="s" s="42">
        <v>39</v>
      </c>
      <c r="B49" s="109">
        <f>B27/'Evolución Denuncias'!B25</f>
        <v>0.4420289855072464</v>
      </c>
      <c r="C49" s="109">
        <f>F27/'Evolución Denuncias'!J25</f>
        <v>0.3342503438789546</v>
      </c>
      <c r="D49" s="109">
        <f>B27/'Evolución Víctimas'!B26</f>
        <v>0.6884875846501128</v>
      </c>
      <c r="E49" s="109">
        <f>F27/'Evolución Víctimas'!E26</f>
        <v>0.3384401114206128</v>
      </c>
      <c r="F49" s="121">
        <f>IF(B49=0,"-",(C49-B49)/B49)</f>
        <v>-0.2438270908967913</v>
      </c>
      <c r="G49" s="122"/>
      <c r="H49" s="121">
        <f>IF(D49=0,"-",(E49-D49)/D49)</f>
        <v>-0.5084296086579295</v>
      </c>
      <c r="I49" s="122"/>
      <c r="J49" s="18"/>
      <c r="K49" s="2"/>
      <c r="L49" s="2"/>
      <c r="M49" s="2"/>
      <c r="N49" s="2"/>
      <c r="O49" s="2"/>
      <c r="P49" s="2"/>
      <c r="Q49" s="2"/>
    </row>
    <row r="50" ht="17" customHeight="1">
      <c r="A50" t="s" s="42">
        <v>40</v>
      </c>
      <c r="B50" s="113">
        <f>B28/'Evolución Denuncias'!B26</f>
        <v>0.2656253280426613</v>
      </c>
      <c r="C50" s="113">
        <f>F28/'Evolución Denuncias'!J26</f>
        <v>0.231571033321304</v>
      </c>
      <c r="D50" s="113">
        <f>B28/'Evolución Víctimas'!B27</f>
        <v>0.281949190313475</v>
      </c>
      <c r="E50" s="113">
        <f>F28/'Evolución Víctimas'!E27</f>
        <v>0.2433430035963266</v>
      </c>
      <c r="F50" s="123">
        <f>IF(B50=0,"-",(C50-B50)/B50)</f>
        <v>-0.1282042453266654</v>
      </c>
      <c r="G50" s="124"/>
      <c r="H50" s="123">
        <f>IF(D50=0,"-",(E50-D50)/D50)</f>
        <v>-0.136926042150451</v>
      </c>
      <c r="I50" s="124"/>
      <c r="J50" s="18"/>
      <c r="K50" s="2"/>
      <c r="L50" s="2"/>
      <c r="M50" s="2"/>
      <c r="N50" s="2"/>
      <c r="O50" s="2"/>
      <c r="P50" s="2"/>
      <c r="Q50" s="2"/>
    </row>
  </sheetData>
  <mergeCells count="47">
    <mergeCell ref="J9:M9"/>
    <mergeCell ref="F9:I9"/>
    <mergeCell ref="B9:E9"/>
    <mergeCell ref="E2:L2"/>
    <mergeCell ref="A1:A2"/>
    <mergeCell ref="A9:A10"/>
    <mergeCell ref="H36:I36"/>
    <mergeCell ref="F36:G36"/>
    <mergeCell ref="H35:I35"/>
    <mergeCell ref="F35:G35"/>
    <mergeCell ref="A31:A32"/>
    <mergeCell ref="H34:I34"/>
    <mergeCell ref="F34:G34"/>
    <mergeCell ref="F33:G33"/>
    <mergeCell ref="H31:I32"/>
    <mergeCell ref="F31:G32"/>
    <mergeCell ref="A6:C6"/>
    <mergeCell ref="B1:Q1"/>
    <mergeCell ref="H39:I39"/>
    <mergeCell ref="F39:G39"/>
    <mergeCell ref="H38:I38"/>
    <mergeCell ref="F38:G38"/>
    <mergeCell ref="H37:I37"/>
    <mergeCell ref="F37:G37"/>
    <mergeCell ref="H42:I42"/>
    <mergeCell ref="F42:G42"/>
    <mergeCell ref="H41:I41"/>
    <mergeCell ref="F41:G41"/>
    <mergeCell ref="H40:I40"/>
    <mergeCell ref="F40:G40"/>
    <mergeCell ref="H45:I45"/>
    <mergeCell ref="F45:G45"/>
    <mergeCell ref="H44:I44"/>
    <mergeCell ref="F44:G44"/>
    <mergeCell ref="H43:I43"/>
    <mergeCell ref="F43:G43"/>
    <mergeCell ref="H48:I48"/>
    <mergeCell ref="F48:G48"/>
    <mergeCell ref="H47:I47"/>
    <mergeCell ref="F47:G47"/>
    <mergeCell ref="H46:I46"/>
    <mergeCell ref="F46:G46"/>
    <mergeCell ref="H33:I33"/>
    <mergeCell ref="H50:I50"/>
    <mergeCell ref="F50:G50"/>
    <mergeCell ref="H49:I49"/>
    <mergeCell ref="F49:G49"/>
  </mergeCells>
  <pageMargins left="0.75" right="0.75" top="1" bottom="1" header="0.5" footer="0.5"/>
  <pageSetup firstPageNumber="1" fitToHeight="1" fitToWidth="1" scale="84" useFirstPageNumber="0" orientation="landscape" pageOrder="downThenOver"/>
  <headerFooter>
    <oddFooter>&amp;L&amp;"Helvetica,Regular"&amp;12&amp;K000000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P32"/>
  <sheetViews>
    <sheetView workbookViewId="0" showGridLines="0" defaultGridColor="1"/>
  </sheetViews>
  <sheetFormatPr defaultColWidth="8.125" defaultRowHeight="12.75" customHeight="1" outlineLevelRow="0" outlineLevelCol="0"/>
  <cols>
    <col min="1" max="1" width="16.25" style="125" customWidth="1"/>
    <col min="2" max="2" width="11" style="125" customWidth="1"/>
    <col min="3" max="3" width="11" style="125" customWidth="1"/>
    <col min="4" max="4" width="11.625" style="125" customWidth="1"/>
    <col min="5" max="5" width="10.125" style="125" customWidth="1"/>
    <col min="6" max="6" width="10.125" style="125" customWidth="1"/>
    <col min="7" max="7" width="7.125" style="125" customWidth="1"/>
    <col min="8" max="8" width="12.75" style="125" customWidth="1"/>
    <col min="9" max="9" width="9.75" style="125" customWidth="1"/>
    <col min="10" max="10" width="7.875" style="125" customWidth="1"/>
    <col min="11" max="11" width="9.25" style="125" customWidth="1"/>
    <col min="12" max="12" width="8.625" style="125" customWidth="1"/>
    <col min="13" max="13" width="9.875" style="125" customWidth="1"/>
    <col min="14" max="14" width="9.875" style="125" customWidth="1"/>
    <col min="15" max="15" width="9.375" style="125" customWidth="1"/>
    <col min="16" max="16" width="9.375" style="125" customWidth="1"/>
    <col min="17" max="256" width="8.125" style="125" customWidth="1"/>
  </cols>
  <sheetData>
    <row r="1" ht="20" customHeight="1">
      <c r="A1" t="s" s="63">
        <v>68</v>
      </c>
      <c r="B1" s="93"/>
      <c r="C1" s="93"/>
      <c r="D1" s="93"/>
      <c r="E1" s="93"/>
      <c r="F1" s="93"/>
      <c r="G1" s="93"/>
      <c r="H1" s="93"/>
      <c r="I1" s="93"/>
      <c r="J1" s="93"/>
      <c r="K1" s="94"/>
      <c r="L1" s="11"/>
      <c r="M1" s="2"/>
      <c r="N1" s="2"/>
      <c r="O1" s="2"/>
      <c r="P1" s="2"/>
    </row>
    <row r="2" ht="17" customHeight="1">
      <c r="A2" t="s" s="83">
        <v>63</v>
      </c>
      <c r="B2" s="126"/>
      <c r="C2" s="96"/>
      <c r="D2" s="96"/>
      <c r="E2" s="96"/>
      <c r="F2" s="96"/>
      <c r="G2" s="96"/>
      <c r="H2" s="96"/>
      <c r="I2" s="96"/>
      <c r="J2" s="96"/>
      <c r="K2" s="96"/>
      <c r="L2" s="2"/>
      <c r="M2" s="2"/>
      <c r="N2" s="2"/>
      <c r="O2" s="2"/>
      <c r="P2" s="2"/>
    </row>
    <row r="3" ht="12.75" customHeight="1">
      <c r="A3" s="70"/>
      <c r="B3" s="127"/>
      <c r="C3" s="97"/>
      <c r="D3" s="97"/>
      <c r="E3" s="97"/>
      <c r="F3" s="97"/>
      <c r="G3" s="97"/>
      <c r="H3" s="97"/>
      <c r="I3" s="97"/>
      <c r="J3" s="97"/>
      <c r="K3" s="97"/>
      <c r="L3" s="2"/>
      <c r="M3" s="2"/>
      <c r="N3" s="2"/>
      <c r="O3" s="2"/>
      <c r="P3" s="2"/>
    </row>
    <row r="4" ht="12.75" customHeight="1">
      <c r="A4" s="73"/>
      <c r="B4" s="127"/>
      <c r="C4" s="97"/>
      <c r="D4" s="97"/>
      <c r="E4" s="97"/>
      <c r="F4" s="97"/>
      <c r="G4" s="97"/>
      <c r="H4" s="100"/>
      <c r="I4" s="97"/>
      <c r="J4" s="97"/>
      <c r="K4" s="97"/>
      <c r="L4" s="2"/>
      <c r="M4" s="2"/>
      <c r="N4" s="2"/>
      <c r="O4" s="2"/>
      <c r="P4" s="2"/>
    </row>
    <row r="5" ht="27" customHeight="1">
      <c r="A5" s="45"/>
      <c r="B5" s="97"/>
      <c r="C5" s="97"/>
      <c r="D5" s="97"/>
      <c r="E5" s="97"/>
      <c r="F5" s="97"/>
      <c r="G5" s="128"/>
      <c r="H5" t="s" s="17">
        <v>12</v>
      </c>
      <c r="I5" s="127"/>
      <c r="J5" s="97"/>
      <c r="K5" s="97"/>
      <c r="L5" s="2"/>
      <c r="M5" s="2"/>
      <c r="N5" s="2"/>
      <c r="O5" s="2"/>
      <c r="P5" s="2"/>
    </row>
    <row r="6" ht="12.75" customHeight="1">
      <c r="A6" s="2"/>
      <c r="B6" s="97"/>
      <c r="C6" s="97"/>
      <c r="D6" s="97"/>
      <c r="E6" s="97"/>
      <c r="F6" s="97"/>
      <c r="G6" s="97"/>
      <c r="H6" s="114"/>
      <c r="I6" s="97"/>
      <c r="J6" s="97"/>
      <c r="K6" s="97"/>
      <c r="L6" s="2"/>
      <c r="M6" s="2"/>
      <c r="N6" s="2"/>
      <c r="O6" s="2"/>
      <c r="P6" s="2"/>
    </row>
    <row r="7" ht="17" customHeight="1">
      <c r="A7" s="2"/>
      <c r="B7" s="97"/>
      <c r="C7" s="97"/>
      <c r="D7" s="97"/>
      <c r="E7" s="97"/>
      <c r="F7" s="97"/>
      <c r="G7" s="97"/>
      <c r="H7" s="97"/>
      <c r="I7" s="97"/>
      <c r="J7" s="97"/>
      <c r="K7" s="97"/>
      <c r="L7" s="2"/>
      <c r="M7" s="2"/>
      <c r="N7" s="2"/>
      <c r="O7" s="2"/>
      <c r="P7" s="2"/>
    </row>
    <row r="8" ht="17" customHeight="1">
      <c r="A8" s="2"/>
      <c r="B8" s="97"/>
      <c r="C8" s="97"/>
      <c r="D8" s="97"/>
      <c r="E8" s="97"/>
      <c r="F8" s="97"/>
      <c r="G8" s="97"/>
      <c r="H8" s="97"/>
      <c r="I8" s="97"/>
      <c r="J8" s="97"/>
      <c r="K8" s="97"/>
      <c r="L8" s="2"/>
      <c r="M8" s="2"/>
      <c r="N8" s="2"/>
      <c r="O8" s="2"/>
      <c r="P8" s="2"/>
    </row>
    <row r="9" ht="17" customHeight="1">
      <c r="A9" s="62"/>
      <c r="B9" s="129"/>
      <c r="C9" s="129"/>
      <c r="D9" s="97"/>
      <c r="E9" s="97"/>
      <c r="F9" s="97"/>
      <c r="G9" s="97"/>
      <c r="H9" s="97"/>
      <c r="I9" s="97"/>
      <c r="J9" s="97"/>
      <c r="K9" s="97"/>
      <c r="L9" s="2"/>
      <c r="M9" s="2"/>
      <c r="N9" s="2"/>
      <c r="O9" s="2"/>
      <c r="P9" s="2"/>
    </row>
    <row r="10" ht="20" customHeight="1">
      <c r="A10" t="s" s="21">
        <v>13</v>
      </c>
      <c r="B10" s="93"/>
      <c r="C10" s="94"/>
      <c r="D10" s="130"/>
      <c r="E10" s="97"/>
      <c r="F10" s="97"/>
      <c r="G10" s="97"/>
      <c r="H10" s="97"/>
      <c r="I10" s="97"/>
      <c r="J10" s="97"/>
      <c r="K10" s="97"/>
      <c r="L10" s="2"/>
      <c r="M10" s="2"/>
      <c r="N10" s="2"/>
      <c r="O10" s="2"/>
      <c r="P10" s="2"/>
    </row>
    <row r="11" ht="20" customHeight="1">
      <c r="A11" s="131"/>
      <c r="B11" s="131"/>
      <c r="C11" s="131"/>
      <c r="D11" s="132"/>
      <c r="E11" s="132"/>
      <c r="F11" s="132"/>
      <c r="G11" s="132"/>
      <c r="H11" s="132"/>
      <c r="I11" s="132"/>
      <c r="J11" s="132"/>
      <c r="K11" s="132"/>
      <c r="L11" s="26"/>
      <c r="M11" s="26"/>
      <c r="N11" s="26"/>
      <c r="O11" s="26"/>
      <c r="P11" s="26"/>
    </row>
    <row r="12" ht="15" customHeight="1">
      <c r="A12" s="65"/>
      <c r="B12" s="133">
        <v>2016</v>
      </c>
      <c r="C12" s="134"/>
      <c r="D12" s="134"/>
      <c r="E12" s="134"/>
      <c r="F12" s="135"/>
      <c r="G12" s="133">
        <v>2017</v>
      </c>
      <c r="H12" s="134"/>
      <c r="I12" s="134"/>
      <c r="J12" s="134"/>
      <c r="K12" s="135"/>
      <c r="L12" t="s" s="136">
        <v>57</v>
      </c>
      <c r="M12" s="134"/>
      <c r="N12" s="134"/>
      <c r="O12" s="134"/>
      <c r="P12" s="135"/>
    </row>
    <row r="13" ht="12.75" customHeight="1">
      <c r="A13" s="70"/>
      <c r="B13" s="137"/>
      <c r="C13" s="138"/>
      <c r="D13" s="138"/>
      <c r="E13" s="138"/>
      <c r="F13" s="139"/>
      <c r="G13" s="137"/>
      <c r="H13" s="138"/>
      <c r="I13" s="138"/>
      <c r="J13" s="138"/>
      <c r="K13" s="139"/>
      <c r="L13" s="137"/>
      <c r="M13" s="138"/>
      <c r="N13" s="138"/>
      <c r="O13" s="138"/>
      <c r="P13" s="139"/>
    </row>
    <row r="14" ht="29" customHeight="1">
      <c r="A14" s="73"/>
      <c r="B14" t="s" s="140">
        <v>69</v>
      </c>
      <c r="C14" t="s" s="141">
        <v>70</v>
      </c>
      <c r="D14" t="s" s="141">
        <v>71</v>
      </c>
      <c r="E14" t="s" s="141">
        <v>72</v>
      </c>
      <c r="F14" t="s" s="141">
        <v>73</v>
      </c>
      <c r="G14" t="s" s="140">
        <v>69</v>
      </c>
      <c r="H14" t="s" s="141">
        <v>70</v>
      </c>
      <c r="I14" t="s" s="141">
        <v>71</v>
      </c>
      <c r="J14" t="s" s="141">
        <v>72</v>
      </c>
      <c r="K14" t="s" s="141">
        <v>73</v>
      </c>
      <c r="L14" t="s" s="140">
        <v>74</v>
      </c>
      <c r="M14" t="s" s="141">
        <v>75</v>
      </c>
      <c r="N14" t="s" s="141">
        <v>76</v>
      </c>
      <c r="O14" t="s" s="141">
        <v>77</v>
      </c>
      <c r="P14" t="s" s="141">
        <v>78</v>
      </c>
    </row>
    <row r="15" ht="12.75" customHeight="1">
      <c r="A15" t="s" s="42">
        <v>23</v>
      </c>
      <c r="B15" s="142">
        <v>4548</v>
      </c>
      <c r="C15" s="142">
        <v>2943</v>
      </c>
      <c r="D15" s="142">
        <v>586</v>
      </c>
      <c r="E15" s="142">
        <v>928</v>
      </c>
      <c r="F15" s="142">
        <v>91</v>
      </c>
      <c r="G15" s="142">
        <v>4478</v>
      </c>
      <c r="H15" s="142">
        <v>2920</v>
      </c>
      <c r="I15" s="142">
        <v>625</v>
      </c>
      <c r="J15" s="142">
        <v>846</v>
      </c>
      <c r="K15" s="142">
        <v>87</v>
      </c>
      <c r="L15" s="143">
        <f>IF(B15=0,"-",(G15-B15)/B15)</f>
        <v>-0.01539138082673703</v>
      </c>
      <c r="M15" s="143">
        <f>IF(C15=0,"-",(H15-C15)/C15)</f>
        <v>-0.007815154604145429</v>
      </c>
      <c r="N15" s="143">
        <f>IF(D15=0,"-",(I15-D15)/D15)</f>
        <v>0.06655290102389079</v>
      </c>
      <c r="O15" s="143">
        <f>IF(E15=0,"-",(J15-E15)/E15)</f>
        <v>-0.08836206896551724</v>
      </c>
      <c r="P15" s="143">
        <f>IF(F15=0,"-",(K15-F15)/F15)</f>
        <v>-0.04395604395604396</v>
      </c>
    </row>
    <row r="16" ht="12.75" customHeight="1">
      <c r="A16" t="s" s="42">
        <v>24</v>
      </c>
      <c r="B16" s="142">
        <v>420</v>
      </c>
      <c r="C16" s="142">
        <v>207</v>
      </c>
      <c r="D16" s="142">
        <v>117</v>
      </c>
      <c r="E16" s="142">
        <v>67</v>
      </c>
      <c r="F16" s="142">
        <v>29</v>
      </c>
      <c r="G16" s="142">
        <v>425</v>
      </c>
      <c r="H16" s="142">
        <v>215</v>
      </c>
      <c r="I16" s="142">
        <v>130</v>
      </c>
      <c r="J16" s="142">
        <v>58</v>
      </c>
      <c r="K16" s="142">
        <v>22</v>
      </c>
      <c r="L16" s="143">
        <f>IF(B16=0,"-",(G16-B16)/B16)</f>
        <v>0.0119047619047619</v>
      </c>
      <c r="M16" s="143">
        <f>IF(C16=0,"-",(H16-C16)/C16)</f>
        <v>0.03864734299516908</v>
      </c>
      <c r="N16" s="143">
        <f>IF(D16=0,"-",(I16-D16)/D16)</f>
        <v>0.1111111111111111</v>
      </c>
      <c r="O16" s="143">
        <f>IF(E16=0,"-",(J16-E16)/E16)</f>
        <v>-0.1343283582089552</v>
      </c>
      <c r="P16" s="143">
        <f>IF(F16=0,"-",(K16-F16)/F16)</f>
        <v>-0.2413793103448276</v>
      </c>
    </row>
    <row r="17" ht="17" customHeight="1">
      <c r="A17" t="s" s="42">
        <v>25</v>
      </c>
      <c r="B17" s="142">
        <v>428</v>
      </c>
      <c r="C17" s="142">
        <v>323</v>
      </c>
      <c r="D17" s="142">
        <v>69</v>
      </c>
      <c r="E17" s="142">
        <v>32</v>
      </c>
      <c r="F17" s="142">
        <v>4</v>
      </c>
      <c r="G17" s="142">
        <v>447</v>
      </c>
      <c r="H17" s="142">
        <v>347</v>
      </c>
      <c r="I17" s="142">
        <v>65</v>
      </c>
      <c r="J17" s="142">
        <v>33</v>
      </c>
      <c r="K17" s="142">
        <v>2</v>
      </c>
      <c r="L17" s="143">
        <f>IF(B17=0,"-",(G17-B17)/B17)</f>
        <v>0.04439252336448598</v>
      </c>
      <c r="M17" s="143">
        <f>IF(C17=0,"-",(H17-C17)/C17)</f>
        <v>0.07430340557275542</v>
      </c>
      <c r="N17" s="143">
        <f>IF(D17=0,"-",(I17-D17)/D17)</f>
        <v>-0.05797101449275362</v>
      </c>
      <c r="O17" s="143">
        <f>IF(E17=0,"-",(J17-E17)/E17)</f>
        <v>0.03125</v>
      </c>
      <c r="P17" s="143">
        <f>IF(F17=0,"-",(K17-F17)/F17)</f>
        <v>-0.5</v>
      </c>
    </row>
    <row r="18" ht="17" customHeight="1">
      <c r="A18" t="s" s="42">
        <v>26</v>
      </c>
      <c r="B18" s="142">
        <v>869</v>
      </c>
      <c r="C18" s="142">
        <v>532</v>
      </c>
      <c r="D18" s="142">
        <v>274</v>
      </c>
      <c r="E18" s="142">
        <v>48</v>
      </c>
      <c r="F18" s="142">
        <v>15</v>
      </c>
      <c r="G18" s="142">
        <v>844</v>
      </c>
      <c r="H18" s="142">
        <v>486</v>
      </c>
      <c r="I18" s="142">
        <v>304</v>
      </c>
      <c r="J18" s="142">
        <v>42</v>
      </c>
      <c r="K18" s="142">
        <v>12</v>
      </c>
      <c r="L18" s="143">
        <f>IF(B18=0,"-",(G18-B18)/B18)</f>
        <v>-0.0287686996547756</v>
      </c>
      <c r="M18" s="143">
        <f>IF(C18=0,"-",(H18-C18)/C18)</f>
        <v>-0.08646616541353383</v>
      </c>
      <c r="N18" s="143">
        <f>IF(D18=0,"-",(I18-D18)/D18)</f>
        <v>0.1094890510948905</v>
      </c>
      <c r="O18" s="143">
        <f>IF(E18=0,"-",(J18-E18)/E18)</f>
        <v>-0.125</v>
      </c>
      <c r="P18" s="143">
        <f>IF(F18=0,"-",(K18-F18)/F18)</f>
        <v>-0.2</v>
      </c>
    </row>
    <row r="19" ht="17" customHeight="1">
      <c r="A19" t="s" s="42">
        <v>27</v>
      </c>
      <c r="B19" s="142">
        <v>2219</v>
      </c>
      <c r="C19" s="142">
        <v>1472</v>
      </c>
      <c r="D19" s="142">
        <v>403</v>
      </c>
      <c r="E19" s="142">
        <v>302</v>
      </c>
      <c r="F19" s="142">
        <v>42</v>
      </c>
      <c r="G19" s="142">
        <v>2371</v>
      </c>
      <c r="H19" s="142">
        <v>1603</v>
      </c>
      <c r="I19" s="142">
        <v>440</v>
      </c>
      <c r="J19" s="142">
        <v>290</v>
      </c>
      <c r="K19" s="142">
        <v>38</v>
      </c>
      <c r="L19" s="143">
        <f>IF(B19=0,"-",(G19-B19)/B19)</f>
        <v>0.06849932401982875</v>
      </c>
      <c r="M19" s="143">
        <f>IF(C19=0,"-",(H19-C19)/C19)</f>
        <v>0.08899456521739131</v>
      </c>
      <c r="N19" s="143">
        <f>IF(D19=0,"-",(I19-D19)/D19)</f>
        <v>0.09181141439205956</v>
      </c>
      <c r="O19" s="143">
        <f>IF(E19=0,"-",(J19-E19)/E19)</f>
        <v>-0.03973509933774835</v>
      </c>
      <c r="P19" s="143">
        <f>IF(F19=0,"-",(K19-F19)/F19)</f>
        <v>-0.09523809523809523</v>
      </c>
    </row>
    <row r="20" ht="17" customHeight="1">
      <c r="A20" t="s" s="42">
        <v>28</v>
      </c>
      <c r="B20" s="142">
        <v>180</v>
      </c>
      <c r="C20" s="142">
        <v>126</v>
      </c>
      <c r="D20" s="142">
        <v>37</v>
      </c>
      <c r="E20" s="142">
        <v>15</v>
      </c>
      <c r="F20" s="142">
        <v>2</v>
      </c>
      <c r="G20" s="142">
        <v>203</v>
      </c>
      <c r="H20" s="142">
        <v>144</v>
      </c>
      <c r="I20" s="142">
        <v>25</v>
      </c>
      <c r="J20" s="142">
        <v>29</v>
      </c>
      <c r="K20" s="142">
        <v>5</v>
      </c>
      <c r="L20" s="143">
        <f>IF(B20=0,"-",(G20-B20)/B20)</f>
        <v>0.1277777777777778</v>
      </c>
      <c r="M20" s="143">
        <f>IF(C20=0,"-",(H20-C20)/C20)</f>
        <v>0.1428571428571428</v>
      </c>
      <c r="N20" s="143">
        <f>IF(D20=0,"-",(I20-D20)/D20)</f>
        <v>-0.3243243243243243</v>
      </c>
      <c r="O20" s="143">
        <f>IF(E20=0,"-",(J20-E20)/E20)</f>
        <v>0.9333333333333333</v>
      </c>
      <c r="P20" s="143">
        <f>IF(F20=0,"-",(K20-F20)/F20)</f>
        <v>1.5</v>
      </c>
    </row>
    <row r="21" ht="17" customHeight="1">
      <c r="A21" t="s" s="42">
        <v>29</v>
      </c>
      <c r="B21" s="142">
        <v>605</v>
      </c>
      <c r="C21" s="142">
        <v>405</v>
      </c>
      <c r="D21" s="142">
        <v>85</v>
      </c>
      <c r="E21" s="142">
        <v>109</v>
      </c>
      <c r="F21" s="142">
        <v>6</v>
      </c>
      <c r="G21" s="142">
        <v>653</v>
      </c>
      <c r="H21" s="142">
        <v>419</v>
      </c>
      <c r="I21" s="142">
        <v>103</v>
      </c>
      <c r="J21" s="142">
        <v>123</v>
      </c>
      <c r="K21" s="142">
        <v>8</v>
      </c>
      <c r="L21" s="143">
        <f>IF(B21=0,"-",(G21-B21)/B21)</f>
        <v>0.07933884297520662</v>
      </c>
      <c r="M21" s="143">
        <f>IF(C21=0,"-",(H21-C21)/C21)</f>
        <v>0.0345679012345679</v>
      </c>
      <c r="N21" s="143">
        <f>IF(D21=0,"-",(I21-D21)/D21)</f>
        <v>0.2117647058823529</v>
      </c>
      <c r="O21" s="143">
        <f>IF(E21=0,"-",(J21-E21)/E21)</f>
        <v>0.1284403669724771</v>
      </c>
      <c r="P21" s="143">
        <f>IF(F21=0,"-",(K21-F21)/F21)</f>
        <v>0.3333333333333333</v>
      </c>
    </row>
    <row r="22" ht="17" customHeight="1">
      <c r="A22" t="s" s="42">
        <v>30</v>
      </c>
      <c r="B22" s="142">
        <v>871</v>
      </c>
      <c r="C22" s="142">
        <v>522</v>
      </c>
      <c r="D22" s="142">
        <v>207</v>
      </c>
      <c r="E22" s="142">
        <v>116</v>
      </c>
      <c r="F22" s="142">
        <v>26</v>
      </c>
      <c r="G22" s="142">
        <v>914</v>
      </c>
      <c r="H22" s="142">
        <v>590</v>
      </c>
      <c r="I22" s="142">
        <v>179</v>
      </c>
      <c r="J22" s="142">
        <v>130</v>
      </c>
      <c r="K22" s="142">
        <v>15</v>
      </c>
      <c r="L22" s="143">
        <f>IF(B22=0,"-",(G22-B22)/B22)</f>
        <v>0.04936854190585534</v>
      </c>
      <c r="M22" s="143">
        <f>IF(C22=0,"-",(H22-C22)/C22)</f>
        <v>0.1302681992337165</v>
      </c>
      <c r="N22" s="143">
        <f>IF(D22=0,"-",(I22-D22)/D22)</f>
        <v>-0.1352657004830918</v>
      </c>
      <c r="O22" s="143">
        <f>IF(E22=0,"-",(J22-E22)/E22)</f>
        <v>0.1206896551724138</v>
      </c>
      <c r="P22" s="143">
        <f>IF(F22=0,"-",(K22-F22)/F22)</f>
        <v>-0.4230769230769231</v>
      </c>
    </row>
    <row r="23" ht="17" customHeight="1">
      <c r="A23" t="s" s="42">
        <v>31</v>
      </c>
      <c r="B23" s="142">
        <v>1766</v>
      </c>
      <c r="C23" s="142">
        <v>894</v>
      </c>
      <c r="D23" s="142">
        <v>454</v>
      </c>
      <c r="E23" s="142">
        <v>337</v>
      </c>
      <c r="F23" s="142">
        <v>81</v>
      </c>
      <c r="G23" s="142">
        <v>1757</v>
      </c>
      <c r="H23" s="142">
        <v>905</v>
      </c>
      <c r="I23" s="142">
        <v>446</v>
      </c>
      <c r="J23" s="142">
        <v>327</v>
      </c>
      <c r="K23" s="142">
        <v>79</v>
      </c>
      <c r="L23" s="143">
        <f>IF(B23=0,"-",(G23-B23)/B23)</f>
        <v>-0.005096262740656852</v>
      </c>
      <c r="M23" s="143">
        <f>IF(C23=0,"-",(H23-C23)/C23)</f>
        <v>0.01230425055928412</v>
      </c>
      <c r="N23" s="143">
        <f>IF(D23=0,"-",(I23-D23)/D23)</f>
        <v>-0.01762114537444934</v>
      </c>
      <c r="O23" s="143">
        <f>IF(E23=0,"-",(J23-E23)/E23)</f>
        <v>-0.02967359050445104</v>
      </c>
      <c r="P23" s="143">
        <f>IF(F23=0,"-",(K23-F23)/F23)</f>
        <v>-0.02469135802469136</v>
      </c>
    </row>
    <row r="24" ht="17" customHeight="1">
      <c r="A24" t="s" s="42">
        <v>32</v>
      </c>
      <c r="B24" s="142">
        <v>2855</v>
      </c>
      <c r="C24" s="142">
        <v>1714</v>
      </c>
      <c r="D24" s="142">
        <v>683</v>
      </c>
      <c r="E24" s="142">
        <v>369</v>
      </c>
      <c r="F24" s="142">
        <v>89</v>
      </c>
      <c r="G24" s="142">
        <v>3041</v>
      </c>
      <c r="H24" s="142">
        <v>1751</v>
      </c>
      <c r="I24" s="142">
        <v>887</v>
      </c>
      <c r="J24" s="142">
        <v>309</v>
      </c>
      <c r="K24" s="142">
        <v>94</v>
      </c>
      <c r="L24" s="143">
        <f>IF(B24=0,"-",(G24-B24)/B24)</f>
        <v>0.06514886164623468</v>
      </c>
      <c r="M24" s="143">
        <f>IF(C24=0,"-",(H24-C24)/C24)</f>
        <v>0.02158693115519253</v>
      </c>
      <c r="N24" s="143">
        <f>IF(D24=0,"-",(I24-D24)/D24)</f>
        <v>0.2986822840409956</v>
      </c>
      <c r="O24" s="143">
        <f>IF(E24=0,"-",(J24-E24)/E24)</f>
        <v>-0.1626016260162602</v>
      </c>
      <c r="P24" s="143">
        <f>IF(F24=0,"-",(K24-F24)/F24)</f>
        <v>0.05617977528089887</v>
      </c>
    </row>
    <row r="25" ht="17" customHeight="1">
      <c r="A25" t="s" s="42">
        <v>33</v>
      </c>
      <c r="B25" s="142">
        <v>497</v>
      </c>
      <c r="C25" s="142">
        <v>417</v>
      </c>
      <c r="D25" s="142">
        <v>23</v>
      </c>
      <c r="E25" s="142">
        <v>53</v>
      </c>
      <c r="F25" s="142">
        <v>4</v>
      </c>
      <c r="G25" s="142">
        <v>444</v>
      </c>
      <c r="H25" s="142">
        <v>371</v>
      </c>
      <c r="I25" s="142">
        <v>29</v>
      </c>
      <c r="J25" s="142">
        <v>43</v>
      </c>
      <c r="K25" s="142">
        <v>1</v>
      </c>
      <c r="L25" s="143">
        <f>IF(B25=0,"-",(G25-B25)/B25)</f>
        <v>-0.1066398390342052</v>
      </c>
      <c r="M25" s="143">
        <f>IF(C25=0,"-",(H25-C25)/C25)</f>
        <v>-0.1103117505995204</v>
      </c>
      <c r="N25" s="143">
        <f>IF(D25=0,"-",(I25-D25)/D25)</f>
        <v>0.2608695652173913</v>
      </c>
      <c r="O25" s="143">
        <f>IF(E25=0,"-",(J25-E25)/E25)</f>
        <v>-0.1886792452830189</v>
      </c>
      <c r="P25" s="143">
        <f>IF(F25=0,"-",(K25-F25)/F25)</f>
        <v>-0.75</v>
      </c>
    </row>
    <row r="26" ht="17" customHeight="1">
      <c r="A26" t="s" s="42">
        <v>34</v>
      </c>
      <c r="B26" s="142">
        <v>619</v>
      </c>
      <c r="C26" s="142">
        <v>446</v>
      </c>
      <c r="D26" s="142">
        <v>44</v>
      </c>
      <c r="E26" s="142">
        <v>123</v>
      </c>
      <c r="F26" s="142">
        <v>6</v>
      </c>
      <c r="G26" s="142">
        <v>752</v>
      </c>
      <c r="H26" s="142">
        <v>479</v>
      </c>
      <c r="I26" s="142">
        <v>98</v>
      </c>
      <c r="J26" s="142">
        <v>147</v>
      </c>
      <c r="K26" s="142">
        <v>28</v>
      </c>
      <c r="L26" s="143">
        <f>IF(B26=0,"-",(G26-B26)/B26)</f>
        <v>0.2148626817447496</v>
      </c>
      <c r="M26" s="143">
        <f>IF(C26=0,"-",(H26-C26)/C26)</f>
        <v>0.07399103139013453</v>
      </c>
      <c r="N26" s="143">
        <f>IF(D26=0,"-",(I26-D26)/D26)</f>
        <v>1.227272727272727</v>
      </c>
      <c r="O26" s="143">
        <f>IF(E26=0,"-",(J26-E26)/E26)</f>
        <v>0.1951219512195122</v>
      </c>
      <c r="P26" s="143">
        <f>IF(F26=0,"-",(K26-F26)/F26)</f>
        <v>3.666666666666667</v>
      </c>
    </row>
    <row r="27" ht="17" customHeight="1">
      <c r="A27" t="s" s="42">
        <v>35</v>
      </c>
      <c r="B27" s="142">
        <v>1173</v>
      </c>
      <c r="C27" s="142">
        <v>512</v>
      </c>
      <c r="D27" s="142">
        <v>266</v>
      </c>
      <c r="E27" s="142">
        <v>295</v>
      </c>
      <c r="F27" s="142">
        <v>100</v>
      </c>
      <c r="G27" s="142">
        <v>1228</v>
      </c>
      <c r="H27" s="142">
        <v>569</v>
      </c>
      <c r="I27" s="142">
        <v>342</v>
      </c>
      <c r="J27" s="142">
        <v>226</v>
      </c>
      <c r="K27" s="142">
        <v>91</v>
      </c>
      <c r="L27" s="143">
        <f>IF(B27=0,"-",(G27-B27)/B27)</f>
        <v>0.04688832054560955</v>
      </c>
      <c r="M27" s="143">
        <f>IF(C27=0,"-",(H27-C27)/C27)</f>
        <v>0.111328125</v>
      </c>
      <c r="N27" s="143">
        <f>IF(D27=0,"-",(I27-D27)/D27)</f>
        <v>0.2857142857142857</v>
      </c>
      <c r="O27" s="143">
        <f>IF(E27=0,"-",(J27-E27)/E27)</f>
        <v>-0.2338983050847458</v>
      </c>
      <c r="P27" s="143">
        <f>IF(F27=0,"-",(K27-F27)/F27)</f>
        <v>-0.09</v>
      </c>
    </row>
    <row r="28" ht="17" customHeight="1">
      <c r="A28" t="s" s="42">
        <v>36</v>
      </c>
      <c r="B28" s="142">
        <v>1047</v>
      </c>
      <c r="C28" s="142">
        <v>589</v>
      </c>
      <c r="D28" s="142">
        <v>388</v>
      </c>
      <c r="E28" s="142">
        <v>58</v>
      </c>
      <c r="F28" s="142">
        <v>12</v>
      </c>
      <c r="G28" s="142">
        <v>1127</v>
      </c>
      <c r="H28" s="142">
        <v>674</v>
      </c>
      <c r="I28" s="142">
        <v>387</v>
      </c>
      <c r="J28" s="142">
        <v>52</v>
      </c>
      <c r="K28" s="142">
        <v>14</v>
      </c>
      <c r="L28" s="143">
        <f>IF(B28=0,"-",(G28-B28)/B28)</f>
        <v>0.07640878701050621</v>
      </c>
      <c r="M28" s="143">
        <f>IF(C28=0,"-",(H28-C28)/C28)</f>
        <v>0.1443123938879457</v>
      </c>
      <c r="N28" s="143">
        <f>IF(D28=0,"-",(I28-D28)/D28)</f>
        <v>-0.002577319587628866</v>
      </c>
      <c r="O28" s="143">
        <f>IF(E28=0,"-",(J28-E28)/E28)</f>
        <v>-0.103448275862069</v>
      </c>
      <c r="P28" s="143">
        <f>IF(F28=0,"-",(K28-F28)/F28)</f>
        <v>0.1666666666666667</v>
      </c>
    </row>
    <row r="29" ht="17" customHeight="1">
      <c r="A29" t="s" s="42">
        <v>37</v>
      </c>
      <c r="B29" s="142">
        <v>162</v>
      </c>
      <c r="C29" s="142">
        <v>87</v>
      </c>
      <c r="D29" s="142">
        <v>58</v>
      </c>
      <c r="E29" s="142">
        <v>13</v>
      </c>
      <c r="F29" s="142">
        <v>4</v>
      </c>
      <c r="G29" s="142">
        <v>183</v>
      </c>
      <c r="H29" s="142">
        <v>109</v>
      </c>
      <c r="I29" s="142">
        <v>60</v>
      </c>
      <c r="J29" s="142">
        <v>9</v>
      </c>
      <c r="K29" s="142">
        <v>5</v>
      </c>
      <c r="L29" s="143">
        <f>IF(B29=0,"-",(G29-B29)/B29)</f>
        <v>0.1296296296296296</v>
      </c>
      <c r="M29" s="143">
        <f>IF(C29=0,"-",(H29-C29)/C29)</f>
        <v>0.2528735632183908</v>
      </c>
      <c r="N29" s="143">
        <f>IF(D29=0,"-",(I29-D29)/D29)</f>
        <v>0.03448275862068965</v>
      </c>
      <c r="O29" s="143">
        <f>IF(E29=0,"-",(J29-E29)/E29)</f>
        <v>-0.3076923076923077</v>
      </c>
      <c r="P29" s="143">
        <f>IF(F29=0,"-",(K29-F29)/F29)</f>
        <v>0.25</v>
      </c>
    </row>
    <row r="30" ht="17" customHeight="1">
      <c r="A30" t="s" s="42">
        <v>38</v>
      </c>
      <c r="B30" s="142">
        <v>979</v>
      </c>
      <c r="C30" s="142">
        <v>572</v>
      </c>
      <c r="D30" s="142">
        <v>276</v>
      </c>
      <c r="E30" s="142">
        <v>106</v>
      </c>
      <c r="F30" s="142">
        <v>25</v>
      </c>
      <c r="G30" s="142">
        <v>1039</v>
      </c>
      <c r="H30" s="142">
        <v>624</v>
      </c>
      <c r="I30" s="142">
        <v>327</v>
      </c>
      <c r="J30" s="142">
        <v>72</v>
      </c>
      <c r="K30" s="142">
        <v>16</v>
      </c>
      <c r="L30" s="143">
        <f>IF(B30=0,"-",(G30-B30)/B30)</f>
        <v>0.06128702757916241</v>
      </c>
      <c r="M30" s="143">
        <f>IF(C30=0,"-",(H30-C30)/C30)</f>
        <v>0.09090909090909091</v>
      </c>
      <c r="N30" s="143">
        <f>IF(D30=0,"-",(I30-D30)/D30)</f>
        <v>0.1847826086956522</v>
      </c>
      <c r="O30" s="143">
        <f>IF(E30=0,"-",(J30-E30)/E30)</f>
        <v>-0.3207547169811321</v>
      </c>
      <c r="P30" s="143">
        <f>IF(F30=0,"-",(K30-F30)/F30)</f>
        <v>-0.36</v>
      </c>
    </row>
    <row r="31" ht="17" customHeight="1">
      <c r="A31" t="s" s="42">
        <v>39</v>
      </c>
      <c r="B31" s="142">
        <v>150</v>
      </c>
      <c r="C31" s="142">
        <v>96</v>
      </c>
      <c r="D31" s="142">
        <v>44</v>
      </c>
      <c r="E31" s="142">
        <v>9</v>
      </c>
      <c r="F31" s="142">
        <v>1</v>
      </c>
      <c r="G31" s="142">
        <v>153</v>
      </c>
      <c r="H31" s="142">
        <v>87</v>
      </c>
      <c r="I31" s="142">
        <v>55</v>
      </c>
      <c r="J31" s="142">
        <v>10</v>
      </c>
      <c r="K31" s="142">
        <v>1</v>
      </c>
      <c r="L31" s="143">
        <f>IF(B31=0,"-",(G31-B31)/B31)</f>
        <v>0.02</v>
      </c>
      <c r="M31" s="143">
        <f>IF(C31=0,"-",(H31-C31)/C31)</f>
        <v>-0.09375</v>
      </c>
      <c r="N31" s="143">
        <f>IF(D31=0,"-",(I31-D31)/D31)</f>
        <v>0.25</v>
      </c>
      <c r="O31" s="143">
        <f>IF(E31=0,"-",(J31-E31)/E31)</f>
        <v>0.1111111111111111</v>
      </c>
      <c r="P31" s="143">
        <f>IF(F31=0,"-",(K31-F31)/F31)</f>
        <v>0</v>
      </c>
    </row>
    <row r="32" ht="17" customHeight="1">
      <c r="A32" t="s" s="42">
        <v>40</v>
      </c>
      <c r="B32" s="144">
        <v>19388</v>
      </c>
      <c r="C32" s="144">
        <v>11857</v>
      </c>
      <c r="D32" s="144">
        <v>4014</v>
      </c>
      <c r="E32" s="144">
        <v>2980</v>
      </c>
      <c r="F32" s="144">
        <v>537</v>
      </c>
      <c r="G32" s="144">
        <v>20059</v>
      </c>
      <c r="H32" s="144">
        <v>12293</v>
      </c>
      <c r="I32" s="144">
        <v>4502</v>
      </c>
      <c r="J32" s="144">
        <v>2746</v>
      </c>
      <c r="K32" s="144">
        <v>518</v>
      </c>
      <c r="L32" s="145">
        <f>IF(B32=0,"-",(G32-B32)/B32)</f>
        <v>0.03460903651743347</v>
      </c>
      <c r="M32" s="145">
        <f>IF(C32=0,"-",(H32-C32)/C32)</f>
        <v>0.03677152736779962</v>
      </c>
      <c r="N32" s="145">
        <f>IF(D32=0,"-",(I32-D32)/D32)</f>
        <v>0.1215744892874938</v>
      </c>
      <c r="O32" s="145">
        <f>IF(E32=0,"-",(J32-E32)/E32)</f>
        <v>-0.07852348993288591</v>
      </c>
      <c r="P32" s="145">
        <f>IF(F32=0,"-",(K32-F32)/F32)</f>
        <v>-0.03538175046554935</v>
      </c>
    </row>
  </sheetData>
  <mergeCells count="7">
    <mergeCell ref="A10:C10"/>
    <mergeCell ref="G12:K13"/>
    <mergeCell ref="B12:F13"/>
    <mergeCell ref="A12:A14"/>
    <mergeCell ref="A2:A4"/>
    <mergeCell ref="A1:K1"/>
    <mergeCell ref="L12:P13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P50"/>
  <sheetViews>
    <sheetView workbookViewId="0" showGridLines="0" defaultGridColor="1"/>
  </sheetViews>
  <sheetFormatPr defaultColWidth="8.125" defaultRowHeight="12.75" customHeight="1" outlineLevelRow="0" outlineLevelCol="0"/>
  <cols>
    <col min="1" max="1" width="17.375" style="146" customWidth="1"/>
    <col min="2" max="2" width="12.375" style="146" customWidth="1"/>
    <col min="3" max="3" width="10.875" style="146" customWidth="1"/>
    <col min="4" max="4" width="12.375" style="146" customWidth="1"/>
    <col min="5" max="5" width="10.75" style="146" customWidth="1"/>
    <col min="6" max="6" width="12.375" style="146" customWidth="1"/>
    <col min="7" max="7" width="13.5" style="146" customWidth="1"/>
    <col min="8" max="8" width="12.375" style="146" customWidth="1"/>
    <col min="9" max="9" width="10.75" style="146" customWidth="1"/>
    <col min="10" max="10" width="12.375" style="146" customWidth="1"/>
    <col min="11" max="11" width="10.875" style="146" customWidth="1"/>
    <col min="12" max="12" width="12.375" style="146" customWidth="1"/>
    <col min="13" max="13" width="10.75" style="146" customWidth="1"/>
    <col min="14" max="14" width="9.75" style="146" customWidth="1"/>
    <col min="15" max="15" width="7.875" style="146" customWidth="1"/>
    <col min="16" max="16" width="9.25" style="146" customWidth="1"/>
    <col min="17" max="256" width="8.125" style="146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7" customHeight="1">
      <c r="A2" s="147">
        <v>2017</v>
      </c>
      <c r="B2" s="2"/>
      <c r="C2" s="2"/>
      <c r="D2" s="2"/>
      <c r="E2" s="2"/>
      <c r="F2" s="2"/>
      <c r="G2" s="26"/>
      <c r="H2" s="2"/>
      <c r="I2" s="2"/>
      <c r="J2" s="2"/>
      <c r="K2" s="2"/>
      <c r="L2" s="2"/>
      <c r="M2" s="2"/>
      <c r="N2" s="2"/>
      <c r="O2" s="2"/>
      <c r="P2" s="2"/>
    </row>
    <row r="3" ht="17" customHeight="1">
      <c r="A3" s="57"/>
      <c r="B3" s="2"/>
      <c r="C3" s="2"/>
      <c r="D3" s="2"/>
      <c r="E3" s="2"/>
      <c r="F3" s="47"/>
      <c r="G3" t="s" s="17">
        <v>12</v>
      </c>
      <c r="H3" s="18"/>
      <c r="I3" s="2"/>
      <c r="J3" s="2"/>
      <c r="K3" s="2"/>
      <c r="L3" s="2"/>
      <c r="M3" s="2"/>
      <c r="N3" s="2"/>
      <c r="O3" s="2"/>
      <c r="P3" s="2"/>
    </row>
    <row r="4" ht="17" customHeight="1">
      <c r="A4" s="57"/>
      <c r="B4" s="2"/>
      <c r="C4" s="2"/>
      <c r="D4" s="2"/>
      <c r="E4" s="2"/>
      <c r="F4" s="2"/>
      <c r="G4" s="45"/>
      <c r="H4" s="2"/>
      <c r="I4" s="2"/>
      <c r="J4" s="2"/>
      <c r="K4" s="2"/>
      <c r="L4" s="2"/>
      <c r="M4" s="2"/>
      <c r="N4" s="2"/>
      <c r="O4" s="2"/>
      <c r="P4" s="2"/>
    </row>
    <row r="5" ht="17" customHeight="1">
      <c r="A5" s="62"/>
      <c r="B5" s="62"/>
      <c r="C5" s="6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9.5" customHeight="1">
      <c r="A6" t="s" s="21">
        <v>13</v>
      </c>
      <c r="B6" s="93"/>
      <c r="C6" s="94"/>
      <c r="D6" s="148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</row>
    <row r="7" ht="19.5" customHeight="1">
      <c r="A7" s="149"/>
      <c r="B7" t="s" s="63">
        <v>79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3"/>
    </row>
    <row r="8" ht="24" customHeight="1">
      <c r="A8" s="65"/>
      <c r="B8" s="150">
        <v>2016</v>
      </c>
      <c r="C8" s="151"/>
      <c r="D8" s="151"/>
      <c r="E8" s="151"/>
      <c r="F8" s="152"/>
      <c r="G8" s="150">
        <v>2017</v>
      </c>
      <c r="H8" s="151"/>
      <c r="I8" s="151"/>
      <c r="J8" s="151"/>
      <c r="K8" s="152"/>
      <c r="L8" t="s" s="153">
        <v>44</v>
      </c>
      <c r="M8" s="151"/>
      <c r="N8" s="151"/>
      <c r="O8" s="151"/>
      <c r="P8" s="152"/>
    </row>
    <row r="9" ht="29" customHeight="1">
      <c r="A9" s="73"/>
      <c r="B9" t="s" s="140">
        <v>47</v>
      </c>
      <c r="C9" t="s" s="141">
        <v>80</v>
      </c>
      <c r="D9" t="s" s="141">
        <v>81</v>
      </c>
      <c r="E9" t="s" s="141">
        <v>77</v>
      </c>
      <c r="F9" t="s" s="141">
        <v>82</v>
      </c>
      <c r="G9" t="s" s="140">
        <v>47</v>
      </c>
      <c r="H9" t="s" s="141">
        <v>80</v>
      </c>
      <c r="I9" t="s" s="141">
        <v>81</v>
      </c>
      <c r="J9" t="s" s="141">
        <v>77</v>
      </c>
      <c r="K9" t="s" s="141">
        <v>82</v>
      </c>
      <c r="L9" t="s" s="140">
        <v>47</v>
      </c>
      <c r="M9" t="s" s="141">
        <v>80</v>
      </c>
      <c r="N9" t="s" s="141">
        <v>81</v>
      </c>
      <c r="O9" t="s" s="141">
        <v>77</v>
      </c>
      <c r="P9" t="s" s="141">
        <v>82</v>
      </c>
    </row>
    <row r="10" ht="17" customHeight="1">
      <c r="A10" t="s" s="42">
        <v>23</v>
      </c>
      <c r="B10" s="154">
        <v>5974</v>
      </c>
      <c r="C10" s="154">
        <v>2390</v>
      </c>
      <c r="D10" s="154">
        <v>552</v>
      </c>
      <c r="E10" s="154">
        <v>2486</v>
      </c>
      <c r="F10" s="154">
        <v>546</v>
      </c>
      <c r="G10" s="154">
        <v>6982</v>
      </c>
      <c r="H10" s="154">
        <v>2722</v>
      </c>
      <c r="I10" s="154">
        <v>644</v>
      </c>
      <c r="J10" s="154">
        <v>2958</v>
      </c>
      <c r="K10" s="154">
        <v>658</v>
      </c>
      <c r="L10" s="143">
        <f>IF(B10=0,"-",(G10-B10)/B10)</f>
        <v>0.1687311683963843</v>
      </c>
      <c r="M10" s="143">
        <f>IF(C10=0,"-",(H10-C10)/C10)</f>
        <v>0.1389121338912134</v>
      </c>
      <c r="N10" s="143">
        <f>IF(D10=0,"-",(I10-D10)/D10)</f>
        <v>0.1666666666666667</v>
      </c>
      <c r="O10" s="143">
        <f>IF(E10=0,"-",(J10-E10)/E10)</f>
        <v>0.1898632341110217</v>
      </c>
      <c r="P10" s="143">
        <f>IF(F10=0,"-",(K10-F10)/F10)</f>
        <v>0.2051282051282051</v>
      </c>
    </row>
    <row r="11" ht="17" customHeight="1">
      <c r="A11" t="s" s="42">
        <v>24</v>
      </c>
      <c r="B11" s="154">
        <v>808</v>
      </c>
      <c r="C11" s="154">
        <v>331</v>
      </c>
      <c r="D11" s="154">
        <v>182</v>
      </c>
      <c r="E11" s="154">
        <v>190</v>
      </c>
      <c r="F11" s="154">
        <v>105</v>
      </c>
      <c r="G11" s="154">
        <v>745</v>
      </c>
      <c r="H11" s="154">
        <v>236</v>
      </c>
      <c r="I11" s="154">
        <v>185</v>
      </c>
      <c r="J11" s="154">
        <v>200</v>
      </c>
      <c r="K11" s="154">
        <v>124</v>
      </c>
      <c r="L11" s="143">
        <f>IF(B11=0,"-",(G11-B11)/B11)</f>
        <v>-0.07797029702970297</v>
      </c>
      <c r="M11" s="143">
        <f>IF(C11=0,"-",(H11-C11)/C11)</f>
        <v>-0.2870090634441088</v>
      </c>
      <c r="N11" s="143">
        <f>IF(D11=0,"-",(I11-D11)/D11)</f>
        <v>0.01648351648351648</v>
      </c>
      <c r="O11" s="143">
        <f>IF(E11=0,"-",(J11-E11)/E11)</f>
        <v>0.05263157894736842</v>
      </c>
      <c r="P11" s="143">
        <f>IF(F11=0,"-",(K11-F11)/F11)</f>
        <v>0.1809523809523809</v>
      </c>
    </row>
    <row r="12" ht="17" customHeight="1">
      <c r="A12" t="s" s="42">
        <v>25</v>
      </c>
      <c r="B12" s="154">
        <v>535</v>
      </c>
      <c r="C12" s="154">
        <v>292</v>
      </c>
      <c r="D12" s="154">
        <v>21</v>
      </c>
      <c r="E12" s="154">
        <v>215</v>
      </c>
      <c r="F12" s="154">
        <v>7</v>
      </c>
      <c r="G12" s="154">
        <v>653</v>
      </c>
      <c r="H12" s="154">
        <v>389</v>
      </c>
      <c r="I12" s="154">
        <v>25</v>
      </c>
      <c r="J12" s="154">
        <v>214</v>
      </c>
      <c r="K12" s="154">
        <v>25</v>
      </c>
      <c r="L12" s="143">
        <f>IF(B12=0,"-",(G12-B12)/B12)</f>
        <v>0.2205607476635514</v>
      </c>
      <c r="M12" s="143">
        <f>IF(C12=0,"-",(H12-C12)/C12)</f>
        <v>0.3321917808219178</v>
      </c>
      <c r="N12" s="143">
        <f>IF(D12=0,"-",(I12-D12)/D12)</f>
        <v>0.1904761904761905</v>
      </c>
      <c r="O12" s="143">
        <f>IF(E12=0,"-",(J12-E12)/E12)</f>
        <v>-0.004651162790697674</v>
      </c>
      <c r="P12" s="143">
        <f>IF(F12=0,"-",(K12-F12)/F12)</f>
        <v>2.571428571428572</v>
      </c>
    </row>
    <row r="13" ht="17" customHeight="1">
      <c r="A13" t="s" s="42">
        <v>26</v>
      </c>
      <c r="B13" s="154">
        <v>888</v>
      </c>
      <c r="C13" s="154">
        <v>448</v>
      </c>
      <c r="D13" s="154">
        <v>210</v>
      </c>
      <c r="E13" s="154">
        <v>150</v>
      </c>
      <c r="F13" s="154">
        <v>80</v>
      </c>
      <c r="G13" s="154">
        <v>878</v>
      </c>
      <c r="H13" s="154">
        <v>420</v>
      </c>
      <c r="I13" s="154">
        <v>195</v>
      </c>
      <c r="J13" s="154">
        <v>171</v>
      </c>
      <c r="K13" s="154">
        <v>92</v>
      </c>
      <c r="L13" s="143">
        <f>IF(B13=0,"-",(G13-B13)/B13)</f>
        <v>-0.01126126126126126</v>
      </c>
      <c r="M13" s="143">
        <f>IF(C13=0,"-",(H13-C13)/C13)</f>
        <v>-0.0625</v>
      </c>
      <c r="N13" s="143">
        <f>IF(D13=0,"-",(I13-D13)/D13)</f>
        <v>-0.07142857142857142</v>
      </c>
      <c r="O13" s="143">
        <f>IF(E13=0,"-",(J13-E13)/E13)</f>
        <v>0.14</v>
      </c>
      <c r="P13" s="143">
        <f>IF(F13=0,"-",(K13-F13)/F13)</f>
        <v>0.15</v>
      </c>
    </row>
    <row r="14" ht="17" customHeight="1">
      <c r="A14" t="s" s="42">
        <v>27</v>
      </c>
      <c r="B14" s="154">
        <v>906</v>
      </c>
      <c r="C14" s="154">
        <v>388</v>
      </c>
      <c r="D14" s="154">
        <v>108</v>
      </c>
      <c r="E14" s="154">
        <v>307</v>
      </c>
      <c r="F14" s="154">
        <v>103</v>
      </c>
      <c r="G14" s="154">
        <v>899</v>
      </c>
      <c r="H14" s="154">
        <v>391</v>
      </c>
      <c r="I14" s="154">
        <v>97</v>
      </c>
      <c r="J14" s="154">
        <v>329</v>
      </c>
      <c r="K14" s="154">
        <v>82</v>
      </c>
      <c r="L14" s="143">
        <f>IF(B14=0,"-",(G14-B14)/B14)</f>
        <v>-0.00772626931567329</v>
      </c>
      <c r="M14" s="143">
        <f>IF(C14=0,"-",(H14-C14)/C14)</f>
        <v>0.007731958762886598</v>
      </c>
      <c r="N14" s="143">
        <f>IF(D14=0,"-",(I14-D14)/D14)</f>
        <v>-0.1018518518518518</v>
      </c>
      <c r="O14" s="143">
        <f>IF(E14=0,"-",(J14-E14)/E14)</f>
        <v>0.07166123778501629</v>
      </c>
      <c r="P14" s="143">
        <f>IF(F14=0,"-",(K14-F14)/F14)</f>
        <v>-0.2038834951456311</v>
      </c>
    </row>
    <row r="15" ht="17" customHeight="1">
      <c r="A15" t="s" s="42">
        <v>28</v>
      </c>
      <c r="B15" s="154">
        <v>379</v>
      </c>
      <c r="C15" s="154">
        <v>180</v>
      </c>
      <c r="D15" s="154">
        <v>28</v>
      </c>
      <c r="E15" s="154">
        <v>145</v>
      </c>
      <c r="F15" s="154">
        <v>26</v>
      </c>
      <c r="G15" s="154">
        <v>344</v>
      </c>
      <c r="H15" s="154">
        <v>177</v>
      </c>
      <c r="I15" s="154">
        <v>41</v>
      </c>
      <c r="J15" s="154">
        <v>99</v>
      </c>
      <c r="K15" s="154">
        <v>27</v>
      </c>
      <c r="L15" s="143">
        <f>IF(B15=0,"-",(G15-B15)/B15)</f>
        <v>-0.09234828496042216</v>
      </c>
      <c r="M15" s="143">
        <f>IF(C15=0,"-",(H15-C15)/C15)</f>
        <v>-0.01666666666666667</v>
      </c>
      <c r="N15" s="143">
        <f>IF(D15=0,"-",(I15-D15)/D15)</f>
        <v>0.4642857142857143</v>
      </c>
      <c r="O15" s="143">
        <f>IF(E15=0,"-",(J15-E15)/E15)</f>
        <v>-0.3172413793103449</v>
      </c>
      <c r="P15" s="143">
        <f>IF(F15=0,"-",(K15-F15)/F15)</f>
        <v>0.03846153846153846</v>
      </c>
    </row>
    <row r="16" ht="17" customHeight="1">
      <c r="A16" t="s" s="42">
        <v>29</v>
      </c>
      <c r="B16" s="154">
        <v>1028</v>
      </c>
      <c r="C16" s="154">
        <v>480</v>
      </c>
      <c r="D16" s="154">
        <v>161</v>
      </c>
      <c r="E16" s="154">
        <v>302</v>
      </c>
      <c r="F16" s="154">
        <v>85</v>
      </c>
      <c r="G16" s="154">
        <v>1122</v>
      </c>
      <c r="H16" s="154">
        <v>535</v>
      </c>
      <c r="I16" s="154">
        <v>196</v>
      </c>
      <c r="J16" s="154">
        <v>299</v>
      </c>
      <c r="K16" s="154">
        <v>92</v>
      </c>
      <c r="L16" s="143">
        <f>IF(B16=0,"-",(G16-B16)/B16)</f>
        <v>0.0914396887159533</v>
      </c>
      <c r="M16" s="143">
        <f>IF(C16=0,"-",(H16-C16)/C16)</f>
        <v>0.1145833333333333</v>
      </c>
      <c r="N16" s="143">
        <f>IF(D16=0,"-",(I16-D16)/D16)</f>
        <v>0.2173913043478261</v>
      </c>
      <c r="O16" s="143">
        <f>IF(E16=0,"-",(J16-E16)/E16)</f>
        <v>-0.009933774834437087</v>
      </c>
      <c r="P16" s="143">
        <f>IF(F16=0,"-",(K16-F16)/F16)</f>
        <v>0.08235294117647059</v>
      </c>
    </row>
    <row r="17" ht="17" customHeight="1">
      <c r="A17" t="s" s="42">
        <v>30</v>
      </c>
      <c r="B17" s="154">
        <v>1089</v>
      </c>
      <c r="C17" s="154">
        <v>416</v>
      </c>
      <c r="D17" s="154">
        <v>156</v>
      </c>
      <c r="E17" s="154">
        <v>362</v>
      </c>
      <c r="F17" s="154">
        <v>155</v>
      </c>
      <c r="G17" s="154">
        <v>1208</v>
      </c>
      <c r="H17" s="154">
        <v>421</v>
      </c>
      <c r="I17" s="154">
        <v>195</v>
      </c>
      <c r="J17" s="154">
        <v>402</v>
      </c>
      <c r="K17" s="154">
        <v>190</v>
      </c>
      <c r="L17" s="143">
        <f>IF(B17=0,"-",(G17-B17)/B17)</f>
        <v>0.1092745638200184</v>
      </c>
      <c r="M17" s="143">
        <f>IF(C17=0,"-",(H17-C17)/C17)</f>
        <v>0.01201923076923077</v>
      </c>
      <c r="N17" s="143">
        <f>IF(D17=0,"-",(I17-D17)/D17)</f>
        <v>0.25</v>
      </c>
      <c r="O17" s="143">
        <f>IF(E17=0,"-",(J17-E17)/E17)</f>
        <v>0.1104972375690608</v>
      </c>
      <c r="P17" s="143">
        <f>IF(F17=0,"-",(K17-F17)/F17)</f>
        <v>0.2258064516129032</v>
      </c>
    </row>
    <row r="18" ht="17" customHeight="1">
      <c r="A18" t="s" s="42">
        <v>31</v>
      </c>
      <c r="B18" s="154">
        <v>5175</v>
      </c>
      <c r="C18" s="154">
        <v>1472</v>
      </c>
      <c r="D18" s="154">
        <v>830</v>
      </c>
      <c r="E18" s="154">
        <v>1869</v>
      </c>
      <c r="F18" s="154">
        <v>1004</v>
      </c>
      <c r="G18" s="154">
        <v>4721</v>
      </c>
      <c r="H18" s="154">
        <v>1395</v>
      </c>
      <c r="I18" s="154">
        <v>795</v>
      </c>
      <c r="J18" s="154">
        <v>1717</v>
      </c>
      <c r="K18" s="154">
        <v>814</v>
      </c>
      <c r="L18" s="143">
        <f>IF(B18=0,"-",(G18-B18)/B18)</f>
        <v>-0.08772946859903381</v>
      </c>
      <c r="M18" s="143">
        <f>IF(C18=0,"-",(H18-C18)/C18)</f>
        <v>-0.05230978260869566</v>
      </c>
      <c r="N18" s="143">
        <f>IF(D18=0,"-",(I18-D18)/D18)</f>
        <v>-0.04216867469879518</v>
      </c>
      <c r="O18" s="143">
        <f>IF(E18=0,"-",(J18-E18)/E18)</f>
        <v>-0.08132691278758694</v>
      </c>
      <c r="P18" s="143">
        <f>IF(F18=0,"-",(K18-F18)/F18)</f>
        <v>-0.1892430278884462</v>
      </c>
    </row>
    <row r="19" ht="17" customHeight="1">
      <c r="A19" t="s" s="42">
        <v>32</v>
      </c>
      <c r="B19" s="154">
        <v>3322</v>
      </c>
      <c r="C19" s="154">
        <v>1456</v>
      </c>
      <c r="D19" s="154">
        <v>589</v>
      </c>
      <c r="E19" s="154">
        <v>891</v>
      </c>
      <c r="F19" s="154">
        <v>386</v>
      </c>
      <c r="G19" s="154">
        <v>3391</v>
      </c>
      <c r="H19" s="154">
        <v>1502</v>
      </c>
      <c r="I19" s="154">
        <v>549</v>
      </c>
      <c r="J19" s="154">
        <v>958</v>
      </c>
      <c r="K19" s="154">
        <v>382</v>
      </c>
      <c r="L19" s="143">
        <f>IF(B19=0,"-",(G19-B19)/B19)</f>
        <v>0.02077062010836845</v>
      </c>
      <c r="M19" s="143">
        <f>IF(C19=0,"-",(H19-C19)/C19)</f>
        <v>0.03159340659340659</v>
      </c>
      <c r="N19" s="143">
        <f>IF(D19=0,"-",(I19-D19)/D19)</f>
        <v>-0.06791171477079797</v>
      </c>
      <c r="O19" s="143">
        <f>IF(E19=0,"-",(J19-E19)/E19)</f>
        <v>0.07519640852974187</v>
      </c>
      <c r="P19" s="143">
        <f>IF(F19=0,"-",(K19-F19)/F19)</f>
        <v>-0.01036269430051814</v>
      </c>
    </row>
    <row r="20" ht="17" customHeight="1">
      <c r="A20" t="s" s="42">
        <v>33</v>
      </c>
      <c r="B20" s="154">
        <v>391</v>
      </c>
      <c r="C20" s="154">
        <v>267</v>
      </c>
      <c r="D20" s="154">
        <v>42</v>
      </c>
      <c r="E20" s="154">
        <v>71</v>
      </c>
      <c r="F20" s="154">
        <v>11</v>
      </c>
      <c r="G20" s="154">
        <v>459</v>
      </c>
      <c r="H20" s="154">
        <v>307</v>
      </c>
      <c r="I20" s="154">
        <v>50</v>
      </c>
      <c r="J20" s="154">
        <v>94</v>
      </c>
      <c r="K20" s="154">
        <v>8</v>
      </c>
      <c r="L20" s="143">
        <f>IF(B20=0,"-",(G20-B20)/B20)</f>
        <v>0.1739130434782609</v>
      </c>
      <c r="M20" s="143">
        <f>IF(C20=0,"-",(H20-C20)/C20)</f>
        <v>0.149812734082397</v>
      </c>
      <c r="N20" s="143">
        <f>IF(D20=0,"-",(I20-D20)/D20)</f>
        <v>0.1904761904761905</v>
      </c>
      <c r="O20" s="143">
        <f>IF(E20=0,"-",(J20-E20)/E20)</f>
        <v>0.323943661971831</v>
      </c>
      <c r="P20" s="143">
        <f>IF(F20=0,"-",(K20-F20)/F20)</f>
        <v>-0.2727272727272727</v>
      </c>
    </row>
    <row r="21" ht="17" customHeight="1">
      <c r="A21" t="s" s="42">
        <v>34</v>
      </c>
      <c r="B21" s="154">
        <v>1037</v>
      </c>
      <c r="C21" s="154">
        <v>615</v>
      </c>
      <c r="D21" s="154">
        <v>96</v>
      </c>
      <c r="E21" s="154">
        <v>289</v>
      </c>
      <c r="F21" s="154">
        <v>37</v>
      </c>
      <c r="G21" s="154">
        <v>1160</v>
      </c>
      <c r="H21" s="154">
        <v>686</v>
      </c>
      <c r="I21" s="154">
        <v>113</v>
      </c>
      <c r="J21" s="154">
        <v>301</v>
      </c>
      <c r="K21" s="154">
        <v>60</v>
      </c>
      <c r="L21" s="143">
        <f>IF(B21=0,"-",(G21-B21)/B21)</f>
        <v>0.1186113789778206</v>
      </c>
      <c r="M21" s="143">
        <f>IF(C21=0,"-",(H21-C21)/C21)</f>
        <v>0.1154471544715447</v>
      </c>
      <c r="N21" s="143">
        <f>IF(D21=0,"-",(I21-D21)/D21)</f>
        <v>0.1770833333333333</v>
      </c>
      <c r="O21" s="143">
        <f>IF(E21=0,"-",(J21-E21)/E21)</f>
        <v>0.04152249134948097</v>
      </c>
      <c r="P21" s="143">
        <f>IF(F21=0,"-",(K21-F21)/F21)</f>
        <v>0.6216216216216216</v>
      </c>
    </row>
    <row r="22" ht="17" customHeight="1">
      <c r="A22" t="s" s="42">
        <v>35</v>
      </c>
      <c r="B22" s="154">
        <v>4739</v>
      </c>
      <c r="C22" s="154">
        <v>1460</v>
      </c>
      <c r="D22" s="154">
        <v>940</v>
      </c>
      <c r="E22" s="154">
        <v>1370</v>
      </c>
      <c r="F22" s="154">
        <v>969</v>
      </c>
      <c r="G22" s="154">
        <v>4741</v>
      </c>
      <c r="H22" s="154">
        <v>1517</v>
      </c>
      <c r="I22" s="154">
        <v>1016</v>
      </c>
      <c r="J22" s="154">
        <v>1258</v>
      </c>
      <c r="K22" s="154">
        <v>950</v>
      </c>
      <c r="L22" s="143">
        <f>IF(B22=0,"-",(G22-B22)/B22)</f>
        <v>0.000422029964127453</v>
      </c>
      <c r="M22" s="143">
        <f>IF(C22=0,"-",(H22-C22)/C22)</f>
        <v>0.03904109589041096</v>
      </c>
      <c r="N22" s="143">
        <f>IF(D22=0,"-",(I22-D22)/D22)</f>
        <v>0.08085106382978724</v>
      </c>
      <c r="O22" s="143">
        <f>IF(E22=0,"-",(J22-E22)/E22)</f>
        <v>-0.08175182481751825</v>
      </c>
      <c r="P22" s="143">
        <f>IF(F22=0,"-",(K22-F22)/F22)</f>
        <v>-0.0196078431372549</v>
      </c>
    </row>
    <row r="23" ht="17" customHeight="1">
      <c r="A23" t="s" s="42">
        <v>36</v>
      </c>
      <c r="B23" s="154">
        <v>787</v>
      </c>
      <c r="C23" s="154">
        <v>294</v>
      </c>
      <c r="D23" s="154">
        <v>160</v>
      </c>
      <c r="E23" s="154">
        <v>215</v>
      </c>
      <c r="F23" s="154">
        <v>118</v>
      </c>
      <c r="G23" s="154">
        <v>834</v>
      </c>
      <c r="H23" s="154">
        <v>313</v>
      </c>
      <c r="I23" s="154">
        <v>201</v>
      </c>
      <c r="J23" s="154">
        <v>202</v>
      </c>
      <c r="K23" s="154">
        <v>118</v>
      </c>
      <c r="L23" s="143">
        <f>IF(B23=0,"-",(G23-B23)/B23)</f>
        <v>0.05972045743329098</v>
      </c>
      <c r="M23" s="143">
        <f>IF(C23=0,"-",(H23-C23)/C23)</f>
        <v>0.06462585034013606</v>
      </c>
      <c r="N23" s="143">
        <f>IF(D23=0,"-",(I23-D23)/D23)</f>
        <v>0.25625</v>
      </c>
      <c r="O23" s="143">
        <f>IF(E23=0,"-",(J23-E23)/E23)</f>
        <v>-0.06046511627906977</v>
      </c>
      <c r="P23" s="143">
        <f>IF(F23=0,"-",(K23-F23)/F23)</f>
        <v>0</v>
      </c>
    </row>
    <row r="24" ht="17" customHeight="1">
      <c r="A24" t="s" s="42">
        <v>37</v>
      </c>
      <c r="B24" s="154">
        <v>267</v>
      </c>
      <c r="C24" s="154">
        <v>105</v>
      </c>
      <c r="D24" s="154">
        <v>62</v>
      </c>
      <c r="E24" s="154">
        <v>66</v>
      </c>
      <c r="F24" s="154">
        <v>34</v>
      </c>
      <c r="G24" s="154">
        <v>320</v>
      </c>
      <c r="H24" s="154">
        <v>139</v>
      </c>
      <c r="I24" s="154">
        <v>94</v>
      </c>
      <c r="J24" s="154">
        <v>56</v>
      </c>
      <c r="K24" s="154">
        <v>31</v>
      </c>
      <c r="L24" s="143">
        <f>IF(B24=0,"-",(G24-B24)/B24)</f>
        <v>0.198501872659176</v>
      </c>
      <c r="M24" s="143">
        <f>IF(C24=0,"-",(H24-C24)/C24)</f>
        <v>0.3238095238095238</v>
      </c>
      <c r="N24" s="143">
        <f>IF(D24=0,"-",(I24-D24)/D24)</f>
        <v>0.5161290322580645</v>
      </c>
      <c r="O24" s="143">
        <f>IF(E24=0,"-",(J24-E24)/E24)</f>
        <v>-0.1515151515151515</v>
      </c>
      <c r="P24" s="143">
        <f>IF(F24=0,"-",(K24-F24)/F24)</f>
        <v>-0.08823529411764706</v>
      </c>
    </row>
    <row r="25" ht="17" customHeight="1">
      <c r="A25" t="s" s="42">
        <v>38</v>
      </c>
      <c r="B25" s="154">
        <v>1054</v>
      </c>
      <c r="C25" s="154">
        <v>398</v>
      </c>
      <c r="D25" s="154">
        <v>236</v>
      </c>
      <c r="E25" s="154">
        <v>257</v>
      </c>
      <c r="F25" s="154">
        <v>163</v>
      </c>
      <c r="G25" s="154">
        <v>1200</v>
      </c>
      <c r="H25" s="154">
        <v>461</v>
      </c>
      <c r="I25" s="154">
        <v>328</v>
      </c>
      <c r="J25" s="154">
        <v>242</v>
      </c>
      <c r="K25" s="154">
        <v>169</v>
      </c>
      <c r="L25" s="143">
        <f>IF(B25=0,"-",(G25-B25)/B25)</f>
        <v>0.1385199240986717</v>
      </c>
      <c r="M25" s="143">
        <f>IF(C25=0,"-",(H25-C25)/C25)</f>
        <v>0.1582914572864322</v>
      </c>
      <c r="N25" s="143">
        <f>IF(D25=0,"-",(I25-D25)/D25)</f>
        <v>0.3898305084745763</v>
      </c>
      <c r="O25" s="143">
        <f>IF(E25=0,"-",(J25-E25)/E25)</f>
        <v>-0.05836575875486381</v>
      </c>
      <c r="P25" s="143">
        <f>IF(F25=0,"-",(K25-F25)/F25)</f>
        <v>0.03680981595092025</v>
      </c>
    </row>
    <row r="26" ht="17" customHeight="1">
      <c r="A26" t="s" s="42">
        <v>39</v>
      </c>
      <c r="B26" s="154">
        <v>135</v>
      </c>
      <c r="C26" s="154">
        <v>58</v>
      </c>
      <c r="D26" s="154">
        <v>25</v>
      </c>
      <c r="E26" s="154">
        <v>34</v>
      </c>
      <c r="F26" s="154">
        <v>18</v>
      </c>
      <c r="G26" s="154">
        <v>115</v>
      </c>
      <c r="H26" s="154">
        <v>58</v>
      </c>
      <c r="I26" s="154">
        <v>18</v>
      </c>
      <c r="J26" s="154">
        <v>29</v>
      </c>
      <c r="K26" s="154">
        <v>10</v>
      </c>
      <c r="L26" s="143">
        <f>IF(B26=0,"-",(G26-B26)/B26)</f>
        <v>-0.1481481481481481</v>
      </c>
      <c r="M26" s="143">
        <f>IF(C26=0,"-",(H26-C26)/C26)</f>
        <v>0</v>
      </c>
      <c r="N26" s="143">
        <f>IF(D26=0,"-",(I26-D26)/D26)</f>
        <v>-0.28</v>
      </c>
      <c r="O26" s="143">
        <f>IF(E26=0,"-",(J26-E26)/E26)</f>
        <v>-0.1470588235294118</v>
      </c>
      <c r="P26" s="143">
        <f>IF(F26=0,"-",(K26-F26)/F26)</f>
        <v>-0.4444444444444444</v>
      </c>
    </row>
    <row r="27" ht="17" customHeight="1">
      <c r="A27" t="s" s="42">
        <v>40</v>
      </c>
      <c r="B27" s="155">
        <v>28514</v>
      </c>
      <c r="C27" s="155">
        <v>11050</v>
      </c>
      <c r="D27" s="155">
        <v>4398</v>
      </c>
      <c r="E27" s="155">
        <v>9219</v>
      </c>
      <c r="F27" s="155">
        <v>3847</v>
      </c>
      <c r="G27" s="155">
        <v>29772</v>
      </c>
      <c r="H27" s="155">
        <v>11669</v>
      </c>
      <c r="I27" s="155">
        <v>4742</v>
      </c>
      <c r="J27" s="155">
        <v>9529</v>
      </c>
      <c r="K27" s="155">
        <v>3832</v>
      </c>
      <c r="L27" s="145">
        <f>IF(B27=0,"-",(G27-B27)/B27)</f>
        <v>0.04411867854387318</v>
      </c>
      <c r="M27" s="145">
        <f>IF(C27=0,"-",(H27-C27)/C27)</f>
        <v>0.05601809954751131</v>
      </c>
      <c r="N27" s="145">
        <f>IF(D27=0,"-",(I27-D27)/D27)</f>
        <v>0.07821737153251478</v>
      </c>
      <c r="O27" s="145">
        <f>IF(E27=0,"-",(J27-E27)/E27)</f>
        <v>0.03362620674693568</v>
      </c>
      <c r="P27" s="145">
        <f>IF(F27=0,"-",(K27-F27)/F27)</f>
        <v>-0.003899142188718482</v>
      </c>
    </row>
    <row r="28" ht="17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ht="17" customHeight="1">
      <c r="A29" s="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2"/>
      <c r="O29" s="2"/>
      <c r="P29" s="2"/>
    </row>
    <row r="30" ht="20" customHeight="1">
      <c r="A30" s="156"/>
      <c r="B30" t="s" s="63">
        <v>83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1"/>
      <c r="O30" s="2"/>
      <c r="P30" s="2"/>
    </row>
    <row r="31" ht="41.25" customHeight="1">
      <c r="A31" s="65"/>
      <c r="B31" s="150">
        <v>2016</v>
      </c>
      <c r="C31" s="151"/>
      <c r="D31" s="151"/>
      <c r="E31" s="152"/>
      <c r="F31" s="150">
        <v>2017</v>
      </c>
      <c r="G31" s="151"/>
      <c r="H31" s="151"/>
      <c r="I31" s="152"/>
      <c r="J31" t="s" s="153">
        <v>84</v>
      </c>
      <c r="K31" s="151"/>
      <c r="L31" s="151"/>
      <c r="M31" s="152"/>
      <c r="N31" s="18"/>
      <c r="O31" s="2"/>
      <c r="P31" s="2"/>
    </row>
    <row r="32" ht="29" customHeight="1">
      <c r="A32" s="73"/>
      <c r="B32" t="s" s="141">
        <v>85</v>
      </c>
      <c r="C32" t="s" s="141">
        <v>86</v>
      </c>
      <c r="D32" t="s" s="141">
        <v>87</v>
      </c>
      <c r="E32" t="s" s="141">
        <v>88</v>
      </c>
      <c r="F32" t="s" s="141">
        <v>85</v>
      </c>
      <c r="G32" t="s" s="141">
        <v>86</v>
      </c>
      <c r="H32" t="s" s="141">
        <v>87</v>
      </c>
      <c r="I32" t="s" s="141">
        <v>88</v>
      </c>
      <c r="J32" t="s" s="141">
        <v>85</v>
      </c>
      <c r="K32" t="s" s="141">
        <v>86</v>
      </c>
      <c r="L32" t="s" s="141">
        <v>87</v>
      </c>
      <c r="M32" t="s" s="141">
        <v>88</v>
      </c>
      <c r="N32" s="18"/>
      <c r="O32" s="2"/>
      <c r="P32" s="2"/>
    </row>
    <row r="33" ht="17" customHeight="1">
      <c r="A33" t="s" s="42">
        <v>23</v>
      </c>
      <c r="B33" s="154">
        <v>2884</v>
      </c>
      <c r="C33" s="154">
        <v>1457</v>
      </c>
      <c r="D33" s="154">
        <v>1427</v>
      </c>
      <c r="E33" s="154">
        <v>2908</v>
      </c>
      <c r="F33" s="154">
        <v>3309</v>
      </c>
      <c r="G33" s="154">
        <v>1756</v>
      </c>
      <c r="H33" s="154">
        <v>1553</v>
      </c>
      <c r="I33" s="154">
        <v>3489</v>
      </c>
      <c r="J33" s="157">
        <f>IF(B33=0,"-",(F33-B33)/B33)</f>
        <v>0.1473647711511789</v>
      </c>
      <c r="K33" s="157">
        <f>IF(C33=0,"-",(G33-C33)/C33)</f>
        <v>0.2052161976664379</v>
      </c>
      <c r="L33" s="157">
        <f>IF(D33=0,"-",(H33-D33)/D33)</f>
        <v>0.08829712683952348</v>
      </c>
      <c r="M33" s="157">
        <f>IF(E33=0,"-",(I33-E33)/E33)</f>
        <v>0.1997936726272352</v>
      </c>
      <c r="N33" s="18"/>
      <c r="O33" s="2"/>
      <c r="P33" s="2"/>
    </row>
    <row r="34" ht="17" customHeight="1">
      <c r="A34" t="s" s="42">
        <v>24</v>
      </c>
      <c r="B34" s="154">
        <v>511</v>
      </c>
      <c r="C34" s="154">
        <v>302</v>
      </c>
      <c r="D34" s="154">
        <v>209</v>
      </c>
      <c r="E34" s="154">
        <v>295</v>
      </c>
      <c r="F34" s="154">
        <v>421</v>
      </c>
      <c r="G34" s="154">
        <v>223</v>
      </c>
      <c r="H34" s="154">
        <v>198</v>
      </c>
      <c r="I34" s="154">
        <v>324</v>
      </c>
      <c r="J34" s="157">
        <f>IF(B34=0,"-",(F34-B34)/B34)</f>
        <v>-0.1761252446183953</v>
      </c>
      <c r="K34" s="157">
        <f>IF(C34=0,"-",(G34-C34)/C34)</f>
        <v>-0.2615894039735099</v>
      </c>
      <c r="L34" s="157">
        <f>IF(D34=0,"-",(H34-D34)/D34)</f>
        <v>-0.05263157894736842</v>
      </c>
      <c r="M34" s="157">
        <f>IF(E34=0,"-",(I34-E34)/E34)</f>
        <v>0.09830508474576272</v>
      </c>
      <c r="N34" s="18"/>
      <c r="O34" s="2"/>
      <c r="P34" s="2"/>
    </row>
    <row r="35" ht="17" customHeight="1">
      <c r="A35" t="s" s="42">
        <v>25</v>
      </c>
      <c r="B35" s="154">
        <v>313</v>
      </c>
      <c r="C35" s="154">
        <v>168</v>
      </c>
      <c r="D35" s="154">
        <v>145</v>
      </c>
      <c r="E35" s="154">
        <v>220</v>
      </c>
      <c r="F35" s="154">
        <v>412</v>
      </c>
      <c r="G35" s="154">
        <v>208</v>
      </c>
      <c r="H35" s="154">
        <v>204</v>
      </c>
      <c r="I35" s="154">
        <v>238</v>
      </c>
      <c r="J35" s="157">
        <f>IF(B35=0,"-",(F35-B35)/B35)</f>
        <v>0.3162939297124601</v>
      </c>
      <c r="K35" s="157">
        <f>IF(C35=0,"-",(G35-C35)/C35)</f>
        <v>0.2380952380952381</v>
      </c>
      <c r="L35" s="157">
        <f>IF(D35=0,"-",(H35-D35)/D35)</f>
        <v>0.4068965517241379</v>
      </c>
      <c r="M35" s="157">
        <f>IF(E35=0,"-",(I35-E35)/E35)</f>
        <v>0.08181818181818182</v>
      </c>
      <c r="N35" s="18"/>
      <c r="O35" s="2"/>
      <c r="P35" s="2"/>
    </row>
    <row r="36" ht="17" customHeight="1">
      <c r="A36" t="s" s="42">
        <v>26</v>
      </c>
      <c r="B36" s="154">
        <v>654</v>
      </c>
      <c r="C36" s="154">
        <v>494</v>
      </c>
      <c r="D36" s="154">
        <v>160</v>
      </c>
      <c r="E36" s="154">
        <v>229</v>
      </c>
      <c r="F36" s="154">
        <v>614</v>
      </c>
      <c r="G36" s="154">
        <v>439</v>
      </c>
      <c r="H36" s="154">
        <v>175</v>
      </c>
      <c r="I36" s="154">
        <v>262</v>
      </c>
      <c r="J36" s="157">
        <f>IF(B36=0,"-",(F36-B36)/B36)</f>
        <v>-0.06116207951070336</v>
      </c>
      <c r="K36" s="157">
        <f>IF(C36=0,"-",(G36-C36)/C36)</f>
        <v>-0.111336032388664</v>
      </c>
      <c r="L36" s="157">
        <f>IF(D36=0,"-",(H36-D36)/D36)</f>
        <v>0.09375</v>
      </c>
      <c r="M36" s="157">
        <f>IF(E36=0,"-",(I36-E36)/E36)</f>
        <v>0.1441048034934498</v>
      </c>
      <c r="N36" s="18"/>
      <c r="O36" s="2"/>
      <c r="P36" s="2"/>
    </row>
    <row r="37" ht="17" customHeight="1">
      <c r="A37" t="s" s="42">
        <v>27</v>
      </c>
      <c r="B37" s="154">
        <v>491</v>
      </c>
      <c r="C37" s="154">
        <v>282</v>
      </c>
      <c r="D37" s="154">
        <v>209</v>
      </c>
      <c r="E37" s="154">
        <v>401</v>
      </c>
      <c r="F37" s="154">
        <v>481</v>
      </c>
      <c r="G37" s="154">
        <v>265</v>
      </c>
      <c r="H37" s="154">
        <v>216</v>
      </c>
      <c r="I37" s="154">
        <v>401</v>
      </c>
      <c r="J37" s="157">
        <f>IF(B37=0,"-",(F37-B37)/B37)</f>
        <v>-0.02036659877800407</v>
      </c>
      <c r="K37" s="157">
        <f>IF(C37=0,"-",(G37-C37)/C37)</f>
        <v>-0.06028368794326241</v>
      </c>
      <c r="L37" s="157">
        <f>IF(D37=0,"-",(H37-D37)/D37)</f>
        <v>0.03349282296650718</v>
      </c>
      <c r="M37" s="157">
        <f>IF(E37=0,"-",(I37-E37)/E37)</f>
        <v>0</v>
      </c>
      <c r="N37" s="18"/>
      <c r="O37" s="2"/>
      <c r="P37" s="2"/>
    </row>
    <row r="38" ht="17" customHeight="1">
      <c r="A38" t="s" s="42">
        <v>28</v>
      </c>
      <c r="B38" s="154">
        <v>208</v>
      </c>
      <c r="C38" s="154">
        <v>90</v>
      </c>
      <c r="D38" s="154">
        <v>118</v>
      </c>
      <c r="E38" s="154">
        <v>161</v>
      </c>
      <c r="F38" s="154">
        <v>218</v>
      </c>
      <c r="G38" s="154">
        <v>136</v>
      </c>
      <c r="H38" s="154">
        <v>82</v>
      </c>
      <c r="I38" s="154">
        <v>118</v>
      </c>
      <c r="J38" s="157">
        <f>IF(B38=0,"-",(F38-B38)/B38)</f>
        <v>0.04807692307692308</v>
      </c>
      <c r="K38" s="157">
        <f>IF(C38=0,"-",(G38-C38)/C38)</f>
        <v>0.5111111111111111</v>
      </c>
      <c r="L38" s="157">
        <f>IF(D38=0,"-",(H38-D38)/D38)</f>
        <v>-0.3050847457627119</v>
      </c>
      <c r="M38" s="157">
        <f>IF(E38=0,"-",(I38-E38)/E38)</f>
        <v>-0.2670807453416149</v>
      </c>
      <c r="N38" s="18"/>
      <c r="O38" s="2"/>
      <c r="P38" s="2"/>
    </row>
    <row r="39" ht="17" customHeight="1">
      <c r="A39" t="s" s="42">
        <v>29</v>
      </c>
      <c r="B39" s="154">
        <v>638</v>
      </c>
      <c r="C39" s="154">
        <v>378</v>
      </c>
      <c r="D39" s="154">
        <v>260</v>
      </c>
      <c r="E39" s="154">
        <v>383</v>
      </c>
      <c r="F39" s="154">
        <v>724</v>
      </c>
      <c r="G39" s="154">
        <v>445</v>
      </c>
      <c r="H39" s="154">
        <v>279</v>
      </c>
      <c r="I39" s="154">
        <v>384</v>
      </c>
      <c r="J39" s="157">
        <f>IF(B39=0,"-",(F39-B39)/B39)</f>
        <v>0.1347962382445141</v>
      </c>
      <c r="K39" s="157">
        <f>IF(C39=0,"-",(G39-C39)/C39)</f>
        <v>0.1772486772486772</v>
      </c>
      <c r="L39" s="157">
        <f>IF(D39=0,"-",(H39-D39)/D39)</f>
        <v>0.07307692307692308</v>
      </c>
      <c r="M39" s="157">
        <f>IF(E39=0,"-",(I39-E39)/E39)</f>
        <v>0.002610966057441253</v>
      </c>
      <c r="N39" s="18"/>
      <c r="O39" s="2"/>
      <c r="P39" s="2"/>
    </row>
    <row r="40" ht="17" customHeight="1">
      <c r="A40" t="s" s="42">
        <v>30</v>
      </c>
      <c r="B40" s="154">
        <v>564</v>
      </c>
      <c r="C40" s="154">
        <v>257</v>
      </c>
      <c r="D40" s="154">
        <v>307</v>
      </c>
      <c r="E40" s="154">
        <v>504</v>
      </c>
      <c r="F40" s="154">
        <v>610</v>
      </c>
      <c r="G40" s="154">
        <v>268</v>
      </c>
      <c r="H40" s="154">
        <v>342</v>
      </c>
      <c r="I40" s="154">
        <v>582</v>
      </c>
      <c r="J40" s="157">
        <f>IF(B40=0,"-",(F40-B40)/B40)</f>
        <v>0.08156028368794327</v>
      </c>
      <c r="K40" s="157">
        <f>IF(C40=0,"-",(G40-C40)/C40)</f>
        <v>0.04280155642023346</v>
      </c>
      <c r="L40" s="157">
        <f>IF(D40=0,"-",(H40-D40)/D40)</f>
        <v>0.1140065146579805</v>
      </c>
      <c r="M40" s="157">
        <f>IF(E40=0,"-",(I40-E40)/E40)</f>
        <v>0.1547619047619048</v>
      </c>
      <c r="N40" s="18"/>
      <c r="O40" s="2"/>
      <c r="P40" s="2"/>
    </row>
    <row r="41" ht="17" customHeight="1">
      <c r="A41" t="s" s="42">
        <v>31</v>
      </c>
      <c r="B41" s="154">
        <v>2291</v>
      </c>
      <c r="C41" s="154">
        <v>1113</v>
      </c>
      <c r="D41" s="154">
        <v>1178</v>
      </c>
      <c r="E41" s="154">
        <v>2802</v>
      </c>
      <c r="F41" s="154">
        <v>2179</v>
      </c>
      <c r="G41" s="154">
        <v>1141</v>
      </c>
      <c r="H41" s="154">
        <v>1038</v>
      </c>
      <c r="I41" s="154">
        <v>2490</v>
      </c>
      <c r="J41" s="157">
        <f>IF(B41=0,"-",(F41-B41)/B41)</f>
        <v>-0.04888694893059799</v>
      </c>
      <c r="K41" s="157">
        <f>IF(C41=0,"-",(G41-C41)/C41)</f>
        <v>0.02515723270440252</v>
      </c>
      <c r="L41" s="157">
        <f>IF(D41=0,"-",(H41-D41)/D41)</f>
        <v>-0.1188455008488964</v>
      </c>
      <c r="M41" s="157">
        <f>IF(E41=0,"-",(I41-E41)/E41)</f>
        <v>-0.1113490364025696</v>
      </c>
      <c r="N41" s="18"/>
      <c r="O41" s="2"/>
      <c r="P41" s="2"/>
    </row>
    <row r="42" ht="17" customHeight="1">
      <c r="A42" t="s" s="42">
        <v>32</v>
      </c>
      <c r="B42" s="154">
        <v>2027</v>
      </c>
      <c r="C42" s="154">
        <v>1127</v>
      </c>
      <c r="D42" s="154">
        <v>900</v>
      </c>
      <c r="E42" s="154">
        <v>1231</v>
      </c>
      <c r="F42" s="154">
        <v>2045</v>
      </c>
      <c r="G42" s="154">
        <v>1158</v>
      </c>
      <c r="H42" s="154">
        <v>887</v>
      </c>
      <c r="I42" s="154">
        <v>1313</v>
      </c>
      <c r="J42" s="157">
        <f>IF(B42=0,"-",(F42-B42)/B42)</f>
        <v>0.008880118401578688</v>
      </c>
      <c r="K42" s="157">
        <f>IF(C42=0,"-",(G42-C42)/C42)</f>
        <v>0.02750665483584738</v>
      </c>
      <c r="L42" s="157">
        <f>IF(D42=0,"-",(H42-D42)/D42)</f>
        <v>-0.01444444444444444</v>
      </c>
      <c r="M42" s="157">
        <f>IF(E42=0,"-",(I42-E42)/E42)</f>
        <v>0.06661251015434606</v>
      </c>
      <c r="N42" s="18"/>
      <c r="O42" s="2"/>
      <c r="P42" s="2"/>
    </row>
    <row r="43" ht="17" customHeight="1">
      <c r="A43" t="s" s="42">
        <v>33</v>
      </c>
      <c r="B43" s="154">
        <v>303</v>
      </c>
      <c r="C43" s="154">
        <v>223</v>
      </c>
      <c r="D43" s="154">
        <v>80</v>
      </c>
      <c r="E43" s="154">
        <v>79</v>
      </c>
      <c r="F43" s="154">
        <v>351</v>
      </c>
      <c r="G43" s="154">
        <v>263</v>
      </c>
      <c r="H43" s="154">
        <v>88</v>
      </c>
      <c r="I43" s="154">
        <v>95</v>
      </c>
      <c r="J43" s="157">
        <f>IF(B43=0,"-",(F43-B43)/B43)</f>
        <v>0.1584158415841584</v>
      </c>
      <c r="K43" s="157">
        <f>IF(C43=0,"-",(G43-C43)/C43)</f>
        <v>0.179372197309417</v>
      </c>
      <c r="L43" s="157">
        <f>IF(D43=0,"-",(H43-D43)/D43)</f>
        <v>0.1</v>
      </c>
      <c r="M43" s="157">
        <f>IF(E43=0,"-",(I43-E43)/E43)</f>
        <v>0.2025316455696203</v>
      </c>
      <c r="N43" s="18"/>
      <c r="O43" s="2"/>
      <c r="P43" s="2"/>
    </row>
    <row r="44" ht="17" customHeight="1">
      <c r="A44" t="s" s="42">
        <v>34</v>
      </c>
      <c r="B44" s="154">
        <v>705</v>
      </c>
      <c r="C44" s="154">
        <v>365</v>
      </c>
      <c r="D44" s="154">
        <v>340</v>
      </c>
      <c r="E44" s="154">
        <v>312</v>
      </c>
      <c r="F44" s="154">
        <v>788</v>
      </c>
      <c r="G44" s="154">
        <v>431</v>
      </c>
      <c r="H44" s="154">
        <v>357</v>
      </c>
      <c r="I44" s="154">
        <v>354</v>
      </c>
      <c r="J44" s="157">
        <f>IF(B44=0,"-",(F44-B44)/B44)</f>
        <v>0.1177304964539007</v>
      </c>
      <c r="K44" s="157">
        <f>IF(C44=0,"-",(G44-C44)/C44)</f>
        <v>0.1808219178082192</v>
      </c>
      <c r="L44" s="157">
        <f>IF(D44=0,"-",(H44-D44)/D44)</f>
        <v>0.05</v>
      </c>
      <c r="M44" s="157">
        <f>IF(E44=0,"-",(I44-E44)/E44)</f>
        <v>0.1346153846153846</v>
      </c>
      <c r="N44" s="18"/>
      <c r="O44" s="2"/>
      <c r="P44" s="2"/>
    </row>
    <row r="45" ht="17" customHeight="1">
      <c r="A45" t="s" s="42">
        <v>35</v>
      </c>
      <c r="B45" s="154">
        <v>2268</v>
      </c>
      <c r="C45" s="154">
        <v>933</v>
      </c>
      <c r="D45" s="154">
        <v>1335</v>
      </c>
      <c r="E45" s="154">
        <v>2072</v>
      </c>
      <c r="F45" s="154">
        <v>2419</v>
      </c>
      <c r="G45" s="154">
        <v>1100</v>
      </c>
      <c r="H45" s="154">
        <v>1319</v>
      </c>
      <c r="I45" s="154">
        <v>1936</v>
      </c>
      <c r="J45" s="157">
        <f>IF(B45=0,"-",(F45-B45)/B45)</f>
        <v>0.06657848324514991</v>
      </c>
      <c r="K45" s="157">
        <f>IF(C45=0,"-",(G45-C45)/C45)</f>
        <v>0.1789924973204716</v>
      </c>
      <c r="L45" s="157">
        <f>IF(D45=0,"-",(H45-D45)/D45)</f>
        <v>-0.01198501872659176</v>
      </c>
      <c r="M45" s="157">
        <f>IF(E45=0,"-",(I45-E45)/E45)</f>
        <v>-0.06563706563706563</v>
      </c>
      <c r="N45" s="18"/>
      <c r="O45" s="2"/>
      <c r="P45" s="2"/>
    </row>
    <row r="46" ht="17" customHeight="1">
      <c r="A46" t="s" s="42">
        <v>36</v>
      </c>
      <c r="B46" s="154">
        <v>450</v>
      </c>
      <c r="C46" s="154">
        <v>302</v>
      </c>
      <c r="D46" s="154">
        <v>148</v>
      </c>
      <c r="E46" s="154">
        <v>333</v>
      </c>
      <c r="F46" s="154">
        <v>514</v>
      </c>
      <c r="G46" s="154">
        <v>338</v>
      </c>
      <c r="H46" s="154">
        <v>176</v>
      </c>
      <c r="I46" s="154">
        <v>316</v>
      </c>
      <c r="J46" s="157">
        <f>IF(B46=0,"-",(F46-B46)/B46)</f>
        <v>0.1422222222222222</v>
      </c>
      <c r="K46" s="157">
        <f>IF(C46=0,"-",(G46-C46)/C46)</f>
        <v>0.119205298013245</v>
      </c>
      <c r="L46" s="157">
        <f>IF(D46=0,"-",(H46-D46)/D46)</f>
        <v>0.1891891891891892</v>
      </c>
      <c r="M46" s="157">
        <f>IF(E46=0,"-",(I46-E46)/E46)</f>
        <v>-0.05105105105105105</v>
      </c>
      <c r="N46" s="18"/>
      <c r="O46" s="2"/>
      <c r="P46" s="2"/>
    </row>
    <row r="47" ht="17" customHeight="1">
      <c r="A47" t="s" s="42">
        <v>37</v>
      </c>
      <c r="B47" s="154">
        <v>167</v>
      </c>
      <c r="C47" s="154">
        <v>130</v>
      </c>
      <c r="D47" s="154">
        <v>37</v>
      </c>
      <c r="E47" s="154">
        <v>100</v>
      </c>
      <c r="F47" s="154">
        <v>233</v>
      </c>
      <c r="G47" s="154">
        <v>177</v>
      </c>
      <c r="H47" s="154">
        <v>56</v>
      </c>
      <c r="I47" s="154">
        <v>85</v>
      </c>
      <c r="J47" s="157">
        <f>IF(B47=0,"-",(F47-B47)/B47)</f>
        <v>0.3952095808383234</v>
      </c>
      <c r="K47" s="157">
        <f>IF(C47=0,"-",(G47-C47)/C47)</f>
        <v>0.3615384615384615</v>
      </c>
      <c r="L47" s="157">
        <f>IF(D47=0,"-",(H47-D47)/D47)</f>
        <v>0.5135135135135135</v>
      </c>
      <c r="M47" s="157">
        <f>IF(E47=0,"-",(I47-E47)/E47)</f>
        <v>-0.15</v>
      </c>
      <c r="N47" s="18"/>
      <c r="O47" s="2"/>
      <c r="P47" s="2"/>
    </row>
    <row r="48" ht="17" customHeight="1">
      <c r="A48" t="s" s="42">
        <v>38</v>
      </c>
      <c r="B48" s="154">
        <v>622</v>
      </c>
      <c r="C48" s="154">
        <v>378</v>
      </c>
      <c r="D48" s="154">
        <v>244</v>
      </c>
      <c r="E48" s="154">
        <v>391</v>
      </c>
      <c r="F48" s="154">
        <v>752</v>
      </c>
      <c r="G48" s="154">
        <v>450</v>
      </c>
      <c r="H48" s="154">
        <v>302</v>
      </c>
      <c r="I48" s="154">
        <v>381</v>
      </c>
      <c r="J48" s="157">
        <f>IF(B48=0,"-",(F48-B48)/B48)</f>
        <v>0.2090032154340836</v>
      </c>
      <c r="K48" s="157">
        <f>IF(C48=0,"-",(G48-C48)/C48)</f>
        <v>0.1904761904761905</v>
      </c>
      <c r="L48" s="157">
        <f>IF(D48=0,"-",(H48-D48)/D48)</f>
        <v>0.2377049180327869</v>
      </c>
      <c r="M48" s="157">
        <f>IF(E48=0,"-",(I48-E48)/E48)</f>
        <v>-0.02557544757033248</v>
      </c>
      <c r="N48" s="18"/>
      <c r="O48" s="2"/>
      <c r="P48" s="2"/>
    </row>
    <row r="49" ht="17" customHeight="1">
      <c r="A49" t="s" s="42">
        <v>39</v>
      </c>
      <c r="B49" s="154">
        <v>83</v>
      </c>
      <c r="C49" s="154">
        <v>57</v>
      </c>
      <c r="D49" s="154">
        <v>26</v>
      </c>
      <c r="E49" s="154">
        <v>52</v>
      </c>
      <c r="F49" s="154">
        <v>76</v>
      </c>
      <c r="G49" s="154">
        <v>48</v>
      </c>
      <c r="H49" s="154">
        <v>28</v>
      </c>
      <c r="I49" s="154">
        <v>39</v>
      </c>
      <c r="J49" s="157">
        <f>IF(B49=0,"-",(F49-B49)/B49)</f>
        <v>-0.08433734939759036</v>
      </c>
      <c r="K49" s="157">
        <f>IF(C49=0,"-",(G49-C49)/C49)</f>
        <v>-0.1578947368421053</v>
      </c>
      <c r="L49" s="157">
        <f>IF(D49=0,"-",(H49-D49)/D49)</f>
        <v>0.07692307692307693</v>
      </c>
      <c r="M49" s="157">
        <f>IF(E49=0,"-",(I49-E49)/E49)</f>
        <v>-0.25</v>
      </c>
      <c r="N49" s="18"/>
      <c r="O49" s="2"/>
      <c r="P49" s="2"/>
    </row>
    <row r="50" ht="17" customHeight="1">
      <c r="A50" t="s" s="42">
        <v>40</v>
      </c>
      <c r="B50" s="155">
        <v>15179</v>
      </c>
      <c r="C50" s="155">
        <v>8056</v>
      </c>
      <c r="D50" s="155">
        <v>7123</v>
      </c>
      <c r="E50" s="155">
        <v>12473</v>
      </c>
      <c r="F50" s="155">
        <v>16146</v>
      </c>
      <c r="G50" s="155">
        <v>8846</v>
      </c>
      <c r="H50" s="155">
        <v>7300</v>
      </c>
      <c r="I50" s="155">
        <v>12807</v>
      </c>
      <c r="J50" s="158">
        <f>IF(B50=0,"-",(F50-B50)/B50)</f>
        <v>0.0637064365241452</v>
      </c>
      <c r="K50" s="158">
        <f>IF(C50=0,"-",(G50-C50)/C50)</f>
        <v>0.09806355511420059</v>
      </c>
      <c r="L50" s="158">
        <f>IF(D50=0,"-",(H50-D50)/D50)</f>
        <v>0.0248490804436333</v>
      </c>
      <c r="M50" s="158">
        <f>IF(E50=0,"-",(I50-E50)/E50)</f>
        <v>0.02677784013469093</v>
      </c>
      <c r="N50" s="18"/>
      <c r="O50" s="2"/>
      <c r="P50" s="2"/>
    </row>
  </sheetData>
  <mergeCells count="12">
    <mergeCell ref="A6:C6"/>
    <mergeCell ref="A8:A9"/>
    <mergeCell ref="L8:P8"/>
    <mergeCell ref="A2:A4"/>
    <mergeCell ref="G8:K8"/>
    <mergeCell ref="B8:F8"/>
    <mergeCell ref="B30:M30"/>
    <mergeCell ref="B7:P7"/>
    <mergeCell ref="A31:A32"/>
    <mergeCell ref="J31:M31"/>
    <mergeCell ref="F31:I31"/>
    <mergeCell ref="B31:E31"/>
  </mergeCells>
  <pageMargins left="0.75" right="0.75" top="1" bottom="1" header="0.5" footer="0.5"/>
  <pageSetup firstPageNumber="1" fitToHeight="1" fitToWidth="1" scale="92" useFirstPageNumber="0" orientation="landscape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125" defaultRowHeight="12.75" customHeight="1" outlineLevelRow="0" outlineLevelCol="0"/>
  <cols>
    <col min="1" max="1" width="26.125" style="159" customWidth="1"/>
    <col min="2" max="2" width="11.875" style="159" customWidth="1"/>
    <col min="3" max="3" width="12.875" style="159" customWidth="1"/>
    <col min="4" max="4" width="15.5" style="159" customWidth="1"/>
    <col min="5" max="5" width="15.5" style="159" customWidth="1"/>
    <col min="6" max="6" width="9.5" style="159" customWidth="1"/>
    <col min="7" max="7" width="12.875" style="159" customWidth="1"/>
    <col min="8" max="8" width="12.125" style="159" customWidth="1"/>
    <col min="9" max="9" width="10.75" style="159" customWidth="1"/>
    <col min="10" max="10" width="12.625" style="159" customWidth="1"/>
    <col min="11" max="256" width="8.125" style="159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</row>
    <row r="2" ht="17" customHeight="1">
      <c r="A2" s="2"/>
      <c r="B2" s="2"/>
      <c r="C2" s="2"/>
      <c r="D2" s="2"/>
      <c r="E2" s="26"/>
      <c r="F2" s="2"/>
      <c r="G2" s="2"/>
      <c r="H2" s="2"/>
      <c r="I2" s="2"/>
      <c r="J2" s="2"/>
    </row>
    <row r="3" ht="27" customHeight="1">
      <c r="A3" s="147">
        <v>2017</v>
      </c>
      <c r="B3" s="2"/>
      <c r="C3" s="2"/>
      <c r="D3" s="47"/>
      <c r="E3" t="s" s="17">
        <v>12</v>
      </c>
      <c r="F3" s="18"/>
      <c r="G3" s="2"/>
      <c r="H3" s="2"/>
      <c r="I3" s="2"/>
      <c r="J3" s="2"/>
    </row>
    <row r="4" ht="17" customHeight="1">
      <c r="A4" s="57"/>
      <c r="B4" s="2"/>
      <c r="C4" s="2"/>
      <c r="D4" s="2"/>
      <c r="E4" s="45"/>
      <c r="F4" s="2"/>
      <c r="G4" s="2"/>
      <c r="H4" s="2"/>
      <c r="I4" s="2"/>
      <c r="J4" s="2"/>
    </row>
    <row r="5" ht="17" customHeight="1">
      <c r="A5" s="57"/>
      <c r="B5" s="2"/>
      <c r="C5" s="2"/>
      <c r="D5" s="2"/>
      <c r="E5" s="2"/>
      <c r="F5" s="2"/>
      <c r="G5" s="2"/>
      <c r="H5" s="2"/>
      <c r="I5" s="2"/>
      <c r="J5" s="2"/>
    </row>
    <row r="6" ht="17" customHeight="1">
      <c r="A6" s="2"/>
      <c r="B6" s="2"/>
      <c r="C6" s="2"/>
      <c r="D6" s="2"/>
      <c r="E6" s="2"/>
      <c r="F6" s="2"/>
      <c r="G6" s="2"/>
      <c r="H6" s="2"/>
      <c r="I6" s="2"/>
      <c r="J6" s="2"/>
    </row>
    <row r="7" ht="17" customHeight="1">
      <c r="A7" s="2"/>
      <c r="B7" s="2"/>
      <c r="C7" s="2"/>
      <c r="D7" s="2"/>
      <c r="E7" s="2"/>
      <c r="F7" s="2"/>
      <c r="G7" s="2"/>
      <c r="H7" s="2"/>
      <c r="I7" s="2"/>
      <c r="J7" s="2"/>
    </row>
    <row r="8" ht="17" customHeight="1">
      <c r="A8" s="62"/>
      <c r="B8" s="62"/>
      <c r="C8" s="62"/>
      <c r="D8" s="2"/>
      <c r="E8" s="2"/>
      <c r="F8" s="2"/>
      <c r="G8" s="2"/>
      <c r="H8" s="2"/>
      <c r="I8" s="2"/>
      <c r="J8" s="2"/>
    </row>
    <row r="9" ht="19.5" customHeight="1">
      <c r="A9" t="s" s="21">
        <v>89</v>
      </c>
      <c r="B9" s="93"/>
      <c r="C9" s="94"/>
      <c r="D9" s="148"/>
      <c r="E9" s="62"/>
      <c r="F9" s="62"/>
      <c r="G9" s="62"/>
      <c r="H9" s="62"/>
      <c r="I9" s="62"/>
      <c r="J9" s="62"/>
    </row>
    <row r="10" ht="19.5" customHeight="1">
      <c r="A10" s="160"/>
      <c r="B10" t="s" s="63">
        <v>90</v>
      </c>
      <c r="C10" s="22"/>
      <c r="D10" s="22"/>
      <c r="E10" s="22"/>
      <c r="F10" s="22"/>
      <c r="G10" s="22"/>
      <c r="H10" s="22"/>
      <c r="I10" s="22"/>
      <c r="J10" s="23"/>
    </row>
    <row r="11" ht="38.25" customHeight="1">
      <c r="A11" s="161"/>
      <c r="B11" s="150">
        <v>2016</v>
      </c>
      <c r="C11" s="151"/>
      <c r="D11" s="152"/>
      <c r="E11" s="150">
        <v>2017</v>
      </c>
      <c r="F11" s="151"/>
      <c r="G11" s="152"/>
      <c r="H11" t="s" s="153">
        <v>91</v>
      </c>
      <c r="I11" s="151"/>
      <c r="J11" s="152"/>
    </row>
    <row r="12" ht="29" customHeight="1">
      <c r="A12" s="162"/>
      <c r="B12" t="s" s="141">
        <v>92</v>
      </c>
      <c r="C12" t="s" s="140">
        <v>93</v>
      </c>
      <c r="D12" t="s" s="140">
        <v>94</v>
      </c>
      <c r="E12" t="s" s="141">
        <v>92</v>
      </c>
      <c r="F12" t="s" s="140">
        <v>93</v>
      </c>
      <c r="G12" t="s" s="140">
        <v>94</v>
      </c>
      <c r="H12" t="s" s="141">
        <v>92</v>
      </c>
      <c r="I12" t="s" s="140">
        <v>93</v>
      </c>
      <c r="J12" t="s" s="140">
        <v>94</v>
      </c>
    </row>
    <row r="13" ht="17" customHeight="1">
      <c r="A13" t="s" s="163">
        <v>95</v>
      </c>
      <c r="B13" s="164">
        <v>164</v>
      </c>
      <c r="C13" s="164">
        <v>132</v>
      </c>
      <c r="D13" s="164">
        <v>32</v>
      </c>
      <c r="E13" s="164">
        <v>249</v>
      </c>
      <c r="F13" s="164">
        <v>210</v>
      </c>
      <c r="G13" s="164">
        <v>39</v>
      </c>
      <c r="H13" s="165">
        <f>IF(B13=0,"-",(E13-B13)/B13)</f>
        <v>0.5182926829268293</v>
      </c>
      <c r="I13" s="165">
        <f>IF(C13=0,"-",(F13-C13)/C13)</f>
        <v>0.5909090909090909</v>
      </c>
      <c r="J13" s="165">
        <f>IF(D13=0,"-",(G13-D13)/D13)</f>
        <v>0.21875</v>
      </c>
    </row>
    <row r="14" ht="17" customHeight="1">
      <c r="A14" t="s" s="166">
        <v>96</v>
      </c>
      <c r="B14" s="164">
        <v>15</v>
      </c>
      <c r="C14" s="164">
        <v>15</v>
      </c>
      <c r="D14" s="164">
        <v>0</v>
      </c>
      <c r="E14" s="164">
        <v>17</v>
      </c>
      <c r="F14" s="164">
        <v>14</v>
      </c>
      <c r="G14" s="164">
        <v>3</v>
      </c>
      <c r="H14" s="165">
        <f>IF(B14=0,"-",(E14-B14)/B14)</f>
        <v>0.1333333333333333</v>
      </c>
      <c r="I14" s="165">
        <f>IF(C14=0,"-",(F14-C14)/C14)</f>
        <v>-0.06666666666666667</v>
      </c>
      <c r="J14" t="s" s="167">
        <f>IF(D14=0,"-",(G14-D14)/D14)</f>
        <v>42</v>
      </c>
    </row>
    <row r="15" ht="17" customHeight="1">
      <c r="A15" t="s" s="168">
        <v>97</v>
      </c>
      <c r="B15" s="169">
        <f>SUM(B13:B14)</f>
        <v>179</v>
      </c>
      <c r="C15" s="169">
        <f>SUM(C13:C14)</f>
        <v>147</v>
      </c>
      <c r="D15" s="169">
        <f>SUM(D13:D14)</f>
        <v>32</v>
      </c>
      <c r="E15" s="169">
        <f>SUM(E13:E14)</f>
        <v>266</v>
      </c>
      <c r="F15" s="169">
        <f>SUM(F13:F14)</f>
        <v>224</v>
      </c>
      <c r="G15" s="169">
        <f>SUM(G13:G14)</f>
        <v>42</v>
      </c>
      <c r="H15" s="170">
        <f>IF(B15=0,"-",(E15-B15)/B15)</f>
        <v>0.4860335195530726</v>
      </c>
      <c r="I15" s="170">
        <f>IF(C15=0,"-",(F15-C15)/C15)</f>
        <v>0.5238095238095238</v>
      </c>
      <c r="J15" s="170">
        <f>IF(D15=0,"-",(G15-D15)/D15)</f>
        <v>0.3125</v>
      </c>
    </row>
    <row r="16" ht="17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</row>
    <row r="17" ht="17" customHeight="1">
      <c r="A17" s="26"/>
      <c r="B17" s="62"/>
      <c r="C17" s="62"/>
      <c r="D17" s="62"/>
      <c r="E17" s="62"/>
      <c r="F17" s="2"/>
      <c r="G17" s="2"/>
      <c r="H17" s="2"/>
      <c r="I17" s="2"/>
      <c r="J17" s="2"/>
    </row>
    <row r="18" ht="30.75" customHeight="1">
      <c r="A18" s="65"/>
      <c r="B18" t="s" s="171">
        <v>98</v>
      </c>
      <c r="C18" s="172"/>
      <c r="D18" s="172"/>
      <c r="E18" s="173"/>
      <c r="F18" s="11"/>
      <c r="G18" s="2"/>
      <c r="H18" s="2"/>
      <c r="I18" s="2"/>
      <c r="J18" s="2"/>
    </row>
    <row r="19" ht="39" customHeight="1">
      <c r="A19" s="73"/>
      <c r="B19" s="141">
        <v>2016</v>
      </c>
      <c r="C19" s="141">
        <v>2017</v>
      </c>
      <c r="D19" t="s" s="153">
        <v>99</v>
      </c>
      <c r="E19" s="174"/>
      <c r="F19" s="18"/>
      <c r="G19" s="2"/>
      <c r="H19" s="2"/>
      <c r="I19" s="2"/>
      <c r="J19" s="2"/>
    </row>
    <row r="20" ht="17" customHeight="1">
      <c r="A20" t="s" s="164">
        <v>100</v>
      </c>
      <c r="B20" s="164">
        <v>161</v>
      </c>
      <c r="C20" s="164">
        <v>248</v>
      </c>
      <c r="D20" s="175">
        <f>IF(B20=0,"-",(C20-B20)/B20)</f>
        <v>0.5403726708074534</v>
      </c>
      <c r="E20" s="176"/>
      <c r="F20" s="18"/>
      <c r="G20" s="2"/>
      <c r="H20" s="2"/>
      <c r="I20" s="2"/>
      <c r="J20" s="2"/>
    </row>
    <row r="21" ht="17" customHeight="1">
      <c r="A21" t="s" s="164">
        <v>101</v>
      </c>
      <c r="B21" s="164">
        <v>16</v>
      </c>
      <c r="C21" s="164">
        <v>17</v>
      </c>
      <c r="D21" s="175">
        <f>IF(B21=0,"-",(C21-B21)/B21)</f>
        <v>0.0625</v>
      </c>
      <c r="E21" s="176"/>
      <c r="F21" s="18"/>
      <c r="G21" s="2"/>
      <c r="H21" s="2"/>
      <c r="I21" s="2"/>
      <c r="J21" s="2"/>
    </row>
    <row r="22" ht="17" customHeight="1">
      <c r="A22" t="s" s="169">
        <v>102</v>
      </c>
      <c r="B22" s="169">
        <f>B20+B21</f>
        <v>177</v>
      </c>
      <c r="C22" s="169">
        <f>C20+C21</f>
        <v>265</v>
      </c>
      <c r="D22" s="175">
        <f>IF(B22=0,"-",(C22-B22)/B22)</f>
        <v>0.4971751412429379</v>
      </c>
      <c r="E22" s="176"/>
      <c r="F22" s="18"/>
      <c r="G22" s="2"/>
      <c r="H22" s="2"/>
      <c r="I22" s="2"/>
      <c r="J22" s="2"/>
    </row>
    <row r="23" ht="17" customHeight="1">
      <c r="A23" s="177"/>
      <c r="B23" s="177"/>
      <c r="C23" s="177"/>
      <c r="D23" s="178"/>
      <c r="E23" s="179"/>
      <c r="F23" s="18"/>
      <c r="G23" s="2"/>
      <c r="H23" s="2"/>
      <c r="I23" s="2"/>
      <c r="J23" s="2"/>
    </row>
    <row r="24" ht="17" customHeight="1">
      <c r="A24" t="s" s="164">
        <v>103</v>
      </c>
      <c r="B24" s="164">
        <v>130</v>
      </c>
      <c r="C24" s="164">
        <v>203</v>
      </c>
      <c r="D24" s="175">
        <f>IF(B24=0,"-",(C24-B24)/B24)</f>
        <v>0.5615384615384615</v>
      </c>
      <c r="E24" s="176"/>
      <c r="F24" s="18"/>
      <c r="G24" s="2"/>
      <c r="H24" s="2"/>
      <c r="I24" s="2"/>
      <c r="J24" s="2"/>
    </row>
  </sheetData>
  <mergeCells count="15">
    <mergeCell ref="D21:E21"/>
    <mergeCell ref="D20:E20"/>
    <mergeCell ref="D19:E19"/>
    <mergeCell ref="B18:E18"/>
    <mergeCell ref="B10:J10"/>
    <mergeCell ref="H11:J11"/>
    <mergeCell ref="E11:G11"/>
    <mergeCell ref="B11:D11"/>
    <mergeCell ref="A18:A19"/>
    <mergeCell ref="A10:A12"/>
    <mergeCell ref="A9:C9"/>
    <mergeCell ref="D24:E24"/>
    <mergeCell ref="D23:E23"/>
    <mergeCell ref="D22:E22"/>
    <mergeCell ref="A3:A5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S53"/>
  <sheetViews>
    <sheetView workbookViewId="0" showGridLines="0" defaultGridColor="1"/>
  </sheetViews>
  <sheetFormatPr defaultColWidth="8.125" defaultRowHeight="12.75" customHeight="1" outlineLevelRow="0" outlineLevelCol="0"/>
  <cols>
    <col min="1" max="1" width="24.25" style="180" customWidth="1"/>
    <col min="2" max="2" width="9.5" style="180" customWidth="1"/>
    <col min="3" max="3" width="9.25" style="180" customWidth="1"/>
    <col min="4" max="4" width="9.625" style="180" customWidth="1"/>
    <col min="5" max="5" width="10.375" style="180" customWidth="1"/>
    <col min="6" max="6" width="9.25" style="180" customWidth="1"/>
    <col min="7" max="7" width="9.625" style="180" customWidth="1"/>
    <col min="8" max="8" width="12.5" style="180" customWidth="1"/>
    <col min="9" max="9" width="10.875" style="180" customWidth="1"/>
    <col min="10" max="10" width="10.875" style="180" customWidth="1"/>
    <col min="11" max="11" width="10.375" style="180" customWidth="1"/>
    <col min="12" max="12" width="8.875" style="180" customWidth="1"/>
    <col min="13" max="13" width="9.75" style="180" customWidth="1"/>
    <col min="14" max="14" width="9.5" style="180" customWidth="1"/>
    <col min="15" max="15" width="7" style="180" customWidth="1"/>
    <col min="16" max="16" width="7.875" style="180" customWidth="1"/>
    <col min="17" max="17" width="10.375" style="180" customWidth="1"/>
    <col min="18" max="18" width="8.875" style="180" customWidth="1"/>
    <col min="19" max="19" width="9.625" style="180" customWidth="1"/>
    <col min="20" max="256" width="8.125" style="180" customWidth="1"/>
  </cols>
  <sheetData>
    <row r="1" ht="17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7" customHeight="1">
      <c r="A2" s="147">
        <v>2016</v>
      </c>
      <c r="B2" s="2"/>
      <c r="C2" s="2"/>
      <c r="D2" s="2"/>
      <c r="E2" s="2"/>
      <c r="F2" s="2"/>
      <c r="G2" s="2"/>
      <c r="H2" s="26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17" customHeight="1">
      <c r="A3" s="57"/>
      <c r="B3" s="2"/>
      <c r="C3" s="2"/>
      <c r="D3" s="2"/>
      <c r="E3" s="2"/>
      <c r="F3" s="2"/>
      <c r="G3" s="47"/>
      <c r="H3" t="s" s="17">
        <v>12</v>
      </c>
      <c r="I3" s="18"/>
      <c r="J3" s="2"/>
      <c r="K3" s="2"/>
      <c r="L3" s="2"/>
      <c r="M3" s="2"/>
      <c r="N3" s="2"/>
      <c r="O3" s="2"/>
      <c r="P3" s="2"/>
      <c r="Q3" s="2"/>
      <c r="R3" s="2"/>
      <c r="S3" s="2"/>
    </row>
    <row r="4" ht="17" customHeight="1">
      <c r="A4" s="57"/>
      <c r="B4" s="2"/>
      <c r="C4" s="2"/>
      <c r="D4" s="2"/>
      <c r="E4" s="2"/>
      <c r="F4" s="2"/>
      <c r="G4" s="2"/>
      <c r="H4" s="45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17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17" customHeight="1">
      <c r="A6" s="62"/>
      <c r="B6" s="62"/>
      <c r="C6" s="6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19.5" customHeight="1">
      <c r="A7" t="s" s="21">
        <v>13</v>
      </c>
      <c r="B7" s="93"/>
      <c r="C7" s="94"/>
      <c r="D7" s="148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</row>
    <row r="8" ht="19.5" customHeight="1">
      <c r="A8" s="27"/>
      <c r="B8" t="s" s="63">
        <v>104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ht="54.75" customHeight="1">
      <c r="A9" s="161"/>
      <c r="B9" s="150">
        <v>2015</v>
      </c>
      <c r="C9" s="151"/>
      <c r="D9" s="151"/>
      <c r="E9" s="151"/>
      <c r="F9" s="151"/>
      <c r="G9" s="152"/>
      <c r="H9" s="150">
        <v>2016</v>
      </c>
      <c r="I9" s="151"/>
      <c r="J9" s="151"/>
      <c r="K9" s="151"/>
      <c r="L9" s="151"/>
      <c r="M9" s="152"/>
      <c r="N9" t="s" s="153">
        <v>105</v>
      </c>
      <c r="O9" s="151"/>
      <c r="P9" s="151"/>
      <c r="Q9" s="151"/>
      <c r="R9" s="151"/>
      <c r="S9" s="152"/>
    </row>
    <row r="10" ht="15" customHeight="1">
      <c r="A10" s="161"/>
      <c r="B10" s="181"/>
      <c r="C10" t="s" s="182">
        <v>106</v>
      </c>
      <c r="D10" s="183"/>
      <c r="E10" t="s" s="184">
        <v>107</v>
      </c>
      <c r="F10" t="s" s="185">
        <v>108</v>
      </c>
      <c r="G10" t="s" s="185">
        <v>109</v>
      </c>
      <c r="H10" s="181"/>
      <c r="I10" t="s" s="182">
        <v>106</v>
      </c>
      <c r="J10" s="183"/>
      <c r="K10" t="s" s="184">
        <v>107</v>
      </c>
      <c r="L10" t="s" s="185">
        <v>108</v>
      </c>
      <c r="M10" t="s" s="185">
        <v>109</v>
      </c>
      <c r="N10" s="181"/>
      <c r="O10" t="s" s="182">
        <v>106</v>
      </c>
      <c r="P10" s="183"/>
      <c r="Q10" t="s" s="184">
        <v>107</v>
      </c>
      <c r="R10" t="s" s="185">
        <v>108</v>
      </c>
      <c r="S10" t="s" s="185">
        <v>109</v>
      </c>
    </row>
    <row r="11" ht="29" customHeight="1">
      <c r="A11" s="162"/>
      <c r="B11" t="s" s="141">
        <v>110</v>
      </c>
      <c r="C11" t="s" s="140">
        <v>111</v>
      </c>
      <c r="D11" t="s" s="140">
        <v>112</v>
      </c>
      <c r="E11" s="186"/>
      <c r="F11" s="187"/>
      <c r="G11" s="187"/>
      <c r="H11" t="s" s="141">
        <v>110</v>
      </c>
      <c r="I11" t="s" s="140">
        <v>111</v>
      </c>
      <c r="J11" t="s" s="140">
        <v>112</v>
      </c>
      <c r="K11" s="186"/>
      <c r="L11" s="187"/>
      <c r="M11" s="187"/>
      <c r="N11" t="s" s="141">
        <v>110</v>
      </c>
      <c r="O11" t="s" s="140">
        <v>111</v>
      </c>
      <c r="P11" t="s" s="140">
        <v>112</v>
      </c>
      <c r="Q11" s="186"/>
      <c r="R11" s="187"/>
      <c r="S11" s="187"/>
    </row>
    <row r="12" ht="17" customHeight="1">
      <c r="A12" t="s" s="42">
        <v>23</v>
      </c>
      <c r="B12" s="154">
        <v>2297</v>
      </c>
      <c r="C12" s="154">
        <v>839</v>
      </c>
      <c r="D12" s="154">
        <v>459</v>
      </c>
      <c r="E12" s="154">
        <v>999</v>
      </c>
      <c r="F12" s="154">
        <v>2289</v>
      </c>
      <c r="G12" s="154">
        <v>3</v>
      </c>
      <c r="H12" s="154">
        <v>2220</v>
      </c>
      <c r="I12" s="154">
        <v>817</v>
      </c>
      <c r="J12" s="154">
        <v>494</v>
      </c>
      <c r="K12" s="154">
        <v>909</v>
      </c>
      <c r="L12" s="154">
        <v>2195</v>
      </c>
      <c r="M12" s="154">
        <v>12</v>
      </c>
      <c r="N12" s="165">
        <f>IF(B12=0,"-",(H12-B12)/B12)</f>
        <v>-0.03352198519808446</v>
      </c>
      <c r="O12" s="165">
        <f>IF(C12=0,"-",(I12-C12)/C12)</f>
        <v>-0.02622169249106079</v>
      </c>
      <c r="P12" s="165">
        <f>IF(D12=0,"-",(J12-D12)/D12)</f>
        <v>0.07625272331154684</v>
      </c>
      <c r="Q12" s="165">
        <f>IF(E12=0,"-",(K12-E12)/E12)</f>
        <v>-0.09009009009009009</v>
      </c>
      <c r="R12" s="165">
        <f>IF(F12=0,"-",(L12-F12)/F12)</f>
        <v>-0.04106596767147226</v>
      </c>
      <c r="S12" s="165">
        <f>IF(G12=0,"-",(M12-G12)/G12)</f>
        <v>3</v>
      </c>
    </row>
    <row r="13" ht="17" customHeight="1">
      <c r="A13" t="s" s="42">
        <v>24</v>
      </c>
      <c r="B13" s="154">
        <v>308</v>
      </c>
      <c r="C13" s="154">
        <v>89</v>
      </c>
      <c r="D13" s="154">
        <v>34</v>
      </c>
      <c r="E13" s="154">
        <v>185</v>
      </c>
      <c r="F13" s="154">
        <v>305</v>
      </c>
      <c r="G13" s="154">
        <v>1</v>
      </c>
      <c r="H13" s="154">
        <v>323</v>
      </c>
      <c r="I13" s="154">
        <v>110</v>
      </c>
      <c r="J13" s="154">
        <v>61</v>
      </c>
      <c r="K13" s="154">
        <v>152</v>
      </c>
      <c r="L13" s="154">
        <v>316</v>
      </c>
      <c r="M13" s="154">
        <v>0</v>
      </c>
      <c r="N13" s="165">
        <f>IF(B13=0,"-",(H13-B13)/B13)</f>
        <v>0.0487012987012987</v>
      </c>
      <c r="O13" s="165">
        <f>IF(C13=0,"-",(I13-C13)/C13)</f>
        <v>0.2359550561797753</v>
      </c>
      <c r="P13" s="165">
        <f>IF(D13=0,"-",(J13-D13)/D13)</f>
        <v>0.7941176470588235</v>
      </c>
      <c r="Q13" s="165">
        <f>IF(E13=0,"-",(K13-E13)/E13)</f>
        <v>-0.1783783783783784</v>
      </c>
      <c r="R13" s="165">
        <f>IF(F13=0,"-",(L13-F13)/F13)</f>
        <v>0.03606557377049181</v>
      </c>
      <c r="S13" s="165">
        <f>IF(G13=0,"-",(M13-G13)/G13)</f>
        <v>-1</v>
      </c>
    </row>
    <row r="14" ht="17" customHeight="1">
      <c r="A14" t="s" s="42">
        <v>25</v>
      </c>
      <c r="B14" s="154">
        <v>274</v>
      </c>
      <c r="C14" s="154">
        <v>124</v>
      </c>
      <c r="D14" s="154">
        <v>19</v>
      </c>
      <c r="E14" s="154">
        <v>131</v>
      </c>
      <c r="F14" s="154">
        <v>274</v>
      </c>
      <c r="G14" s="154">
        <v>0</v>
      </c>
      <c r="H14" s="154">
        <v>272</v>
      </c>
      <c r="I14" s="154">
        <v>116</v>
      </c>
      <c r="J14" s="154">
        <v>34</v>
      </c>
      <c r="K14" s="154">
        <v>122</v>
      </c>
      <c r="L14" s="154">
        <v>272</v>
      </c>
      <c r="M14" s="154">
        <v>0</v>
      </c>
      <c r="N14" s="165">
        <f>IF(B14=0,"-",(H14-B14)/B14)</f>
        <v>-0.0072992700729927</v>
      </c>
      <c r="O14" s="165">
        <f>IF(C14=0,"-",(I14-C14)/C14)</f>
        <v>-0.06451612903225806</v>
      </c>
      <c r="P14" s="165">
        <f>IF(D14=0,"-",(J14-D14)/D14)</f>
        <v>0.7894736842105263</v>
      </c>
      <c r="Q14" s="165">
        <f>IF(E14=0,"-",(K14-E14)/E14)</f>
        <v>-0.06870229007633588</v>
      </c>
      <c r="R14" s="165">
        <f>IF(F14=0,"-",(L14-F14)/F14)</f>
        <v>-0.0072992700729927</v>
      </c>
      <c r="S14" t="s" s="167">
        <f>IF(G14=0,"-",(M14-G14)/G14)</f>
        <v>42</v>
      </c>
    </row>
    <row r="15" ht="17" customHeight="1">
      <c r="A15" t="s" s="42">
        <v>26</v>
      </c>
      <c r="B15" s="154">
        <v>1362</v>
      </c>
      <c r="C15" s="154">
        <v>356</v>
      </c>
      <c r="D15" s="154">
        <v>143</v>
      </c>
      <c r="E15" s="154">
        <v>863</v>
      </c>
      <c r="F15" s="154">
        <v>1362</v>
      </c>
      <c r="G15" s="154">
        <v>0</v>
      </c>
      <c r="H15" s="154">
        <v>1499</v>
      </c>
      <c r="I15" s="154">
        <v>381</v>
      </c>
      <c r="J15" s="154">
        <v>196</v>
      </c>
      <c r="K15" s="154">
        <v>922</v>
      </c>
      <c r="L15" s="154">
        <v>1492</v>
      </c>
      <c r="M15" s="154">
        <v>0</v>
      </c>
      <c r="N15" s="165">
        <f>IF(B15=0,"-",(H15-B15)/B15)</f>
        <v>0.1005873715124816</v>
      </c>
      <c r="O15" s="165">
        <f>IF(C15=0,"-",(I15-C15)/C15)</f>
        <v>0.0702247191011236</v>
      </c>
      <c r="P15" s="165">
        <f>IF(D15=0,"-",(J15-D15)/D15)</f>
        <v>0.3706293706293706</v>
      </c>
      <c r="Q15" s="165">
        <f>IF(E15=0,"-",(K15-E15)/E15)</f>
        <v>0.06836616454229433</v>
      </c>
      <c r="R15" s="165">
        <f>IF(F15=0,"-",(L15-F15)/F15)</f>
        <v>0.09544787077826726</v>
      </c>
      <c r="S15" t="s" s="167">
        <f>IF(G15=0,"-",(M15-G15)/G15)</f>
        <v>42</v>
      </c>
    </row>
    <row r="16" ht="17" customHeight="1">
      <c r="A16" t="s" s="42">
        <v>27</v>
      </c>
      <c r="B16" s="154">
        <v>754</v>
      </c>
      <c r="C16" s="154">
        <v>213</v>
      </c>
      <c r="D16" s="154">
        <v>107</v>
      </c>
      <c r="E16" s="154">
        <v>434</v>
      </c>
      <c r="F16" s="154">
        <v>754</v>
      </c>
      <c r="G16" s="154">
        <v>0</v>
      </c>
      <c r="H16" s="154">
        <v>804</v>
      </c>
      <c r="I16" s="154">
        <v>274</v>
      </c>
      <c r="J16" s="154">
        <v>132</v>
      </c>
      <c r="K16" s="154">
        <v>398</v>
      </c>
      <c r="L16" s="154">
        <v>797</v>
      </c>
      <c r="M16" s="154">
        <v>0</v>
      </c>
      <c r="N16" s="165">
        <f>IF(B16=0,"-",(H16-B16)/B16)</f>
        <v>0.06631299734748011</v>
      </c>
      <c r="O16" s="165">
        <f>IF(C16=0,"-",(I16-C16)/C16)</f>
        <v>0.2863849765258216</v>
      </c>
      <c r="P16" s="165">
        <f>IF(D16=0,"-",(J16-D16)/D16)</f>
        <v>0.2336448598130841</v>
      </c>
      <c r="Q16" s="165">
        <f>IF(E16=0,"-",(K16-E16)/E16)</f>
        <v>-0.08294930875576037</v>
      </c>
      <c r="R16" s="165">
        <f>IF(F16=0,"-",(L16-F16)/F16)</f>
        <v>0.05702917771883289</v>
      </c>
      <c r="S16" t="s" s="167">
        <f>IF(G16=0,"-",(M16-G16)/G16)</f>
        <v>42</v>
      </c>
    </row>
    <row r="17" ht="17" customHeight="1">
      <c r="A17" t="s" s="42">
        <v>28</v>
      </c>
      <c r="B17" s="154">
        <v>153</v>
      </c>
      <c r="C17" s="154">
        <v>80</v>
      </c>
      <c r="D17" s="154">
        <v>18</v>
      </c>
      <c r="E17" s="154">
        <v>55</v>
      </c>
      <c r="F17" s="154">
        <v>153</v>
      </c>
      <c r="G17" s="154">
        <v>0</v>
      </c>
      <c r="H17" s="154">
        <v>142</v>
      </c>
      <c r="I17" s="154">
        <v>80</v>
      </c>
      <c r="J17" s="154">
        <v>13</v>
      </c>
      <c r="K17" s="154">
        <v>49</v>
      </c>
      <c r="L17" s="154">
        <v>138</v>
      </c>
      <c r="M17" s="154">
        <v>0</v>
      </c>
      <c r="N17" s="165">
        <f>IF(B17=0,"-",(H17-B17)/B17)</f>
        <v>-0.0718954248366013</v>
      </c>
      <c r="O17" s="165">
        <f>IF(C17=0,"-",(I17-C17)/C17)</f>
        <v>0</v>
      </c>
      <c r="P17" s="165">
        <f>IF(D17=0,"-",(J17-D17)/D17)</f>
        <v>-0.2777777777777778</v>
      </c>
      <c r="Q17" s="165">
        <f>IF(E17=0,"-",(K17-E17)/E17)</f>
        <v>-0.1090909090909091</v>
      </c>
      <c r="R17" s="165">
        <f>IF(F17=0,"-",(L17-F17)/F17)</f>
        <v>-0.09803921568627451</v>
      </c>
      <c r="S17" t="s" s="167">
        <f>IF(G17=0,"-",(M17-G17)/G17)</f>
        <v>42</v>
      </c>
    </row>
    <row r="18" ht="17" customHeight="1">
      <c r="A18" t="s" s="42">
        <v>29</v>
      </c>
      <c r="B18" s="154">
        <v>604</v>
      </c>
      <c r="C18" s="154">
        <v>226</v>
      </c>
      <c r="D18" s="154">
        <v>140</v>
      </c>
      <c r="E18" s="154">
        <v>238</v>
      </c>
      <c r="F18" s="154">
        <v>598</v>
      </c>
      <c r="G18" s="154">
        <v>1</v>
      </c>
      <c r="H18" s="154">
        <v>569</v>
      </c>
      <c r="I18" s="154">
        <v>231</v>
      </c>
      <c r="J18" s="154">
        <v>99</v>
      </c>
      <c r="K18" s="154">
        <v>240</v>
      </c>
      <c r="L18" s="154">
        <v>568</v>
      </c>
      <c r="M18" s="154">
        <v>0</v>
      </c>
      <c r="N18" s="165">
        <f>IF(B18=0,"-",(H18-B18)/B18)</f>
        <v>-0.05794701986754967</v>
      </c>
      <c r="O18" s="165">
        <f>IF(C18=0,"-",(I18-C18)/C18)</f>
        <v>0.02212389380530973</v>
      </c>
      <c r="P18" s="165">
        <f>IF(D18=0,"-",(J18-D18)/D18)</f>
        <v>-0.2928571428571429</v>
      </c>
      <c r="Q18" s="165">
        <f>IF(E18=0,"-",(K18-E18)/E18)</f>
        <v>0.008403361344537815</v>
      </c>
      <c r="R18" s="165">
        <f>IF(F18=0,"-",(L18-F18)/F18)</f>
        <v>-0.05016722408026756</v>
      </c>
      <c r="S18" s="165">
        <f>IF(G18=0,"-",(M18-G18)/G18)</f>
        <v>-1</v>
      </c>
    </row>
    <row r="19" ht="17" customHeight="1">
      <c r="A19" t="s" s="42">
        <v>30</v>
      </c>
      <c r="B19" s="154">
        <v>401</v>
      </c>
      <c r="C19" s="154">
        <v>252</v>
      </c>
      <c r="D19" s="154">
        <v>71</v>
      </c>
      <c r="E19" s="154">
        <v>78</v>
      </c>
      <c r="F19" s="154">
        <v>397</v>
      </c>
      <c r="G19" s="154">
        <v>0</v>
      </c>
      <c r="H19" s="154">
        <v>365</v>
      </c>
      <c r="I19" s="154">
        <v>218</v>
      </c>
      <c r="J19" s="154">
        <v>29</v>
      </c>
      <c r="K19" s="154">
        <v>118</v>
      </c>
      <c r="L19" s="154">
        <v>361</v>
      </c>
      <c r="M19" s="154">
        <v>0</v>
      </c>
      <c r="N19" s="165">
        <f>IF(B19=0,"-",(H19-B19)/B19)</f>
        <v>-0.08977556109725686</v>
      </c>
      <c r="O19" s="165">
        <f>IF(C19=0,"-",(I19-C19)/C19)</f>
        <v>-0.1349206349206349</v>
      </c>
      <c r="P19" s="165">
        <f>IF(D19=0,"-",(J19-D19)/D19)</f>
        <v>-0.5915492957746479</v>
      </c>
      <c r="Q19" s="165">
        <f>IF(E19=0,"-",(K19-E19)/E19)</f>
        <v>0.5128205128205128</v>
      </c>
      <c r="R19" s="165">
        <f>IF(F19=0,"-",(L19-F19)/F19)</f>
        <v>-0.0906801007556675</v>
      </c>
      <c r="S19" t="s" s="167">
        <f>IF(G19=0,"-",(M19-G19)/G19)</f>
        <v>42</v>
      </c>
    </row>
    <row r="20" ht="17" customHeight="1">
      <c r="A20" t="s" s="42">
        <v>31</v>
      </c>
      <c r="B20" s="154">
        <v>1559</v>
      </c>
      <c r="C20" s="154">
        <v>1043</v>
      </c>
      <c r="D20" s="154">
        <v>37</v>
      </c>
      <c r="E20" s="154">
        <v>479</v>
      </c>
      <c r="F20" s="154">
        <v>1550</v>
      </c>
      <c r="G20" s="154">
        <v>1</v>
      </c>
      <c r="H20" s="154">
        <v>1463</v>
      </c>
      <c r="I20" s="154">
        <v>1026</v>
      </c>
      <c r="J20" s="154">
        <v>44</v>
      </c>
      <c r="K20" s="154">
        <v>393</v>
      </c>
      <c r="L20" s="154">
        <v>1458</v>
      </c>
      <c r="M20" s="154">
        <v>0</v>
      </c>
      <c r="N20" s="165">
        <f>IF(B20=0,"-",(H20-B20)/B20)</f>
        <v>-0.06157793457344451</v>
      </c>
      <c r="O20" s="165">
        <f>IF(C20=0,"-",(I20-C20)/C20)</f>
        <v>-0.01629913710450623</v>
      </c>
      <c r="P20" s="165">
        <f>IF(D20=0,"-",(J20-D20)/D20)</f>
        <v>0.1891891891891892</v>
      </c>
      <c r="Q20" s="165">
        <f>IF(E20=0,"-",(K20-E20)/E20)</f>
        <v>-0.1795407098121086</v>
      </c>
      <c r="R20" s="165">
        <f>IF(F20=0,"-",(L20-F20)/F20)</f>
        <v>-0.05935483870967742</v>
      </c>
      <c r="S20" s="165">
        <f>IF(G20=0,"-",(M20-G20)/G20)</f>
        <v>-1</v>
      </c>
    </row>
    <row r="21" ht="17" customHeight="1">
      <c r="A21" t="s" s="42">
        <v>32</v>
      </c>
      <c r="B21" s="154">
        <v>1266</v>
      </c>
      <c r="C21" s="154">
        <v>546</v>
      </c>
      <c r="D21" s="154">
        <v>269</v>
      </c>
      <c r="E21" s="154">
        <v>451</v>
      </c>
      <c r="F21" s="154">
        <v>1261</v>
      </c>
      <c r="G21" s="154">
        <v>0</v>
      </c>
      <c r="H21" s="154">
        <v>1207</v>
      </c>
      <c r="I21" s="154">
        <v>471</v>
      </c>
      <c r="J21" s="154">
        <v>299</v>
      </c>
      <c r="K21" s="154">
        <v>438</v>
      </c>
      <c r="L21" s="154">
        <v>1201</v>
      </c>
      <c r="M21" s="154">
        <v>1</v>
      </c>
      <c r="N21" s="165">
        <f>IF(B21=0,"-",(H21-B21)/B21)</f>
        <v>-0.04660347551342812</v>
      </c>
      <c r="O21" s="165">
        <f>IF(C21=0,"-",(I21-C21)/C21)</f>
        <v>-0.1373626373626374</v>
      </c>
      <c r="P21" s="165">
        <f>IF(D21=0,"-",(J21-D21)/D21)</f>
        <v>0.1115241635687732</v>
      </c>
      <c r="Q21" s="165">
        <f>IF(E21=0,"-",(K21-E21)/E21)</f>
        <v>-0.02882483370288248</v>
      </c>
      <c r="R21" s="165">
        <f>IF(F21=0,"-",(L21-F21)/F21)</f>
        <v>-0.04758128469468675</v>
      </c>
      <c r="S21" t="s" s="167">
        <f>IF(G21=0,"-",(M21-G21)/G21)</f>
        <v>42</v>
      </c>
    </row>
    <row r="22" ht="17" customHeight="1">
      <c r="A22" t="s" s="42">
        <v>33</v>
      </c>
      <c r="B22" s="154">
        <v>205</v>
      </c>
      <c r="C22" s="154">
        <v>138</v>
      </c>
      <c r="D22" s="154">
        <v>47</v>
      </c>
      <c r="E22" s="154">
        <v>20</v>
      </c>
      <c r="F22" s="154">
        <v>195</v>
      </c>
      <c r="G22" s="154">
        <v>0</v>
      </c>
      <c r="H22" s="154">
        <v>188</v>
      </c>
      <c r="I22" s="154">
        <v>101</v>
      </c>
      <c r="J22" s="154">
        <v>39</v>
      </c>
      <c r="K22" s="154">
        <v>48</v>
      </c>
      <c r="L22" s="154">
        <v>177</v>
      </c>
      <c r="M22" s="154">
        <v>0</v>
      </c>
      <c r="N22" s="165">
        <f>IF(B22=0,"-",(H22-B22)/B22)</f>
        <v>-0.08292682926829269</v>
      </c>
      <c r="O22" s="165">
        <f>IF(C22=0,"-",(I22-C22)/C22)</f>
        <v>-0.2681159420289855</v>
      </c>
      <c r="P22" s="165">
        <f>IF(D22=0,"-",(J22-D22)/D22)</f>
        <v>-0.1702127659574468</v>
      </c>
      <c r="Q22" s="165">
        <f>IF(E22=0,"-",(K22-E22)/E22)</f>
        <v>1.4</v>
      </c>
      <c r="R22" s="165">
        <f>IF(F22=0,"-",(L22-F22)/F22)</f>
        <v>-0.09230769230769231</v>
      </c>
      <c r="S22" t="s" s="167">
        <f>IF(G22=0,"-",(M22-G22)/G22)</f>
        <v>42</v>
      </c>
    </row>
    <row r="23" ht="17" customHeight="1">
      <c r="A23" t="s" s="42">
        <v>34</v>
      </c>
      <c r="B23" s="154">
        <v>783</v>
      </c>
      <c r="C23" s="154">
        <v>285</v>
      </c>
      <c r="D23" s="154">
        <v>99</v>
      </c>
      <c r="E23" s="154">
        <v>399</v>
      </c>
      <c r="F23" s="154">
        <v>781</v>
      </c>
      <c r="G23" s="154">
        <v>1</v>
      </c>
      <c r="H23" s="154">
        <v>918</v>
      </c>
      <c r="I23" s="154">
        <v>335</v>
      </c>
      <c r="J23" s="154">
        <v>114</v>
      </c>
      <c r="K23" s="154">
        <v>469</v>
      </c>
      <c r="L23" s="154">
        <v>908</v>
      </c>
      <c r="M23" s="154">
        <v>5</v>
      </c>
      <c r="N23" s="165">
        <f>IF(B23=0,"-",(H23-B23)/B23)</f>
        <v>0.1724137931034483</v>
      </c>
      <c r="O23" s="165">
        <f>IF(C23=0,"-",(I23-C23)/C23)</f>
        <v>0.1754385964912281</v>
      </c>
      <c r="P23" s="165">
        <f>IF(D23=0,"-",(J23-D23)/D23)</f>
        <v>0.1515151515151515</v>
      </c>
      <c r="Q23" s="165">
        <f>IF(E23=0,"-",(K23-E23)/E23)</f>
        <v>0.1754385964912281</v>
      </c>
      <c r="R23" s="165">
        <f>IF(F23=0,"-",(L23-F23)/F23)</f>
        <v>0.1626120358514725</v>
      </c>
      <c r="S23" s="165">
        <f>IF(G23=0,"-",(M23-G23)/G23)</f>
        <v>4</v>
      </c>
    </row>
    <row r="24" ht="17" customHeight="1">
      <c r="A24" t="s" s="42">
        <v>35</v>
      </c>
      <c r="B24" s="154">
        <v>1128</v>
      </c>
      <c r="C24" s="154">
        <v>560</v>
      </c>
      <c r="D24" s="154">
        <v>168</v>
      </c>
      <c r="E24" s="154">
        <v>400</v>
      </c>
      <c r="F24" s="154">
        <v>1127</v>
      </c>
      <c r="G24" s="154">
        <v>0</v>
      </c>
      <c r="H24" s="154">
        <v>1015</v>
      </c>
      <c r="I24" s="154">
        <v>479</v>
      </c>
      <c r="J24" s="154">
        <v>144</v>
      </c>
      <c r="K24" s="154">
        <v>392</v>
      </c>
      <c r="L24" s="154">
        <v>1010</v>
      </c>
      <c r="M24" s="154">
        <v>1</v>
      </c>
      <c r="N24" s="165">
        <f>IF(B24=0,"-",(H24-B24)/B24)</f>
        <v>-0.100177304964539</v>
      </c>
      <c r="O24" s="165">
        <f>IF(C24=0,"-",(I24-C24)/C24)</f>
        <v>-0.1446428571428572</v>
      </c>
      <c r="P24" s="165">
        <f>IF(D24=0,"-",(J24-D24)/D24)</f>
        <v>-0.1428571428571428</v>
      </c>
      <c r="Q24" s="165">
        <f>IF(E24=0,"-",(K24-E24)/E24)</f>
        <v>-0.02</v>
      </c>
      <c r="R24" s="165">
        <f>IF(F24=0,"-",(L24-F24)/F24)</f>
        <v>-0.1038154392191659</v>
      </c>
      <c r="S24" t="s" s="167">
        <f>IF(G24=0,"-",(M24-G24)/G24)</f>
        <v>42</v>
      </c>
    </row>
    <row r="25" ht="17" customHeight="1">
      <c r="A25" t="s" s="42">
        <v>36</v>
      </c>
      <c r="B25" s="154">
        <v>539</v>
      </c>
      <c r="C25" s="154">
        <v>249</v>
      </c>
      <c r="D25" s="154">
        <v>94</v>
      </c>
      <c r="E25" s="154">
        <v>196</v>
      </c>
      <c r="F25" s="154">
        <v>538</v>
      </c>
      <c r="G25" s="154">
        <v>0</v>
      </c>
      <c r="H25" s="154">
        <v>514</v>
      </c>
      <c r="I25" s="154">
        <v>249</v>
      </c>
      <c r="J25" s="154">
        <v>70</v>
      </c>
      <c r="K25" s="154">
        <v>195</v>
      </c>
      <c r="L25" s="154">
        <v>514</v>
      </c>
      <c r="M25" s="154">
        <v>0</v>
      </c>
      <c r="N25" s="165">
        <f>IF(B25=0,"-",(H25-B25)/B25)</f>
        <v>-0.04638218923933209</v>
      </c>
      <c r="O25" s="165">
        <f>IF(C25=0,"-",(I25-C25)/C25)</f>
        <v>0</v>
      </c>
      <c r="P25" s="165">
        <f>IF(D25=0,"-",(J25-D25)/D25)</f>
        <v>-0.2553191489361702</v>
      </c>
      <c r="Q25" s="165">
        <f>IF(E25=0,"-",(K25-E25)/E25)</f>
        <v>-0.00510204081632653</v>
      </c>
      <c r="R25" s="165">
        <f>IF(F25=0,"-",(L25-F25)/F25)</f>
        <v>-0.04460966542750929</v>
      </c>
      <c r="S25" t="s" s="167">
        <f>IF(G25=0,"-",(M25-G25)/G25)</f>
        <v>42</v>
      </c>
    </row>
    <row r="26" ht="17" customHeight="1">
      <c r="A26" t="s" s="42">
        <v>37</v>
      </c>
      <c r="B26" s="154">
        <v>175</v>
      </c>
      <c r="C26" s="154">
        <v>81</v>
      </c>
      <c r="D26" s="154">
        <v>17</v>
      </c>
      <c r="E26" s="154">
        <v>77</v>
      </c>
      <c r="F26" s="154">
        <v>175</v>
      </c>
      <c r="G26" s="154">
        <v>0</v>
      </c>
      <c r="H26" s="154">
        <v>174</v>
      </c>
      <c r="I26" s="154">
        <v>68</v>
      </c>
      <c r="J26" s="154">
        <v>7</v>
      </c>
      <c r="K26" s="154">
        <v>99</v>
      </c>
      <c r="L26" s="154">
        <v>173</v>
      </c>
      <c r="M26" s="154">
        <v>0</v>
      </c>
      <c r="N26" s="165">
        <f>IF(B26=0,"-",(H26-B26)/B26)</f>
        <v>-0.005714285714285714</v>
      </c>
      <c r="O26" s="165">
        <f>IF(C26=0,"-",(I26-C26)/C26)</f>
        <v>-0.1604938271604938</v>
      </c>
      <c r="P26" s="165">
        <f>IF(D26=0,"-",(J26-D26)/D26)</f>
        <v>-0.5882352941176471</v>
      </c>
      <c r="Q26" s="165">
        <f>IF(E26=0,"-",(K26-E26)/E26)</f>
        <v>0.2857142857142857</v>
      </c>
      <c r="R26" s="165">
        <f>IF(F26=0,"-",(L26-F26)/F26)</f>
        <v>-0.01142857142857143</v>
      </c>
      <c r="S26" t="s" s="167">
        <f>IF(G26=0,"-",(M26-G26)/G26)</f>
        <v>42</v>
      </c>
    </row>
    <row r="27" ht="17" customHeight="1">
      <c r="A27" t="s" s="42">
        <v>38</v>
      </c>
      <c r="B27" s="154">
        <v>827</v>
      </c>
      <c r="C27" s="154">
        <v>355</v>
      </c>
      <c r="D27" s="154">
        <v>50</v>
      </c>
      <c r="E27" s="154">
        <v>422</v>
      </c>
      <c r="F27" s="154">
        <v>809</v>
      </c>
      <c r="G27" s="154">
        <v>1</v>
      </c>
      <c r="H27" s="154">
        <v>843</v>
      </c>
      <c r="I27" s="154">
        <v>357</v>
      </c>
      <c r="J27" s="154">
        <v>39</v>
      </c>
      <c r="K27" s="154">
        <v>447</v>
      </c>
      <c r="L27" s="154">
        <v>843</v>
      </c>
      <c r="M27" s="154">
        <v>0</v>
      </c>
      <c r="N27" s="165">
        <f>IF(B27=0,"-",(H27-B27)/B27)</f>
        <v>0.01934703748488513</v>
      </c>
      <c r="O27" s="165">
        <f>IF(C27=0,"-",(I27-C27)/C27)</f>
        <v>0.005633802816901409</v>
      </c>
      <c r="P27" s="165">
        <f>IF(D27=0,"-",(J27-D27)/D27)</f>
        <v>-0.22</v>
      </c>
      <c r="Q27" s="165">
        <f>IF(E27=0,"-",(K27-E27)/E27)</f>
        <v>0.05924170616113744</v>
      </c>
      <c r="R27" s="165">
        <f>IF(F27=0,"-",(L27-F27)/F27)</f>
        <v>0.04202719406674908</v>
      </c>
      <c r="S27" s="165">
        <f>IF(G27=0,"-",(M27-G27)/G27)</f>
        <v>-1</v>
      </c>
    </row>
    <row r="28" ht="17" customHeight="1">
      <c r="A28" t="s" s="42">
        <v>39</v>
      </c>
      <c r="B28" s="154">
        <v>98</v>
      </c>
      <c r="C28" s="154">
        <v>29</v>
      </c>
      <c r="D28" s="154">
        <v>25</v>
      </c>
      <c r="E28" s="154">
        <v>44</v>
      </c>
      <c r="F28" s="154">
        <v>97</v>
      </c>
      <c r="G28" s="154">
        <v>1</v>
      </c>
      <c r="H28" s="154">
        <v>102</v>
      </c>
      <c r="I28" s="154">
        <v>32</v>
      </c>
      <c r="J28" s="154">
        <v>24</v>
      </c>
      <c r="K28" s="154">
        <v>46</v>
      </c>
      <c r="L28" s="154">
        <v>102</v>
      </c>
      <c r="M28" s="154">
        <v>0</v>
      </c>
      <c r="N28" s="165">
        <f>IF(B28=0,"-",(H28-B28)/B28)</f>
        <v>0.04081632653061224</v>
      </c>
      <c r="O28" s="165">
        <f>IF(C28=0,"-",(I28-C28)/C28)</f>
        <v>0.103448275862069</v>
      </c>
      <c r="P28" s="165">
        <f>IF(D28=0,"-",(J28-D28)/D28)</f>
        <v>-0.04</v>
      </c>
      <c r="Q28" s="165">
        <f>IF(E28=0,"-",(K28-E28)/E28)</f>
        <v>0.04545454545454546</v>
      </c>
      <c r="R28" s="165">
        <f>IF(F28=0,"-",(L28-F28)/F28)</f>
        <v>0.05154639175257732</v>
      </c>
      <c r="S28" s="165">
        <f>IF(G28=0,"-",(M28-G28)/G28)</f>
        <v>-1</v>
      </c>
    </row>
    <row r="29" ht="17" customHeight="1">
      <c r="A29" t="s" s="42">
        <v>40</v>
      </c>
      <c r="B29" s="155">
        <v>12733</v>
      </c>
      <c r="C29" s="155">
        <v>5465</v>
      </c>
      <c r="D29" s="155">
        <v>1797</v>
      </c>
      <c r="E29" s="155">
        <v>5471</v>
      </c>
      <c r="F29" s="155">
        <v>12665</v>
      </c>
      <c r="G29" s="155">
        <v>9</v>
      </c>
      <c r="H29" s="155">
        <v>12618</v>
      </c>
      <c r="I29" s="155">
        <v>5345</v>
      </c>
      <c r="J29" s="155">
        <v>1838</v>
      </c>
      <c r="K29" s="155">
        <v>5437</v>
      </c>
      <c r="L29" s="155">
        <v>12525</v>
      </c>
      <c r="M29" s="155">
        <v>19</v>
      </c>
      <c r="N29" s="170">
        <f>IF(B29=0,"-",(H29-B29)/B29)</f>
        <v>-0.009031650043194847</v>
      </c>
      <c r="O29" s="170">
        <f>IF(C29=0,"-",(I29-C29)/C29)</f>
        <v>-0.02195791399817017</v>
      </c>
      <c r="P29" s="170">
        <f>IF(D29=0,"-",(J29-D29)/D29)</f>
        <v>0.0228158041179744</v>
      </c>
      <c r="Q29" s="170">
        <f>IF(E29=0,"-",(K29-E29)/E29)</f>
        <v>-0.006214585998903308</v>
      </c>
      <c r="R29" s="170">
        <f>IF(F29=0,"-",(L29-F29)/F29)</f>
        <v>-0.01105408606395578</v>
      </c>
      <c r="S29" s="170">
        <f>IF(G29=0,"-",(M29-G29)/G29)</f>
        <v>1.111111111111111</v>
      </c>
    </row>
    <row r="30" ht="17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ht="17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7" customHeight="1">
      <c r="A32" s="2"/>
      <c r="B32" s="62"/>
      <c r="C32" s="62"/>
      <c r="D32" s="62"/>
      <c r="E32" s="62"/>
      <c r="F32" s="62"/>
      <c r="G32" s="62"/>
      <c r="H32" s="62"/>
      <c r="I32" s="62"/>
      <c r="J32" s="62"/>
      <c r="K32" s="2"/>
      <c r="L32" s="2"/>
      <c r="M32" s="2"/>
      <c r="N32" s="2"/>
      <c r="O32" s="2"/>
      <c r="P32" s="2"/>
      <c r="Q32" s="2"/>
      <c r="R32" s="2"/>
      <c r="S32" s="2"/>
    </row>
    <row r="33" ht="12.75" customHeight="1">
      <c r="A33" s="156"/>
      <c r="B33" t="s" s="188">
        <v>113</v>
      </c>
      <c r="C33" s="172"/>
      <c r="D33" s="172"/>
      <c r="E33" s="172"/>
      <c r="F33" s="172"/>
      <c r="G33" s="172"/>
      <c r="H33" s="172"/>
      <c r="I33" s="172"/>
      <c r="J33" s="173"/>
      <c r="K33" s="11"/>
      <c r="L33" s="2"/>
      <c r="M33" s="2"/>
      <c r="N33" s="2"/>
      <c r="O33" s="2"/>
      <c r="P33" s="2"/>
      <c r="Q33" s="2"/>
      <c r="R33" s="2"/>
      <c r="S33" s="2"/>
    </row>
    <row r="34" ht="50.25" customHeight="1">
      <c r="A34" s="65"/>
      <c r="B34" s="150">
        <v>2015</v>
      </c>
      <c r="C34" s="151"/>
      <c r="D34" s="152"/>
      <c r="E34" s="150">
        <v>2016</v>
      </c>
      <c r="F34" s="151"/>
      <c r="G34" s="152"/>
      <c r="H34" t="s" s="153">
        <v>105</v>
      </c>
      <c r="I34" s="151"/>
      <c r="J34" s="152"/>
      <c r="K34" s="18"/>
      <c r="L34" s="2"/>
      <c r="M34" s="2"/>
      <c r="N34" s="2"/>
      <c r="O34" s="2"/>
      <c r="P34" s="2"/>
      <c r="Q34" s="2"/>
      <c r="R34" s="2"/>
      <c r="S34" s="2"/>
    </row>
    <row r="35" ht="41" customHeight="1">
      <c r="A35" s="73"/>
      <c r="B35" t="s" s="141">
        <v>114</v>
      </c>
      <c r="C35" t="s" s="140">
        <v>115</v>
      </c>
      <c r="D35" t="s" s="140">
        <v>61</v>
      </c>
      <c r="E35" t="s" s="141">
        <v>114</v>
      </c>
      <c r="F35" t="s" s="140">
        <v>115</v>
      </c>
      <c r="G35" t="s" s="140">
        <v>61</v>
      </c>
      <c r="H35" t="s" s="141">
        <v>114</v>
      </c>
      <c r="I35" t="s" s="140">
        <v>115</v>
      </c>
      <c r="J35" t="s" s="140">
        <v>61</v>
      </c>
      <c r="K35" s="18"/>
      <c r="L35" s="2"/>
      <c r="M35" s="2"/>
      <c r="N35" s="2"/>
      <c r="O35" s="2"/>
      <c r="P35" s="2"/>
      <c r="Q35" s="2"/>
      <c r="R35" s="2"/>
      <c r="S35" s="2"/>
    </row>
    <row r="36" ht="17" customHeight="1">
      <c r="A36" t="s" s="42">
        <v>23</v>
      </c>
      <c r="B36" s="154">
        <v>839</v>
      </c>
      <c r="C36" s="154">
        <v>658</v>
      </c>
      <c r="D36" s="154">
        <v>181</v>
      </c>
      <c r="E36" s="154">
        <v>821</v>
      </c>
      <c r="F36" s="154">
        <v>649</v>
      </c>
      <c r="G36" s="154">
        <v>172</v>
      </c>
      <c r="H36" s="165">
        <f>IF(B36=0,"-",(E36-B36)/B36)</f>
        <v>-0.02145411203814064</v>
      </c>
      <c r="I36" s="165">
        <f>IF(C36=0,"-",(F36-C36)/C36)</f>
        <v>-0.01367781155015198</v>
      </c>
      <c r="J36" s="165">
        <f>IF(D36=0,"-",(G36-D36)/D36)</f>
        <v>-0.04972375690607735</v>
      </c>
      <c r="K36" s="18"/>
      <c r="L36" s="2"/>
      <c r="M36" s="2"/>
      <c r="N36" s="2"/>
      <c r="O36" s="2"/>
      <c r="P36" s="2"/>
      <c r="Q36" s="2"/>
      <c r="R36" s="2"/>
      <c r="S36" s="2"/>
    </row>
    <row r="37" ht="17" customHeight="1">
      <c r="A37" t="s" s="42">
        <v>24</v>
      </c>
      <c r="B37" s="154">
        <v>89</v>
      </c>
      <c r="C37" s="154">
        <v>69</v>
      </c>
      <c r="D37" s="154">
        <v>20</v>
      </c>
      <c r="E37" s="154">
        <v>110</v>
      </c>
      <c r="F37" s="154">
        <v>88</v>
      </c>
      <c r="G37" s="154">
        <v>22</v>
      </c>
      <c r="H37" s="165">
        <f>IF(B37=0,"-",(E37-B37)/B37)</f>
        <v>0.2359550561797753</v>
      </c>
      <c r="I37" s="165">
        <f>IF(C37=0,"-",(F37-C37)/C37)</f>
        <v>0.2753623188405797</v>
      </c>
      <c r="J37" s="165">
        <f>IF(D37=0,"-",(G37-D37)/D37)</f>
        <v>0.1</v>
      </c>
      <c r="K37" s="18"/>
      <c r="L37" s="2"/>
      <c r="M37" s="2"/>
      <c r="N37" s="2"/>
      <c r="O37" s="2"/>
      <c r="P37" s="2"/>
      <c r="Q37" s="2"/>
      <c r="R37" s="2"/>
      <c r="S37" s="2"/>
    </row>
    <row r="38" ht="17" customHeight="1">
      <c r="A38" t="s" s="42">
        <v>25</v>
      </c>
      <c r="B38" s="154">
        <v>124</v>
      </c>
      <c r="C38" s="154">
        <v>80</v>
      </c>
      <c r="D38" s="154">
        <v>44</v>
      </c>
      <c r="E38" s="154">
        <v>117</v>
      </c>
      <c r="F38" s="154">
        <v>86</v>
      </c>
      <c r="G38" s="154">
        <v>31</v>
      </c>
      <c r="H38" s="165">
        <f>IF(B38=0,"-",(E38-B38)/B38)</f>
        <v>-0.0564516129032258</v>
      </c>
      <c r="I38" s="165">
        <f>IF(C38=0,"-",(F38-C38)/C38)</f>
        <v>0.075</v>
      </c>
      <c r="J38" s="165">
        <f>IF(D38=0,"-",(G38-D38)/D38)</f>
        <v>-0.2954545454545455</v>
      </c>
      <c r="K38" s="18"/>
      <c r="L38" s="189">
        <v>2</v>
      </c>
      <c r="M38" s="2"/>
      <c r="N38" s="2"/>
      <c r="O38" s="2"/>
      <c r="P38" s="2"/>
      <c r="Q38" s="2"/>
      <c r="R38" s="2"/>
      <c r="S38" s="2"/>
    </row>
    <row r="39" ht="17" customHeight="1">
      <c r="A39" t="s" s="42">
        <v>26</v>
      </c>
      <c r="B39" s="154">
        <v>356</v>
      </c>
      <c r="C39" s="154">
        <v>257</v>
      </c>
      <c r="D39" s="154">
        <v>99</v>
      </c>
      <c r="E39" s="154">
        <v>381</v>
      </c>
      <c r="F39" s="154">
        <v>299</v>
      </c>
      <c r="G39" s="154">
        <v>82</v>
      </c>
      <c r="H39" s="165">
        <f>IF(B39=0,"-",(E39-B39)/B39)</f>
        <v>0.0702247191011236</v>
      </c>
      <c r="I39" s="165">
        <f>IF(C39=0,"-",(F39-C39)/C39)</f>
        <v>0.1634241245136187</v>
      </c>
      <c r="J39" s="165">
        <f>IF(D39=0,"-",(G39-D39)/D39)</f>
        <v>-0.1717171717171717</v>
      </c>
      <c r="K39" s="18"/>
      <c r="L39" s="2"/>
      <c r="M39" s="2"/>
      <c r="N39" s="2"/>
      <c r="O39" s="2"/>
      <c r="P39" s="2"/>
      <c r="Q39" s="2"/>
      <c r="R39" s="2"/>
      <c r="S39" s="2"/>
    </row>
    <row r="40" ht="17" customHeight="1">
      <c r="A40" t="s" s="42">
        <v>27</v>
      </c>
      <c r="B40" s="154">
        <v>213</v>
      </c>
      <c r="C40" s="154">
        <v>151</v>
      </c>
      <c r="D40" s="154">
        <v>62</v>
      </c>
      <c r="E40" s="154">
        <v>276</v>
      </c>
      <c r="F40" s="154">
        <v>197</v>
      </c>
      <c r="G40" s="154">
        <v>79</v>
      </c>
      <c r="H40" s="165">
        <f>IF(B40=0,"-",(E40-B40)/B40)</f>
        <v>0.2957746478873239</v>
      </c>
      <c r="I40" s="165">
        <f>IF(C40=0,"-",(F40-C40)/C40)</f>
        <v>0.304635761589404</v>
      </c>
      <c r="J40" s="165">
        <f>IF(D40=0,"-",(G40-D40)/D40)</f>
        <v>0.2741935483870968</v>
      </c>
      <c r="K40" s="18"/>
      <c r="L40" s="2"/>
      <c r="M40" s="2"/>
      <c r="N40" s="2"/>
      <c r="O40" s="2"/>
      <c r="P40" s="2"/>
      <c r="Q40" s="2"/>
      <c r="R40" s="2"/>
      <c r="S40" s="2"/>
    </row>
    <row r="41" ht="17" customHeight="1">
      <c r="A41" t="s" s="42">
        <v>28</v>
      </c>
      <c r="B41" s="154">
        <v>80</v>
      </c>
      <c r="C41" s="154">
        <v>50</v>
      </c>
      <c r="D41" s="154">
        <v>30</v>
      </c>
      <c r="E41" s="154">
        <v>80</v>
      </c>
      <c r="F41" s="154">
        <v>58</v>
      </c>
      <c r="G41" s="154">
        <v>22</v>
      </c>
      <c r="H41" s="165">
        <f>IF(B41=0,"-",(E41-B41)/B41)</f>
        <v>0</v>
      </c>
      <c r="I41" s="165">
        <f>IF(C41=0,"-",(F41-C41)/C41)</f>
        <v>0.16</v>
      </c>
      <c r="J41" s="165">
        <f>IF(D41=0,"-",(G41-D41)/D41)</f>
        <v>-0.2666666666666667</v>
      </c>
      <c r="K41" s="18"/>
      <c r="L41" s="2"/>
      <c r="M41" s="2"/>
      <c r="N41" s="2"/>
      <c r="O41" s="2"/>
      <c r="P41" s="2"/>
      <c r="Q41" s="2"/>
      <c r="R41" s="2"/>
      <c r="S41" s="2"/>
    </row>
    <row r="42" ht="17" customHeight="1">
      <c r="A42" t="s" s="42">
        <v>29</v>
      </c>
      <c r="B42" s="154">
        <v>226</v>
      </c>
      <c r="C42" s="154">
        <v>173</v>
      </c>
      <c r="D42" s="154">
        <v>53</v>
      </c>
      <c r="E42" s="154">
        <v>231</v>
      </c>
      <c r="F42" s="154">
        <v>185</v>
      </c>
      <c r="G42" s="154">
        <v>46</v>
      </c>
      <c r="H42" s="165">
        <f>IF(B42=0,"-",(E42-B42)/B42)</f>
        <v>0.02212389380530973</v>
      </c>
      <c r="I42" s="165">
        <f>IF(C42=0,"-",(F42-C42)/C42)</f>
        <v>0.06936416184971098</v>
      </c>
      <c r="J42" s="165">
        <f>IF(D42=0,"-",(G42-D42)/D42)</f>
        <v>-0.1320754716981132</v>
      </c>
      <c r="K42" s="18"/>
      <c r="L42" s="2"/>
      <c r="M42" s="2"/>
      <c r="N42" s="2"/>
      <c r="O42" s="2"/>
      <c r="P42" s="2"/>
      <c r="Q42" s="2"/>
      <c r="R42" s="2"/>
      <c r="S42" s="2"/>
    </row>
    <row r="43" ht="17" customHeight="1">
      <c r="A43" t="s" s="42">
        <v>30</v>
      </c>
      <c r="B43" s="154">
        <v>252</v>
      </c>
      <c r="C43" s="154">
        <v>203</v>
      </c>
      <c r="D43" s="154">
        <v>49</v>
      </c>
      <c r="E43" s="154">
        <v>218</v>
      </c>
      <c r="F43" s="154">
        <v>177</v>
      </c>
      <c r="G43" s="154">
        <v>41</v>
      </c>
      <c r="H43" s="165">
        <f>IF(B43=0,"-",(E43-B43)/B43)</f>
        <v>-0.1349206349206349</v>
      </c>
      <c r="I43" s="165">
        <f>IF(C43=0,"-",(F43-C43)/C43)</f>
        <v>-0.1280788177339902</v>
      </c>
      <c r="J43" s="165">
        <f>IF(D43=0,"-",(G43-D43)/D43)</f>
        <v>-0.163265306122449</v>
      </c>
      <c r="K43" s="18"/>
      <c r="L43" s="2"/>
      <c r="M43" s="2"/>
      <c r="N43" s="2"/>
      <c r="O43" s="2"/>
      <c r="P43" s="2"/>
      <c r="Q43" s="2"/>
      <c r="R43" s="2"/>
      <c r="S43" s="2"/>
    </row>
    <row r="44" ht="17" customHeight="1">
      <c r="A44" t="s" s="42">
        <v>31</v>
      </c>
      <c r="B44" s="154">
        <v>1043</v>
      </c>
      <c r="C44" s="154">
        <v>605</v>
      </c>
      <c r="D44" s="154">
        <v>438</v>
      </c>
      <c r="E44" s="154">
        <v>1028</v>
      </c>
      <c r="F44" s="154">
        <v>620</v>
      </c>
      <c r="G44" s="154">
        <v>408</v>
      </c>
      <c r="H44" s="165">
        <f>IF(B44=0,"-",(E44-B44)/B44)</f>
        <v>-0.01438159156279962</v>
      </c>
      <c r="I44" s="165">
        <f>IF(C44=0,"-",(F44-C44)/C44)</f>
        <v>0.02479338842975207</v>
      </c>
      <c r="J44" s="165">
        <f>IF(D44=0,"-",(G44-D44)/D44)</f>
        <v>-0.0684931506849315</v>
      </c>
      <c r="K44" s="18"/>
      <c r="L44" s="2"/>
      <c r="M44" s="2"/>
      <c r="N44" s="2"/>
      <c r="O44" s="2"/>
      <c r="P44" s="2"/>
      <c r="Q44" s="2"/>
      <c r="R44" s="2"/>
      <c r="S44" s="2"/>
    </row>
    <row r="45" ht="17" customHeight="1">
      <c r="A45" t="s" s="42">
        <v>32</v>
      </c>
      <c r="B45" s="154">
        <v>546</v>
      </c>
      <c r="C45" s="154">
        <v>456</v>
      </c>
      <c r="D45" s="154">
        <v>90</v>
      </c>
      <c r="E45" s="154">
        <v>472</v>
      </c>
      <c r="F45" s="154">
        <v>393</v>
      </c>
      <c r="G45" s="154">
        <v>79</v>
      </c>
      <c r="H45" s="165">
        <f>IF(B45=0,"-",(E45-B45)/B45)</f>
        <v>-0.1355311355311355</v>
      </c>
      <c r="I45" s="165">
        <f>IF(C45=0,"-",(F45-C45)/C45)</f>
        <v>-0.1381578947368421</v>
      </c>
      <c r="J45" s="165">
        <f>IF(D45=0,"-",(G45-D45)/D45)</f>
        <v>-0.1222222222222222</v>
      </c>
      <c r="K45" s="18"/>
      <c r="L45" s="2"/>
      <c r="M45" s="2"/>
      <c r="N45" s="2"/>
      <c r="O45" s="2"/>
      <c r="P45" s="2"/>
      <c r="Q45" s="2"/>
      <c r="R45" s="2"/>
      <c r="S45" s="2"/>
    </row>
    <row r="46" ht="17" customHeight="1">
      <c r="A46" t="s" s="42">
        <v>33</v>
      </c>
      <c r="B46" s="154">
        <v>138</v>
      </c>
      <c r="C46" s="154">
        <v>122</v>
      </c>
      <c r="D46" s="154">
        <v>16</v>
      </c>
      <c r="E46" s="154">
        <v>101</v>
      </c>
      <c r="F46" s="154">
        <v>82</v>
      </c>
      <c r="G46" s="154">
        <v>19</v>
      </c>
      <c r="H46" s="165">
        <f>IF(B46=0,"-",(E46-B46)/B46)</f>
        <v>-0.2681159420289855</v>
      </c>
      <c r="I46" s="165">
        <f>IF(C46=0,"-",(F46-C46)/C46)</f>
        <v>-0.3278688524590164</v>
      </c>
      <c r="J46" s="165">
        <f>IF(D46=0,"-",(G46-D46)/D46)</f>
        <v>0.1875</v>
      </c>
      <c r="K46" s="18"/>
      <c r="L46" s="2"/>
      <c r="M46" s="2"/>
      <c r="N46" s="2"/>
      <c r="O46" s="2"/>
      <c r="P46" s="2"/>
      <c r="Q46" s="2"/>
      <c r="R46" s="2"/>
      <c r="S46" s="2"/>
    </row>
    <row r="47" ht="17" customHeight="1">
      <c r="A47" t="s" s="42">
        <v>34</v>
      </c>
      <c r="B47" s="154">
        <v>285</v>
      </c>
      <c r="C47" s="154">
        <v>179</v>
      </c>
      <c r="D47" s="154">
        <v>106</v>
      </c>
      <c r="E47" s="154">
        <v>335</v>
      </c>
      <c r="F47" s="154">
        <v>202</v>
      </c>
      <c r="G47" s="154">
        <v>133</v>
      </c>
      <c r="H47" s="165">
        <f>IF(B47=0,"-",(E47-B47)/B47)</f>
        <v>0.1754385964912281</v>
      </c>
      <c r="I47" s="165">
        <f>IF(C47=0,"-",(F47-C47)/C47)</f>
        <v>0.1284916201117318</v>
      </c>
      <c r="J47" s="165">
        <f>IF(D47=0,"-",(G47-D47)/D47)</f>
        <v>0.2547169811320755</v>
      </c>
      <c r="K47" s="18"/>
      <c r="L47" s="2"/>
      <c r="M47" s="2"/>
      <c r="N47" s="2"/>
      <c r="O47" s="2"/>
      <c r="P47" s="2"/>
      <c r="Q47" s="2"/>
      <c r="R47" s="2"/>
      <c r="S47" s="2"/>
    </row>
    <row r="48" ht="17" customHeight="1">
      <c r="A48" t="s" s="42">
        <v>35</v>
      </c>
      <c r="B48" s="154">
        <v>560</v>
      </c>
      <c r="C48" s="154">
        <v>347</v>
      </c>
      <c r="D48" s="154">
        <v>213</v>
      </c>
      <c r="E48" s="154">
        <v>479</v>
      </c>
      <c r="F48" s="154">
        <v>320</v>
      </c>
      <c r="G48" s="154">
        <v>158</v>
      </c>
      <c r="H48" s="165">
        <f>IF(B48=0,"-",(E48-B48)/B48)</f>
        <v>-0.1446428571428572</v>
      </c>
      <c r="I48" s="165">
        <f>IF(C48=0,"-",(F48-C48)/C48)</f>
        <v>-0.07780979827089338</v>
      </c>
      <c r="J48" s="165">
        <f>IF(D48=0,"-",(G48-D48)/D48)</f>
        <v>-0.2582159624413146</v>
      </c>
      <c r="K48" s="18"/>
      <c r="L48" s="2"/>
      <c r="M48" s="2"/>
      <c r="N48" s="2"/>
      <c r="O48" s="2"/>
      <c r="P48" s="2"/>
      <c r="Q48" s="2"/>
      <c r="R48" s="2"/>
      <c r="S48" s="2"/>
    </row>
    <row r="49" ht="17" customHeight="1">
      <c r="A49" t="s" s="42">
        <v>36</v>
      </c>
      <c r="B49" s="154">
        <v>249</v>
      </c>
      <c r="C49" s="154">
        <v>232</v>
      </c>
      <c r="D49" s="154">
        <v>17</v>
      </c>
      <c r="E49" s="154">
        <v>249</v>
      </c>
      <c r="F49" s="154">
        <v>216</v>
      </c>
      <c r="G49" s="154">
        <v>33</v>
      </c>
      <c r="H49" s="165">
        <f>IF(B49=0,"-",(E49-B49)/B49)</f>
        <v>0</v>
      </c>
      <c r="I49" s="165">
        <f>IF(C49=0,"-",(F49-C49)/C49)</f>
        <v>-0.06896551724137931</v>
      </c>
      <c r="J49" s="165">
        <f>IF(D49=0,"-",(G49-D49)/D49)</f>
        <v>0.9411764705882353</v>
      </c>
      <c r="K49" s="18"/>
      <c r="L49" s="2"/>
      <c r="M49" s="2"/>
      <c r="N49" s="2"/>
      <c r="O49" s="2"/>
      <c r="P49" s="2"/>
      <c r="Q49" s="2"/>
      <c r="R49" s="2"/>
      <c r="S49" s="2"/>
    </row>
    <row r="50" ht="17" customHeight="1">
      <c r="A50" t="s" s="42">
        <v>37</v>
      </c>
      <c r="B50" s="154">
        <v>81</v>
      </c>
      <c r="C50" s="154">
        <v>67</v>
      </c>
      <c r="D50" s="154">
        <v>14</v>
      </c>
      <c r="E50" s="154">
        <v>68</v>
      </c>
      <c r="F50" s="154">
        <v>52</v>
      </c>
      <c r="G50" s="154">
        <v>16</v>
      </c>
      <c r="H50" s="165">
        <f>IF(B50=0,"-",(E50-B50)/B50)</f>
        <v>-0.1604938271604938</v>
      </c>
      <c r="I50" s="165">
        <f>IF(C50=0,"-",(F50-C50)/C50)</f>
        <v>-0.2238805970149254</v>
      </c>
      <c r="J50" s="165">
        <f>IF(D50=0,"-",(G50-D50)/D50)</f>
        <v>0.1428571428571428</v>
      </c>
      <c r="K50" s="18"/>
      <c r="L50" s="2"/>
      <c r="M50" s="2"/>
      <c r="N50" s="2"/>
      <c r="O50" s="2"/>
      <c r="P50" s="2"/>
      <c r="Q50" s="2"/>
      <c r="R50" s="2"/>
      <c r="S50" s="2"/>
    </row>
    <row r="51" ht="17" customHeight="1">
      <c r="A51" t="s" s="42">
        <v>38</v>
      </c>
      <c r="B51" s="154">
        <v>355</v>
      </c>
      <c r="C51" s="154">
        <v>174</v>
      </c>
      <c r="D51" s="154">
        <v>181</v>
      </c>
      <c r="E51" s="154">
        <v>357</v>
      </c>
      <c r="F51" s="154">
        <v>195</v>
      </c>
      <c r="G51" s="154">
        <v>162</v>
      </c>
      <c r="H51" s="165">
        <f>IF(B51=0,"-",(E51-B51)/B51)</f>
        <v>0.005633802816901409</v>
      </c>
      <c r="I51" s="165">
        <f>IF(C51=0,"-",(F51-C51)/C51)</f>
        <v>0.1206896551724138</v>
      </c>
      <c r="J51" s="165">
        <f>IF(D51=0,"-",(G51-D51)/D51)</f>
        <v>-0.1049723756906077</v>
      </c>
      <c r="K51" s="18"/>
      <c r="L51" s="2"/>
      <c r="M51" s="2"/>
      <c r="N51" s="2"/>
      <c r="O51" s="2"/>
      <c r="P51" s="2"/>
      <c r="Q51" s="2"/>
      <c r="R51" s="2"/>
      <c r="S51" s="2"/>
    </row>
    <row r="52" ht="17" customHeight="1">
      <c r="A52" t="s" s="42">
        <v>39</v>
      </c>
      <c r="B52" s="154">
        <v>29</v>
      </c>
      <c r="C52" s="154">
        <v>29</v>
      </c>
      <c r="D52" s="154">
        <v>0</v>
      </c>
      <c r="E52" s="154">
        <v>32</v>
      </c>
      <c r="F52" s="154">
        <v>30</v>
      </c>
      <c r="G52" s="154">
        <v>2</v>
      </c>
      <c r="H52" s="165">
        <f>IF(B52=0,"-",(E52-B52)/B52)</f>
        <v>0.103448275862069</v>
      </c>
      <c r="I52" s="165">
        <f>IF(C52=0,"-",(F52-C52)/C52)</f>
        <v>0.03448275862068965</v>
      </c>
      <c r="J52" t="s" s="167">
        <f>IF(D52=0,"-",(G52-D52)/D52)</f>
        <v>42</v>
      </c>
      <c r="K52" s="18"/>
      <c r="L52" s="2"/>
      <c r="M52" s="2"/>
      <c r="N52" s="2"/>
      <c r="O52" s="2"/>
      <c r="P52" s="2"/>
      <c r="Q52" s="2"/>
      <c r="R52" s="2"/>
      <c r="S52" s="2"/>
    </row>
    <row r="53" ht="17" customHeight="1">
      <c r="A53" t="s" s="42">
        <v>40</v>
      </c>
      <c r="B53" s="155">
        <v>5465</v>
      </c>
      <c r="C53" s="155">
        <v>3852</v>
      </c>
      <c r="D53" s="155">
        <v>1613</v>
      </c>
      <c r="E53" s="155">
        <v>5355</v>
      </c>
      <c r="F53" s="155">
        <v>3849</v>
      </c>
      <c r="G53" s="155">
        <v>1505</v>
      </c>
      <c r="H53" s="170">
        <f>IF(B53=0,"-",(E53-B53)/B53)</f>
        <v>-0.02012808783165599</v>
      </c>
      <c r="I53" s="170">
        <f>IF(C53=0,"-",(F53-C53)/C53)</f>
        <v>-0.000778816199376947</v>
      </c>
      <c r="J53" s="170">
        <f>IF(D53=0,"-",(G53-D53)/D53)</f>
        <v>-0.06695598264104154</v>
      </c>
      <c r="K53" s="18"/>
      <c r="L53" s="2"/>
      <c r="M53" s="2"/>
      <c r="N53" s="2"/>
      <c r="O53" s="2"/>
      <c r="P53" s="2"/>
      <c r="Q53" s="2"/>
      <c r="R53" s="2"/>
      <c r="S53" s="2"/>
    </row>
  </sheetData>
  <mergeCells count="24">
    <mergeCell ref="B9:G9"/>
    <mergeCell ref="B8:S8"/>
    <mergeCell ref="B33:J33"/>
    <mergeCell ref="A34:A35"/>
    <mergeCell ref="H34:J34"/>
    <mergeCell ref="E34:G34"/>
    <mergeCell ref="B34:D34"/>
    <mergeCell ref="A2:A4"/>
    <mergeCell ref="C10:D10"/>
    <mergeCell ref="N9:S9"/>
    <mergeCell ref="G10:G11"/>
    <mergeCell ref="F10:F11"/>
    <mergeCell ref="H9:M9"/>
    <mergeCell ref="I10:J10"/>
    <mergeCell ref="M10:M11"/>
    <mergeCell ref="L10:L11"/>
    <mergeCell ref="A9:A11"/>
    <mergeCell ref="O10:P10"/>
    <mergeCell ref="K10:K11"/>
    <mergeCell ref="A7:C7"/>
    <mergeCell ref="E10:E11"/>
    <mergeCell ref="S10:S11"/>
    <mergeCell ref="R10:R11"/>
    <mergeCell ref="Q10:Q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