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80" yWindow="4740" windowWidth="25600" windowHeight="14700" tabRatio="500"/>
  </bookViews>
  <sheets>
    <sheet name="CONTENEDORES" sheetId="1" r:id="rId1"/>
    <sheet name="RECHAZO" sheetId="2" r:id="rId2"/>
    <sheet name="PORCENTAJE POR BULTO" sheetId="3" r:id="rId3"/>
    <sheet name="PORCENTAJE POR KILO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2" l="1"/>
  <c r="B13" i="4"/>
  <c r="B14" i="4"/>
  <c r="B15" i="4"/>
  <c r="B16" i="4"/>
  <c r="B17" i="4"/>
  <c r="B18" i="4"/>
  <c r="C13" i="4"/>
  <c r="C14" i="4"/>
  <c r="C15" i="4"/>
  <c r="C16" i="4"/>
  <c r="C17" i="4"/>
  <c r="C18" i="4"/>
  <c r="D13" i="4"/>
  <c r="D14" i="4"/>
  <c r="D15" i="4"/>
  <c r="D16" i="4"/>
  <c r="D17" i="4"/>
  <c r="D18" i="4"/>
  <c r="E18" i="4"/>
  <c r="F16" i="4"/>
  <c r="F18" i="4"/>
  <c r="G18" i="4"/>
  <c r="B19" i="4"/>
  <c r="C19" i="4"/>
  <c r="D19" i="4"/>
  <c r="E19" i="4"/>
  <c r="F19" i="4"/>
  <c r="G19" i="4"/>
  <c r="E16" i="4"/>
  <c r="D18" i="3"/>
  <c r="B18" i="3"/>
  <c r="C18" i="3"/>
  <c r="E18" i="3"/>
  <c r="F18" i="3"/>
  <c r="G18" i="3"/>
  <c r="B19" i="3"/>
  <c r="C19" i="3"/>
  <c r="D19" i="3"/>
  <c r="E19" i="3"/>
  <c r="F19" i="3"/>
  <c r="G19" i="3"/>
  <c r="B28" i="2"/>
  <c r="F14" i="2"/>
  <c r="P12" i="1"/>
  <c r="F13" i="2"/>
  <c r="D22" i="2"/>
  <c r="F12" i="2"/>
  <c r="F10" i="2"/>
  <c r="F11" i="2"/>
  <c r="H12" i="4"/>
  <c r="G13" i="4"/>
  <c r="H13" i="4"/>
  <c r="G14" i="4"/>
  <c r="H14" i="4"/>
  <c r="G15" i="4"/>
  <c r="H15" i="4"/>
  <c r="G16" i="4"/>
  <c r="H16" i="4"/>
  <c r="G17" i="4"/>
  <c r="H17" i="4"/>
  <c r="H18" i="4"/>
  <c r="H12" i="3"/>
  <c r="G13" i="3"/>
  <c r="H13" i="3"/>
  <c r="G14" i="3"/>
  <c r="H14" i="3"/>
  <c r="G15" i="3"/>
  <c r="H15" i="3"/>
  <c r="G16" i="3"/>
  <c r="H16" i="3"/>
  <c r="G17" i="3"/>
  <c r="H17" i="3"/>
  <c r="H18" i="3"/>
  <c r="P9" i="1"/>
  <c r="P8" i="1"/>
  <c r="F9" i="2"/>
  <c r="F18" i="2"/>
  <c r="L15" i="1"/>
  <c r="M15" i="1"/>
  <c r="P15" i="1"/>
  <c r="O15" i="1"/>
</calcChain>
</file>

<file path=xl/sharedStrings.xml><?xml version="1.0" encoding="utf-8"?>
<sst xmlns="http://schemas.openxmlformats.org/spreadsheetml/2006/main" count="118" uniqueCount="81">
  <si>
    <t>COMERCIAL</t>
  </si>
  <si>
    <t>ID</t>
  </si>
  <si>
    <t>CMAR-ANT-15-01</t>
  </si>
  <si>
    <t>CLIENTE</t>
  </si>
  <si>
    <t>CONTENEDOR</t>
  </si>
  <si>
    <t>DESTINO</t>
  </si>
  <si>
    <t>FECHA DE SALIDA ESTIMADA</t>
  </si>
  <si>
    <t>DIAS DE RETRASO EN SALIDA</t>
  </si>
  <si>
    <t>FECHA DE SALIDA</t>
  </si>
  <si>
    <t>FECHA DE LLEGADA</t>
  </si>
  <si>
    <t>DIAS DE TRANSITO</t>
  </si>
  <si>
    <t>KG.</t>
  </si>
  <si>
    <t>FACTURA  POMADROSA</t>
  </si>
  <si>
    <t>MONTO</t>
  </si>
  <si>
    <t>COMISION COMERCIAL</t>
  </si>
  <si>
    <t>STATUS</t>
  </si>
  <si>
    <t>SN TRADING</t>
  </si>
  <si>
    <t>SUDU-802795-9</t>
  </si>
  <si>
    <t>BULTOS</t>
  </si>
  <si>
    <t>INFORME TRIMESTRAL</t>
  </si>
  <si>
    <t>RECHAZO AÑO 2015</t>
  </si>
  <si>
    <t>Piscina</t>
  </si>
  <si>
    <t>Ciclo</t>
  </si>
  <si>
    <t>Proceso</t>
  </si>
  <si>
    <t>Kgr.</t>
  </si>
  <si>
    <t>Cliente</t>
  </si>
  <si>
    <t>P3</t>
  </si>
  <si>
    <t>Ant-15-01</t>
  </si>
  <si>
    <t>Del Caribe</t>
  </si>
  <si>
    <t>Precio x Kgr.</t>
  </si>
  <si>
    <t>Total Precio</t>
  </si>
  <si>
    <t>Linea Naviera</t>
  </si>
  <si>
    <t>Hamburg Sud</t>
  </si>
  <si>
    <t>P2</t>
  </si>
  <si>
    <t>Ant-15-02</t>
  </si>
  <si>
    <t>Agrolago</t>
  </si>
  <si>
    <t>CMAR-ANT-15-02</t>
  </si>
  <si>
    <t>TIPO DE EMPAQUE</t>
  </si>
  <si>
    <t>Distribución</t>
  </si>
  <si>
    <t>Tallas</t>
  </si>
  <si>
    <t>Tallas (%)</t>
  </si>
  <si>
    <t>30-40</t>
  </si>
  <si>
    <t>40-50</t>
  </si>
  <si>
    <t>50-60</t>
  </si>
  <si>
    <t>60-70</t>
  </si>
  <si>
    <t>70-80</t>
  </si>
  <si>
    <t>80-100</t>
  </si>
  <si>
    <t>TOTAL EST.</t>
  </si>
  <si>
    <t>Cultimar 1</t>
  </si>
  <si>
    <t>Cultimar 2</t>
  </si>
  <si>
    <t>Cultimar 3</t>
  </si>
  <si>
    <t>Cultimar 4</t>
  </si>
  <si>
    <t xml:space="preserve">PORCENTAJE EXPORTADO POR TALLA / KGR. </t>
  </si>
  <si>
    <t xml:space="preserve">PORCENTAJE EXPORTADO POR TALLA / BULTO. </t>
  </si>
  <si>
    <t>%</t>
  </si>
  <si>
    <t>CMAR-ANT-15-03</t>
  </si>
  <si>
    <t>LE HAVRE</t>
  </si>
  <si>
    <t>SUDU-811471-3</t>
  </si>
  <si>
    <t>SUDU-813230-0</t>
  </si>
  <si>
    <t>P5</t>
  </si>
  <si>
    <t>Ant-15-03</t>
  </si>
  <si>
    <t>P4</t>
  </si>
  <si>
    <t>Ant-15-04</t>
  </si>
  <si>
    <t>Andres Avila</t>
  </si>
  <si>
    <t>Cultimar 5</t>
  </si>
  <si>
    <t>SUDU-810435-6</t>
  </si>
  <si>
    <t>Kgr. Empacados</t>
  </si>
  <si>
    <t>p6</t>
  </si>
  <si>
    <t>p1</t>
  </si>
  <si>
    <t>BILBAO</t>
  </si>
  <si>
    <t>HAIPHONG</t>
  </si>
  <si>
    <t>CMAR-ANT-15-04</t>
  </si>
  <si>
    <t>CMAR-ANT-15-05</t>
  </si>
  <si>
    <t>SUDU-8000172-2</t>
  </si>
  <si>
    <t xml:space="preserve">Contenedor ya pagado. </t>
  </si>
  <si>
    <t>En Negociaciación con un cliente en España. Ya se encuentra en Le Havre.</t>
  </si>
  <si>
    <t>En transito, se esta negociando.</t>
  </si>
  <si>
    <t>Se negoció a un cliente en España.</t>
  </si>
  <si>
    <t>Ant-15-05</t>
  </si>
  <si>
    <t>Ant-15-06</t>
  </si>
  <si>
    <t>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</si>
</sst>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1"/>
      <name val="Arial Rounded MT Bold"/>
      <family val="2"/>
    </font>
    <font>
      <b/>
      <sz val="10"/>
      <name val="Arial Rounded MT Bold"/>
      <family val="2"/>
    </font>
    <font>
      <sz val="10"/>
      <name val="Arial Rounded MT Bold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 val="singleAccounting"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dashed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3" fontId="4" fillId="2" borderId="16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3" fontId="6" fillId="3" borderId="21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3" fontId="6" fillId="3" borderId="23" xfId="0" applyNumberFormat="1" applyFont="1" applyFill="1" applyBorder="1" applyAlignment="1">
      <alignment horizontal="center"/>
    </xf>
    <xf numFmtId="3" fontId="6" fillId="3" borderId="24" xfId="0" applyNumberFormat="1" applyFont="1" applyFill="1" applyBorder="1" applyAlignment="1">
      <alignment horizontal="center"/>
    </xf>
    <xf numFmtId="43" fontId="4" fillId="2" borderId="6" xfId="1" applyFont="1" applyFill="1" applyBorder="1"/>
    <xf numFmtId="43" fontId="6" fillId="3" borderId="15" xfId="1" applyFont="1" applyFill="1" applyBorder="1"/>
    <xf numFmtId="0" fontId="5" fillId="3" borderId="25" xfId="0" applyFont="1" applyFill="1" applyBorder="1" applyAlignment="1">
      <alignment horizontal="center"/>
    </xf>
    <xf numFmtId="43" fontId="6" fillId="3" borderId="26" xfId="1" applyFont="1" applyFill="1" applyBorder="1"/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43" fontId="5" fillId="3" borderId="20" xfId="1" applyFont="1" applyFill="1" applyBorder="1" applyAlignment="1">
      <alignment horizontal="center"/>
    </xf>
    <xf numFmtId="43" fontId="6" fillId="3" borderId="4" xfId="1" applyFont="1" applyFill="1" applyBorder="1" applyAlignment="1">
      <alignment horizontal="center"/>
    </xf>
    <xf numFmtId="43" fontId="5" fillId="3" borderId="22" xfId="1" applyFont="1" applyFill="1" applyBorder="1" applyAlignment="1">
      <alignment horizontal="center"/>
    </xf>
    <xf numFmtId="43" fontId="6" fillId="3" borderId="23" xfId="1" applyFont="1" applyFill="1" applyBorder="1" applyAlignment="1">
      <alignment horizontal="center"/>
    </xf>
    <xf numFmtId="43" fontId="4" fillId="2" borderId="16" xfId="1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43" fontId="0" fillId="4" borderId="0" xfId="0" applyNumberFormat="1" applyFill="1"/>
    <xf numFmtId="43" fontId="6" fillId="3" borderId="5" xfId="1" applyFont="1" applyFill="1" applyBorder="1"/>
    <xf numFmtId="43" fontId="6" fillId="3" borderId="30" xfId="1" applyFont="1" applyFill="1" applyBorder="1"/>
    <xf numFmtId="0" fontId="4" fillId="2" borderId="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43" fontId="0" fillId="5" borderId="0" xfId="1" applyFont="1" applyFill="1" applyAlignment="1">
      <alignment horizontal="center"/>
    </xf>
    <xf numFmtId="43" fontId="0" fillId="5" borderId="0" xfId="1" applyFont="1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14" fontId="0" fillId="5" borderId="4" xfId="0" applyNumberFormat="1" applyFill="1" applyBorder="1" applyAlignment="1">
      <alignment horizontal="center"/>
    </xf>
    <xf numFmtId="43" fontId="0" fillId="5" borderId="4" xfId="1" applyFont="1" applyFill="1" applyBorder="1" applyAlignment="1">
      <alignment horizontal="center"/>
    </xf>
    <xf numFmtId="43" fontId="0" fillId="5" borderId="31" xfId="1" applyFont="1" applyFill="1" applyBorder="1" applyAlignment="1">
      <alignment horizontal="center"/>
    </xf>
    <xf numFmtId="0" fontId="0" fillId="5" borderId="31" xfId="0" applyFill="1" applyBorder="1" applyAlignment="1">
      <alignment horizontal="left"/>
    </xf>
    <xf numFmtId="0" fontId="0" fillId="5" borderId="32" xfId="0" applyFill="1" applyBorder="1"/>
    <xf numFmtId="0" fontId="0" fillId="5" borderId="33" xfId="0" applyFill="1" applyBorder="1"/>
    <xf numFmtId="0" fontId="0" fillId="5" borderId="31" xfId="0" applyFill="1" applyBorder="1" applyAlignment="1">
      <alignment horizontal="center"/>
    </xf>
    <xf numFmtId="0" fontId="0" fillId="5" borderId="34" xfId="0" applyFill="1" applyBorder="1" applyAlignment="1">
      <alignment horizontal="left"/>
    </xf>
    <xf numFmtId="0" fontId="0" fillId="5" borderId="35" xfId="0" applyFill="1" applyBorder="1"/>
    <xf numFmtId="0" fontId="0" fillId="5" borderId="36" xfId="0" applyFill="1" applyBorder="1"/>
    <xf numFmtId="0" fontId="0" fillId="5" borderId="37" xfId="0" applyFill="1" applyBorder="1"/>
    <xf numFmtId="0" fontId="0" fillId="5" borderId="37" xfId="0" applyFill="1" applyBorder="1" applyAlignment="1">
      <alignment horizontal="center"/>
    </xf>
    <xf numFmtId="14" fontId="0" fillId="5" borderId="37" xfId="0" applyNumberFormat="1" applyFill="1" applyBorder="1" applyAlignment="1">
      <alignment horizontal="center"/>
    </xf>
    <xf numFmtId="43" fontId="0" fillId="5" borderId="37" xfId="1" applyFont="1" applyFill="1" applyBorder="1" applyAlignment="1">
      <alignment horizontal="center"/>
    </xf>
    <xf numFmtId="43" fontId="0" fillId="5" borderId="34" xfId="1" applyFont="1" applyFill="1" applyBorder="1" applyAlignment="1">
      <alignment horizontal="center"/>
    </xf>
    <xf numFmtId="0" fontId="0" fillId="5" borderId="38" xfId="0" applyFill="1" applyBorder="1"/>
    <xf numFmtId="0" fontId="0" fillId="5" borderId="39" xfId="0" applyFill="1" applyBorder="1" applyAlignment="1">
      <alignment horizontal="center" wrapText="1"/>
    </xf>
    <xf numFmtId="0" fontId="0" fillId="5" borderId="39" xfId="0" applyFill="1" applyBorder="1" applyAlignment="1">
      <alignment horizontal="center"/>
    </xf>
    <xf numFmtId="0" fontId="3" fillId="5" borderId="39" xfId="0" applyFont="1" applyFill="1" applyBorder="1" applyAlignment="1">
      <alignment horizontal="center" wrapText="1"/>
    </xf>
    <xf numFmtId="0" fontId="0" fillId="5" borderId="40" xfId="0" applyFill="1" applyBorder="1" applyAlignment="1">
      <alignment horizontal="center" wrapText="1"/>
    </xf>
    <xf numFmtId="0" fontId="0" fillId="5" borderId="40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43" fontId="0" fillId="5" borderId="38" xfId="1" applyFont="1" applyFill="1" applyBorder="1" applyAlignment="1">
      <alignment horizontal="center"/>
    </xf>
    <xf numFmtId="43" fontId="0" fillId="5" borderId="39" xfId="1" applyFont="1" applyFill="1" applyBorder="1" applyAlignment="1">
      <alignment horizontal="center"/>
    </xf>
    <xf numFmtId="43" fontId="0" fillId="5" borderId="41" xfId="1" applyFont="1" applyFill="1" applyBorder="1" applyAlignment="1">
      <alignment horizontal="center"/>
    </xf>
    <xf numFmtId="43" fontId="1" fillId="5" borderId="0" xfId="1" applyFont="1" applyFill="1"/>
    <xf numFmtId="43" fontId="9" fillId="5" borderId="0" xfId="1" applyFont="1" applyFill="1"/>
    <xf numFmtId="43" fontId="0" fillId="5" borderId="4" xfId="1" applyFont="1" applyFill="1" applyBorder="1"/>
    <xf numFmtId="43" fontId="0" fillId="5" borderId="37" xfId="1" applyFont="1" applyFill="1" applyBorder="1"/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43" fontId="0" fillId="7" borderId="6" xfId="1" applyFont="1" applyFill="1" applyBorder="1"/>
    <xf numFmtId="43" fontId="10" fillId="5" borderId="0" xfId="1" applyFont="1" applyFill="1" applyAlignment="1">
      <alignment horizontal="center"/>
    </xf>
  </cellXfs>
  <cellStyles count="1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Millares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1"/>
  <sheetViews>
    <sheetView tabSelected="1" workbookViewId="0">
      <selection activeCell="L13" sqref="L13"/>
    </sheetView>
  </sheetViews>
  <sheetFormatPr baseColWidth="10" defaultRowHeight="15" x14ac:dyDescent="0"/>
  <cols>
    <col min="1" max="1" width="7.1640625" style="44" customWidth="1"/>
    <col min="2" max="2" width="15.5" style="44" bestFit="1" customWidth="1"/>
    <col min="3" max="3" width="10.83203125" style="44"/>
    <col min="4" max="4" width="14.1640625" style="44" bestFit="1" customWidth="1"/>
    <col min="5" max="5" width="14.33203125" style="44" bestFit="1" customWidth="1"/>
    <col min="6" max="14" width="10.83203125" style="44"/>
    <col min="15" max="15" width="11.1640625" style="44" bestFit="1" customWidth="1"/>
    <col min="16" max="16" width="11.83203125" style="44" bestFit="1" customWidth="1"/>
    <col min="17" max="16384" width="10.83203125" style="44"/>
  </cols>
  <sheetData>
    <row r="3" spans="1:22">
      <c r="O3" s="44" t="s">
        <v>19</v>
      </c>
    </row>
    <row r="4" spans="1:22">
      <c r="B4" s="44" t="s">
        <v>0</v>
      </c>
      <c r="P4" s="44">
        <v>2015</v>
      </c>
    </row>
    <row r="6" spans="1:22" ht="16" thickBot="1"/>
    <row r="7" spans="1:22" ht="46" thickBot="1">
      <c r="A7" s="65"/>
      <c r="B7" s="66" t="s">
        <v>1</v>
      </c>
      <c r="C7" s="66" t="s">
        <v>3</v>
      </c>
      <c r="D7" s="66" t="s">
        <v>31</v>
      </c>
      <c r="E7" s="67" t="s">
        <v>4</v>
      </c>
      <c r="F7" s="66" t="s">
        <v>5</v>
      </c>
      <c r="G7" s="66" t="s">
        <v>6</v>
      </c>
      <c r="H7" s="66" t="s">
        <v>7</v>
      </c>
      <c r="I7" s="66" t="s">
        <v>8</v>
      </c>
      <c r="J7" s="66" t="s">
        <v>9</v>
      </c>
      <c r="K7" s="66" t="s">
        <v>10</v>
      </c>
      <c r="L7" s="66" t="s">
        <v>11</v>
      </c>
      <c r="M7" s="66" t="s">
        <v>18</v>
      </c>
      <c r="N7" s="68" t="s">
        <v>12</v>
      </c>
      <c r="O7" s="66" t="s">
        <v>13</v>
      </c>
      <c r="P7" s="69" t="s">
        <v>14</v>
      </c>
      <c r="Q7" s="70" t="s">
        <v>15</v>
      </c>
      <c r="R7" s="71"/>
      <c r="S7" s="71"/>
      <c r="T7" s="71"/>
      <c r="U7" s="71"/>
      <c r="V7" s="72"/>
    </row>
    <row r="8" spans="1:22">
      <c r="A8" s="60">
        <v>1</v>
      </c>
      <c r="B8" s="61" t="s">
        <v>2</v>
      </c>
      <c r="C8" s="61" t="s">
        <v>16</v>
      </c>
      <c r="D8" s="61" t="s">
        <v>32</v>
      </c>
      <c r="E8" s="61" t="s">
        <v>17</v>
      </c>
      <c r="F8" s="61" t="s">
        <v>56</v>
      </c>
      <c r="G8" s="62">
        <v>42311</v>
      </c>
      <c r="H8" s="61">
        <v>29</v>
      </c>
      <c r="I8" s="62">
        <v>42340</v>
      </c>
      <c r="J8" s="62">
        <v>42358</v>
      </c>
      <c r="K8" s="61">
        <v>18</v>
      </c>
      <c r="L8" s="63">
        <v>23616</v>
      </c>
      <c r="M8" s="63">
        <v>984</v>
      </c>
      <c r="N8" s="61"/>
      <c r="O8" s="63">
        <v>133788</v>
      </c>
      <c r="P8" s="64">
        <f>SUM(L8*0.05)</f>
        <v>1180.8</v>
      </c>
      <c r="Q8" s="57" t="s">
        <v>74</v>
      </c>
      <c r="R8" s="58"/>
      <c r="S8" s="58"/>
      <c r="T8" s="58"/>
      <c r="U8" s="58"/>
      <c r="V8" s="59"/>
    </row>
    <row r="9" spans="1:22">
      <c r="A9" s="49">
        <v>2</v>
      </c>
      <c r="B9" s="48" t="s">
        <v>36</v>
      </c>
      <c r="C9" s="48" t="s">
        <v>16</v>
      </c>
      <c r="D9" s="48" t="s">
        <v>32</v>
      </c>
      <c r="E9" s="48" t="s">
        <v>57</v>
      </c>
      <c r="F9" s="48" t="s">
        <v>56</v>
      </c>
      <c r="G9" s="50">
        <v>42325</v>
      </c>
      <c r="H9" s="48">
        <v>29</v>
      </c>
      <c r="I9" s="50">
        <v>42340</v>
      </c>
      <c r="J9" s="50">
        <v>42358</v>
      </c>
      <c r="K9" s="48">
        <v>18</v>
      </c>
      <c r="L9" s="51">
        <v>23616</v>
      </c>
      <c r="M9" s="51">
        <v>984</v>
      </c>
      <c r="N9" s="48"/>
      <c r="O9" s="51">
        <v>132103</v>
      </c>
      <c r="P9" s="52">
        <f>SUM(L9*0.05)</f>
        <v>1180.8</v>
      </c>
      <c r="Q9" s="53" t="s">
        <v>75</v>
      </c>
      <c r="R9" s="54"/>
      <c r="S9" s="54"/>
      <c r="T9" s="54"/>
      <c r="U9" s="54"/>
      <c r="V9" s="55"/>
    </row>
    <row r="10" spans="1:22">
      <c r="A10" s="49">
        <v>3</v>
      </c>
      <c r="B10" s="48" t="s">
        <v>55</v>
      </c>
      <c r="C10" s="48" t="s">
        <v>16</v>
      </c>
      <c r="D10" s="48" t="s">
        <v>32</v>
      </c>
      <c r="E10" s="48" t="s">
        <v>58</v>
      </c>
      <c r="F10" s="48" t="s">
        <v>56</v>
      </c>
      <c r="G10" s="50">
        <v>42325</v>
      </c>
      <c r="H10" s="48">
        <v>21</v>
      </c>
      <c r="I10" s="50">
        <v>42347</v>
      </c>
      <c r="J10" s="50">
        <v>42365</v>
      </c>
      <c r="K10" s="48">
        <v>18</v>
      </c>
      <c r="L10" s="51">
        <v>23616</v>
      </c>
      <c r="M10" s="51">
        <v>984</v>
      </c>
      <c r="N10" s="48"/>
      <c r="O10" s="51">
        <v>132912</v>
      </c>
      <c r="P10" s="52">
        <v>1180</v>
      </c>
      <c r="Q10" s="53" t="s">
        <v>76</v>
      </c>
      <c r="R10" s="54"/>
      <c r="S10" s="54"/>
      <c r="T10" s="54"/>
      <c r="U10" s="54"/>
      <c r="V10" s="55"/>
    </row>
    <row r="11" spans="1:22">
      <c r="A11" s="49">
        <v>4</v>
      </c>
      <c r="B11" s="48" t="s">
        <v>71</v>
      </c>
      <c r="C11" s="48" t="s">
        <v>16</v>
      </c>
      <c r="D11" s="48" t="s">
        <v>32</v>
      </c>
      <c r="E11" s="48" t="s">
        <v>65</v>
      </c>
      <c r="F11" s="48" t="s">
        <v>69</v>
      </c>
      <c r="G11" s="50">
        <v>42332</v>
      </c>
      <c r="H11" s="48">
        <v>35</v>
      </c>
      <c r="I11" s="50">
        <v>42367</v>
      </c>
      <c r="J11" s="50">
        <v>42389</v>
      </c>
      <c r="K11" s="48">
        <v>21</v>
      </c>
      <c r="L11" s="51">
        <v>19300</v>
      </c>
      <c r="M11" s="51">
        <v>836</v>
      </c>
      <c r="N11" s="48"/>
      <c r="O11" s="51">
        <v>132000</v>
      </c>
      <c r="P11" s="52">
        <v>965</v>
      </c>
      <c r="Q11" s="53" t="s">
        <v>77</v>
      </c>
      <c r="R11" s="54"/>
      <c r="S11" s="54"/>
      <c r="T11" s="54"/>
      <c r="U11" s="54"/>
      <c r="V11" s="55"/>
    </row>
    <row r="12" spans="1:22">
      <c r="A12" s="49">
        <v>5</v>
      </c>
      <c r="B12" s="48" t="s">
        <v>72</v>
      </c>
      <c r="C12" s="48" t="s">
        <v>16</v>
      </c>
      <c r="D12" s="48" t="s">
        <v>32</v>
      </c>
      <c r="E12" s="48" t="s">
        <v>73</v>
      </c>
      <c r="F12" s="48" t="s">
        <v>70</v>
      </c>
      <c r="G12" s="50">
        <v>42340</v>
      </c>
      <c r="H12" s="48">
        <v>27</v>
      </c>
      <c r="I12" s="50">
        <v>42367</v>
      </c>
      <c r="J12" s="50">
        <v>42429</v>
      </c>
      <c r="K12" s="48">
        <v>60</v>
      </c>
      <c r="L12" s="51">
        <v>20790</v>
      </c>
      <c r="M12" s="51">
        <v>1155</v>
      </c>
      <c r="N12" s="48"/>
      <c r="O12" s="51">
        <v>123253</v>
      </c>
      <c r="P12" s="52">
        <f>SUM(0.05*L12)</f>
        <v>1039.5</v>
      </c>
      <c r="Q12" s="56"/>
      <c r="R12" s="54"/>
      <c r="S12" s="54"/>
      <c r="T12" s="54"/>
      <c r="U12" s="54"/>
      <c r="V12" s="55"/>
    </row>
    <row r="13" spans="1:22"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6"/>
      <c r="M13" s="46"/>
      <c r="N13" s="45"/>
      <c r="O13" s="46"/>
      <c r="P13" s="46"/>
      <c r="Q13" s="45"/>
    </row>
    <row r="14" spans="1:22" ht="16" thickBot="1"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6"/>
      <c r="M14" s="46"/>
      <c r="N14" s="45"/>
      <c r="O14" s="46"/>
      <c r="P14" s="46"/>
      <c r="Q14" s="45"/>
    </row>
    <row r="15" spans="1:22" ht="16" thickBot="1"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73">
        <f>SUM(L8:L14)</f>
        <v>110938</v>
      </c>
      <c r="M15" s="74">
        <f>SUM(M8:M14)</f>
        <v>4943</v>
      </c>
      <c r="N15" s="67"/>
      <c r="O15" s="74">
        <f>SUM(O8:O14)</f>
        <v>654056</v>
      </c>
      <c r="P15" s="75">
        <f>SUM(P8:P14)</f>
        <v>5546.1</v>
      </c>
      <c r="Q15" s="45"/>
    </row>
    <row r="16" spans="1:22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6"/>
      <c r="M16" s="46"/>
      <c r="N16" s="45"/>
      <c r="O16" s="46"/>
      <c r="P16" s="46"/>
      <c r="Q16" s="45"/>
    </row>
    <row r="17" spans="2:17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6"/>
      <c r="M17" s="46"/>
      <c r="N17" s="45"/>
      <c r="O17" s="46"/>
      <c r="P17" s="46"/>
      <c r="Q17" s="45"/>
    </row>
    <row r="18" spans="2:17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6"/>
      <c r="M18" s="46"/>
      <c r="N18" s="45"/>
      <c r="O18" s="46"/>
      <c r="P18" s="46"/>
      <c r="Q18" s="45"/>
    </row>
    <row r="19" spans="2:17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6"/>
      <c r="M19" s="46"/>
      <c r="N19" s="45"/>
      <c r="O19" s="46"/>
      <c r="P19" s="46"/>
      <c r="Q19" s="45"/>
    </row>
    <row r="20" spans="2:17"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6"/>
      <c r="M20" s="46"/>
      <c r="N20" s="45"/>
      <c r="O20" s="46"/>
      <c r="P20" s="46"/>
      <c r="Q20" s="45"/>
    </row>
    <row r="21" spans="2:17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6"/>
      <c r="M21" s="46"/>
      <c r="N21" s="45"/>
      <c r="O21" s="46"/>
      <c r="P21" s="46"/>
      <c r="Q21" s="45"/>
    </row>
    <row r="22" spans="2:17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6"/>
      <c r="M22" s="46"/>
      <c r="N22" s="45"/>
      <c r="O22" s="46"/>
      <c r="P22" s="46"/>
      <c r="Q22" s="45"/>
    </row>
    <row r="23" spans="2:17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6"/>
      <c r="M23" s="46"/>
      <c r="N23" s="45"/>
      <c r="O23" s="46"/>
      <c r="P23" s="46"/>
      <c r="Q23" s="45"/>
    </row>
    <row r="24" spans="2:17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6"/>
      <c r="M24" s="46"/>
      <c r="N24" s="45"/>
      <c r="O24" s="46"/>
      <c r="P24" s="46"/>
      <c r="Q24" s="45"/>
    </row>
    <row r="25" spans="2:17"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6"/>
      <c r="M25" s="46"/>
      <c r="N25" s="45"/>
      <c r="O25" s="46"/>
      <c r="P25" s="46"/>
      <c r="Q25" s="45"/>
    </row>
    <row r="26" spans="2:17">
      <c r="M26" s="47"/>
      <c r="O26" s="47"/>
      <c r="P26" s="47"/>
    </row>
    <row r="27" spans="2:17">
      <c r="M27" s="47"/>
      <c r="O27" s="47"/>
      <c r="P27" s="47"/>
    </row>
    <row r="28" spans="2:17">
      <c r="M28" s="47"/>
      <c r="O28" s="47"/>
      <c r="P28" s="47"/>
    </row>
    <row r="29" spans="2:17">
      <c r="M29" s="47"/>
      <c r="O29" s="47"/>
      <c r="P29" s="47"/>
    </row>
    <row r="30" spans="2:17">
      <c r="O30" s="47"/>
      <c r="P30" s="47"/>
    </row>
    <row r="31" spans="2:17">
      <c r="O31" s="47"/>
      <c r="P31" s="47"/>
    </row>
  </sheetData>
  <mergeCells count="1">
    <mergeCell ref="Q7:V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workbookViewId="0">
      <selection activeCell="A27" sqref="A27"/>
    </sheetView>
  </sheetViews>
  <sheetFormatPr baseColWidth="10" defaultRowHeight="15" x14ac:dyDescent="0"/>
  <cols>
    <col min="1" max="5" width="10.83203125" style="44"/>
    <col min="6" max="6" width="13.83203125" style="44" bestFit="1" customWidth="1"/>
    <col min="7" max="16384" width="10.83203125" style="44"/>
  </cols>
  <sheetData>
    <row r="3" spans="1:7">
      <c r="D3" s="44" t="s">
        <v>20</v>
      </c>
    </row>
    <row r="7" spans="1:7" ht="16" thickBot="1"/>
    <row r="8" spans="1:7" ht="16" thickBot="1">
      <c r="A8" s="80" t="s">
        <v>21</v>
      </c>
      <c r="B8" s="81" t="s">
        <v>22</v>
      </c>
      <c r="C8" s="81" t="s">
        <v>23</v>
      </c>
      <c r="D8" s="81" t="s">
        <v>24</v>
      </c>
      <c r="E8" s="81" t="s">
        <v>29</v>
      </c>
      <c r="F8" s="81" t="s">
        <v>30</v>
      </c>
      <c r="G8" s="82" t="s">
        <v>25</v>
      </c>
    </row>
    <row r="9" spans="1:7">
      <c r="A9" s="60" t="s">
        <v>26</v>
      </c>
      <c r="B9" s="61">
        <v>1</v>
      </c>
      <c r="C9" s="60" t="s">
        <v>27</v>
      </c>
      <c r="D9" s="79">
        <v>272</v>
      </c>
      <c r="E9" s="79">
        <v>1200</v>
      </c>
      <c r="F9" s="79">
        <f>SUM(D9*E9)</f>
        <v>326400</v>
      </c>
      <c r="G9" s="60" t="s">
        <v>28</v>
      </c>
    </row>
    <row r="10" spans="1:7">
      <c r="A10" s="49" t="s">
        <v>33</v>
      </c>
      <c r="B10" s="48">
        <v>1</v>
      </c>
      <c r="C10" s="49" t="s">
        <v>34</v>
      </c>
      <c r="D10" s="78">
        <v>998</v>
      </c>
      <c r="E10" s="78">
        <v>1600</v>
      </c>
      <c r="F10" s="78">
        <f t="shared" ref="F10:F14" si="0">SUM(D10*E10)</f>
        <v>1596800</v>
      </c>
      <c r="G10" s="49" t="s">
        <v>35</v>
      </c>
    </row>
    <row r="11" spans="1:7">
      <c r="A11" s="49" t="s">
        <v>59</v>
      </c>
      <c r="B11" s="48">
        <v>1</v>
      </c>
      <c r="C11" s="49" t="s">
        <v>60</v>
      </c>
      <c r="D11" s="78">
        <v>837</v>
      </c>
      <c r="E11" s="78">
        <v>1600</v>
      </c>
      <c r="F11" s="78">
        <f t="shared" si="0"/>
        <v>1339200</v>
      </c>
      <c r="G11" s="49" t="s">
        <v>35</v>
      </c>
    </row>
    <row r="12" spans="1:7">
      <c r="A12" s="49" t="s">
        <v>61</v>
      </c>
      <c r="B12" s="48">
        <v>1</v>
      </c>
      <c r="C12" s="49" t="s">
        <v>62</v>
      </c>
      <c r="D12" s="78">
        <v>772</v>
      </c>
      <c r="E12" s="78">
        <v>1600</v>
      </c>
      <c r="F12" s="78">
        <f t="shared" si="0"/>
        <v>1235200</v>
      </c>
      <c r="G12" s="49" t="s">
        <v>63</v>
      </c>
    </row>
    <row r="13" spans="1:7">
      <c r="A13" s="49" t="s">
        <v>67</v>
      </c>
      <c r="B13" s="48">
        <v>1</v>
      </c>
      <c r="C13" s="49" t="s">
        <v>78</v>
      </c>
      <c r="D13" s="78">
        <v>23508</v>
      </c>
      <c r="E13" s="78">
        <v>1700</v>
      </c>
      <c r="F13" s="78">
        <f t="shared" si="0"/>
        <v>39963600</v>
      </c>
      <c r="G13" s="49" t="s">
        <v>35</v>
      </c>
    </row>
    <row r="14" spans="1:7">
      <c r="A14" s="49" t="s">
        <v>68</v>
      </c>
      <c r="B14" s="48">
        <v>1</v>
      </c>
      <c r="C14" s="49" t="s">
        <v>79</v>
      </c>
      <c r="D14" s="78">
        <v>464</v>
      </c>
      <c r="E14" s="78">
        <v>1600</v>
      </c>
      <c r="F14" s="78">
        <f t="shared" si="0"/>
        <v>742400</v>
      </c>
      <c r="G14" s="49" t="s">
        <v>35</v>
      </c>
    </row>
    <row r="15" spans="1:7">
      <c r="D15" s="47"/>
      <c r="E15" s="47"/>
      <c r="F15" s="47"/>
    </row>
    <row r="16" spans="1:7">
      <c r="D16" s="47"/>
      <c r="E16" s="47"/>
      <c r="F16" s="47"/>
    </row>
    <row r="17" spans="1:6" ht="16" thickBot="1">
      <c r="D17" s="84" t="s">
        <v>24</v>
      </c>
      <c r="E17" s="47"/>
      <c r="F17" s="84" t="s">
        <v>80</v>
      </c>
    </row>
    <row r="18" spans="1:6" ht="16" thickBot="1">
      <c r="D18" s="83">
        <f>SUM(D9:D17)</f>
        <v>26851</v>
      </c>
      <c r="E18" s="47"/>
      <c r="F18" s="83">
        <f>SUM(F9:F17)</f>
        <v>45203600</v>
      </c>
    </row>
    <row r="21" spans="1:6">
      <c r="A21" s="44" t="s">
        <v>21</v>
      </c>
      <c r="B21" s="44" t="s">
        <v>66</v>
      </c>
    </row>
    <row r="22" spans="1:6">
      <c r="A22" s="44" t="s">
        <v>26</v>
      </c>
      <c r="B22" s="47">
        <v>19959</v>
      </c>
      <c r="D22" s="47">
        <f>SUM(D18/B28)</f>
        <v>0.23039367105985722</v>
      </c>
    </row>
    <row r="23" spans="1:6">
      <c r="A23" s="44" t="s">
        <v>33</v>
      </c>
      <c r="B23" s="47">
        <v>28624</v>
      </c>
    </row>
    <row r="24" spans="1:6">
      <c r="A24" s="44" t="s">
        <v>59</v>
      </c>
      <c r="B24" s="47">
        <v>26040</v>
      </c>
    </row>
    <row r="25" spans="1:6">
      <c r="A25" s="44" t="s">
        <v>61</v>
      </c>
      <c r="B25" s="76">
        <v>21126</v>
      </c>
    </row>
    <row r="26" spans="1:6" ht="18">
      <c r="A26" s="44" t="s">
        <v>68</v>
      </c>
      <c r="B26" s="77">
        <v>20795</v>
      </c>
    </row>
    <row r="27" spans="1:6" ht="18">
      <c r="B27" s="77"/>
    </row>
    <row r="28" spans="1:6">
      <c r="B28" s="47">
        <f>SUM(B22:B26)</f>
        <v>116544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19"/>
  <sheetViews>
    <sheetView workbookViewId="0">
      <selection activeCell="H11" sqref="H11"/>
    </sheetView>
  </sheetViews>
  <sheetFormatPr baseColWidth="10" defaultRowHeight="15" x14ac:dyDescent="0"/>
  <cols>
    <col min="1" max="1" width="18.33203125" bestFit="1" customWidth="1"/>
    <col min="2" max="2" width="18.33203125" customWidth="1"/>
    <col min="3" max="3" width="15.5" bestFit="1" customWidth="1"/>
    <col min="4" max="7" width="15.5" customWidth="1"/>
    <col min="8" max="8" width="11" bestFit="1" customWidth="1"/>
  </cols>
  <sheetData>
    <row r="9" spans="1:8" ht="16" thickBot="1"/>
    <row r="10" spans="1:8" ht="16" thickBot="1">
      <c r="A10" s="1" t="s">
        <v>37</v>
      </c>
      <c r="B10" s="41" t="s">
        <v>53</v>
      </c>
      <c r="C10" s="42"/>
      <c r="D10" s="42"/>
      <c r="E10" s="42"/>
      <c r="F10" s="42"/>
      <c r="G10" s="43"/>
      <c r="H10" s="2" t="s">
        <v>38</v>
      </c>
    </row>
    <row r="11" spans="1:8">
      <c r="A11" s="6" t="s">
        <v>39</v>
      </c>
      <c r="B11" s="13" t="s">
        <v>48</v>
      </c>
      <c r="C11" s="14" t="s">
        <v>49</v>
      </c>
      <c r="D11" s="14" t="s">
        <v>50</v>
      </c>
      <c r="E11" s="14" t="s">
        <v>51</v>
      </c>
      <c r="F11" s="14" t="s">
        <v>64</v>
      </c>
      <c r="G11" s="15"/>
      <c r="H11" s="3" t="s">
        <v>40</v>
      </c>
    </row>
    <row r="12" spans="1:8">
      <c r="A12" s="7" t="s">
        <v>41</v>
      </c>
      <c r="B12" s="16"/>
      <c r="C12" s="4"/>
      <c r="D12" s="4"/>
      <c r="E12" s="4"/>
      <c r="F12" s="4"/>
      <c r="G12" s="17"/>
      <c r="H12" s="39">
        <f>SUM(G12*100)/G18</f>
        <v>0</v>
      </c>
    </row>
    <row r="13" spans="1:8">
      <c r="A13" s="8" t="s">
        <v>42</v>
      </c>
      <c r="B13" s="16">
        <v>16</v>
      </c>
      <c r="C13" s="12">
        <v>0</v>
      </c>
      <c r="D13" s="12">
        <v>8</v>
      </c>
      <c r="E13" s="12">
        <v>555</v>
      </c>
      <c r="F13" s="12">
        <v>73</v>
      </c>
      <c r="G13" s="18">
        <f>SUM(B13:F13)</f>
        <v>652</v>
      </c>
      <c r="H13" s="39">
        <f>SUM(G13*100)/G18</f>
        <v>13.190370220513858</v>
      </c>
    </row>
    <row r="14" spans="1:8">
      <c r="A14" s="8" t="s">
        <v>43</v>
      </c>
      <c r="B14" s="16">
        <v>899</v>
      </c>
      <c r="C14" s="12">
        <v>782</v>
      </c>
      <c r="D14" s="12">
        <v>837</v>
      </c>
      <c r="E14" s="12">
        <v>277</v>
      </c>
      <c r="F14" s="12">
        <v>1072</v>
      </c>
      <c r="G14" s="18">
        <f t="shared" ref="G14:G16" si="0">SUM(B14:F14)</f>
        <v>3867</v>
      </c>
      <c r="H14" s="39">
        <f>SUM(G14*100)/G18</f>
        <v>78.231843010317618</v>
      </c>
    </row>
    <row r="15" spans="1:8">
      <c r="A15" s="8" t="s">
        <v>44</v>
      </c>
      <c r="B15" s="16">
        <v>66</v>
      </c>
      <c r="C15" s="12">
        <v>195</v>
      </c>
      <c r="D15" s="12">
        <v>130</v>
      </c>
      <c r="E15" s="12">
        <v>4</v>
      </c>
      <c r="F15" s="12">
        <v>10</v>
      </c>
      <c r="G15" s="18">
        <f t="shared" si="0"/>
        <v>405</v>
      </c>
      <c r="H15" s="39">
        <f>SUM(G15*100)/G18</f>
        <v>8.1934048148897425</v>
      </c>
    </row>
    <row r="16" spans="1:8">
      <c r="A16" s="8" t="s">
        <v>45</v>
      </c>
      <c r="B16" s="16">
        <v>2</v>
      </c>
      <c r="C16" s="12">
        <v>7</v>
      </c>
      <c r="D16" s="12">
        <v>9</v>
      </c>
      <c r="E16" s="12"/>
      <c r="F16" s="12"/>
      <c r="G16" s="18">
        <f t="shared" si="0"/>
        <v>18</v>
      </c>
      <c r="H16" s="39">
        <f>SUM(G16*100)/G18</f>
        <v>0.36415132510621079</v>
      </c>
    </row>
    <row r="17" spans="1:8" ht="16" thickBot="1">
      <c r="A17" s="24" t="s">
        <v>46</v>
      </c>
      <c r="B17" s="19">
        <v>1</v>
      </c>
      <c r="C17" s="20">
        <v>0</v>
      </c>
      <c r="D17" s="20"/>
      <c r="E17" s="20"/>
      <c r="F17" s="20"/>
      <c r="G17" s="21">
        <f>SUM(B17:F17)</f>
        <v>1</v>
      </c>
      <c r="H17" s="40">
        <f>SUM(G17*100)/G18</f>
        <v>2.0230629172567266E-2</v>
      </c>
    </row>
    <row r="18" spans="1:8" ht="16" thickBot="1">
      <c r="A18" s="5" t="s">
        <v>47</v>
      </c>
      <c r="B18" s="10">
        <f>SUM(B13:B17)</f>
        <v>984</v>
      </c>
      <c r="C18" s="11">
        <f>SUM(C13:C17)</f>
        <v>984</v>
      </c>
      <c r="D18" s="11">
        <f>SUM(D13:D17)</f>
        <v>984</v>
      </c>
      <c r="E18" s="11">
        <f>SUM(E13:E17)</f>
        <v>836</v>
      </c>
      <c r="F18" s="11">
        <f>SUM(F13:F17)</f>
        <v>1155</v>
      </c>
      <c r="G18" s="11">
        <f>SUM(B18:F18)</f>
        <v>4943</v>
      </c>
      <c r="H18" s="22">
        <f>SUM(H12:H17)</f>
        <v>100</v>
      </c>
    </row>
    <row r="19" spans="1:8">
      <c r="A19" s="37" t="s">
        <v>54</v>
      </c>
      <c r="B19" s="38">
        <f>SUM(B18*100)/G18</f>
        <v>19.906939105806192</v>
      </c>
      <c r="C19" s="38">
        <f>SUM(C18*100)/G18</f>
        <v>19.906939105806192</v>
      </c>
      <c r="D19" s="38">
        <f>SUM(D18*100)/G18</f>
        <v>19.906939105806192</v>
      </c>
      <c r="E19" s="38">
        <f>SUM(E18*100)/G18</f>
        <v>16.912805988266236</v>
      </c>
      <c r="F19" s="38">
        <f>SUM(F18*100)/G18</f>
        <v>23.366376694315193</v>
      </c>
      <c r="G19" s="38">
        <f>SUM(B19:F19)</f>
        <v>100</v>
      </c>
    </row>
  </sheetData>
  <mergeCells count="1">
    <mergeCell ref="B10:G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19"/>
  <sheetViews>
    <sheetView workbookViewId="0">
      <selection activeCell="G20" sqref="G20"/>
    </sheetView>
  </sheetViews>
  <sheetFormatPr baseColWidth="10" defaultRowHeight="15" x14ac:dyDescent="0"/>
  <cols>
    <col min="1" max="1" width="18.33203125" bestFit="1" customWidth="1"/>
    <col min="2" max="7" width="18.33203125" customWidth="1"/>
  </cols>
  <sheetData>
    <row r="9" spans="1:8" ht="16" thickBot="1"/>
    <row r="10" spans="1:8" ht="16" thickBot="1">
      <c r="A10" s="1" t="s">
        <v>37</v>
      </c>
      <c r="B10" s="41" t="s">
        <v>52</v>
      </c>
      <c r="C10" s="42"/>
      <c r="D10" s="42"/>
      <c r="E10" s="42"/>
      <c r="F10" s="42"/>
      <c r="G10" s="43"/>
      <c r="H10" s="2" t="s">
        <v>38</v>
      </c>
    </row>
    <row r="11" spans="1:8" ht="16" thickBot="1">
      <c r="A11" s="6" t="s">
        <v>39</v>
      </c>
      <c r="B11" s="26" t="s">
        <v>48</v>
      </c>
      <c r="C11" s="27" t="s">
        <v>49</v>
      </c>
      <c r="D11" s="27" t="s">
        <v>50</v>
      </c>
      <c r="E11" s="27" t="s">
        <v>51</v>
      </c>
      <c r="F11" s="27" t="s">
        <v>64</v>
      </c>
      <c r="G11" s="28"/>
      <c r="H11" s="9" t="s">
        <v>40</v>
      </c>
    </row>
    <row r="12" spans="1:8">
      <c r="A12" s="7" t="s">
        <v>41</v>
      </c>
      <c r="B12" s="29"/>
      <c r="C12" s="30"/>
      <c r="D12" s="30"/>
      <c r="E12" s="30"/>
      <c r="F12" s="30"/>
      <c r="G12" s="31"/>
      <c r="H12" s="23">
        <f>SUM(G12*100)/G18</f>
        <v>0</v>
      </c>
    </row>
    <row r="13" spans="1:8">
      <c r="A13" s="8" t="s">
        <v>42</v>
      </c>
      <c r="B13" s="32">
        <f>SUM('PORCENTAJE POR BULTO'!B13*24)</f>
        <v>384</v>
      </c>
      <c r="C13" s="33">
        <f>SUM('PORCENTAJE POR BULTO'!C13*24)</f>
        <v>0</v>
      </c>
      <c r="D13" s="33">
        <f>SUM('PORCENTAJE POR BULTO'!D13*24)</f>
        <v>192</v>
      </c>
      <c r="E13" s="33">
        <v>12696</v>
      </c>
      <c r="F13" s="33">
        <v>1314</v>
      </c>
      <c r="G13" s="18">
        <f>SUM(B13:F13)</f>
        <v>14586</v>
      </c>
      <c r="H13" s="23">
        <f>SUM(G13*100)/G18</f>
        <v>13.173414737678712</v>
      </c>
    </row>
    <row r="14" spans="1:8">
      <c r="A14" s="8" t="s">
        <v>43</v>
      </c>
      <c r="B14" s="32">
        <f>SUM('PORCENTAJE POR BULTO'!B14*24)</f>
        <v>21576</v>
      </c>
      <c r="C14" s="33">
        <f>SUM('PORCENTAJE POR BULTO'!C14*24)</f>
        <v>18768</v>
      </c>
      <c r="D14" s="33">
        <f>SUM('PORCENTAJE POR BULTO'!D14*24)</f>
        <v>20088</v>
      </c>
      <c r="E14" s="33">
        <v>6344</v>
      </c>
      <c r="F14" s="33">
        <v>19292</v>
      </c>
      <c r="G14" s="18">
        <f t="shared" ref="G14:G16" si="0">SUM(B14:F14)</f>
        <v>86068</v>
      </c>
      <c r="H14" s="23">
        <f>SUM(G14*100)/G18</f>
        <v>77.732720392330407</v>
      </c>
    </row>
    <row r="15" spans="1:8">
      <c r="A15" s="8" t="s">
        <v>44</v>
      </c>
      <c r="B15" s="32">
        <f>SUM('PORCENTAJE POR BULTO'!B15*24)</f>
        <v>1584</v>
      </c>
      <c r="C15" s="33">
        <f>SUM('PORCENTAJE POR BULTO'!C15*24)</f>
        <v>4680</v>
      </c>
      <c r="D15" s="33">
        <f>SUM('PORCENTAJE POR BULTO'!D15*24)</f>
        <v>3120</v>
      </c>
      <c r="E15" s="33">
        <v>40</v>
      </c>
      <c r="F15" s="33">
        <v>189</v>
      </c>
      <c r="G15" s="18">
        <f t="shared" si="0"/>
        <v>9613</v>
      </c>
      <c r="H15" s="23">
        <f>SUM(G15*100)/G18</f>
        <v>8.6820263179285249</v>
      </c>
    </row>
    <row r="16" spans="1:8">
      <c r="A16" s="8" t="s">
        <v>45</v>
      </c>
      <c r="B16" s="32">
        <f>SUM('PORCENTAJE POR BULTO'!B16*24)</f>
        <v>48</v>
      </c>
      <c r="C16" s="33">
        <f>SUM('PORCENTAJE POR BULTO'!C16*24)</f>
        <v>168</v>
      </c>
      <c r="D16" s="33">
        <f>SUM('PORCENTAJE POR BULTO'!D16*24)</f>
        <v>216</v>
      </c>
      <c r="E16" s="33">
        <f>SUM('PORCENTAJE POR BULTO'!E16*24)</f>
        <v>0</v>
      </c>
      <c r="F16" s="33">
        <f>SUM('PORCENTAJE POR BULTO'!F16*24)</f>
        <v>0</v>
      </c>
      <c r="G16" s="18">
        <f t="shared" si="0"/>
        <v>432</v>
      </c>
      <c r="H16" s="23">
        <f>SUM(G16*100)/G18</f>
        <v>0.39016283879591412</v>
      </c>
    </row>
    <row r="17" spans="1:8" ht="16" thickBot="1">
      <c r="A17" s="24" t="s">
        <v>46</v>
      </c>
      <c r="B17" s="34">
        <f>SUM('PORCENTAJE POR BULTO'!B17*24)</f>
        <v>24</v>
      </c>
      <c r="C17" s="35">
        <f>SUM('PORCENTAJE POR BULTO'!C17*24)</f>
        <v>0</v>
      </c>
      <c r="D17" s="35">
        <f>SUM('PORCENTAJE POR BULTO'!D17*24)</f>
        <v>0</v>
      </c>
      <c r="E17" s="35"/>
      <c r="F17" s="35"/>
      <c r="G17" s="21">
        <f>SUM(B17:F17)</f>
        <v>24</v>
      </c>
      <c r="H17" s="25">
        <f>SUM(G17*100)/G18</f>
        <v>2.1675713266439675E-2</v>
      </c>
    </row>
    <row r="18" spans="1:8" ht="16" thickBot="1">
      <c r="A18" s="5" t="s">
        <v>47</v>
      </c>
      <c r="B18" s="36">
        <f>SUM(B13:B17)</f>
        <v>23616</v>
      </c>
      <c r="C18" s="36">
        <f>SUM(C13:C17)</f>
        <v>23616</v>
      </c>
      <c r="D18" s="36">
        <f>SUM(D13:D17)</f>
        <v>23616</v>
      </c>
      <c r="E18" s="36">
        <f>SUM(E13:E15)</f>
        <v>19080</v>
      </c>
      <c r="F18" s="36">
        <f>SUM(F13:F17)</f>
        <v>20795</v>
      </c>
      <c r="G18" s="11">
        <f>SUM(B18:F18)</f>
        <v>110723</v>
      </c>
      <c r="H18" s="22">
        <f>SUM(H12:H17)</f>
        <v>99.999999999999986</v>
      </c>
    </row>
    <row r="19" spans="1:8">
      <c r="A19" s="37" t="s">
        <v>54</v>
      </c>
      <c r="B19" s="38">
        <f>SUM(B18*100)/G18</f>
        <v>21.328901854176639</v>
      </c>
      <c r="C19" s="38">
        <f>SUM(C18*100)/G18</f>
        <v>21.328901854176639</v>
      </c>
      <c r="D19" s="38">
        <f>SUM(D18*100)/G18</f>
        <v>21.328901854176639</v>
      </c>
      <c r="E19" s="38">
        <f>SUM(E18*100)/G18</f>
        <v>17.232192046819542</v>
      </c>
      <c r="F19" s="38">
        <f>SUM(F18*100)/G18</f>
        <v>18.781102390650542</v>
      </c>
      <c r="G19" s="38">
        <f>SUM(B19:F19)</f>
        <v>100</v>
      </c>
    </row>
  </sheetData>
  <mergeCells count="1">
    <mergeCell ref="B10:G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CONTENEDORES</vt:lpstr>
      <vt:lpstr>RECHAZO</vt:lpstr>
      <vt:lpstr>PORCENTAJE POR BULTO</vt:lpstr>
      <vt:lpstr>PORCENTAJE POR KILOS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2015-10-28T01:34:05Z</dcterms:created>
  <dcterms:modified xsi:type="dcterms:W3CDTF">2015-12-28T18:09:41Z</dcterms:modified>
</cp:coreProperties>
</file>