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niversity\ОБиП\Lab06\"/>
    </mc:Choice>
  </mc:AlternateContent>
  <xr:revisionPtr revIDLastSave="0" documentId="13_ncr:1_{4AB2E40A-5C71-4520-A053-664B28647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х данные, решение" sheetId="2" r:id="rId1"/>
    <sheet name="Пример расчета" sheetId="1" r:id="rId2"/>
    <sheet name="Методические указания" sheetId="3" r:id="rId3"/>
  </sheets>
  <definedNames>
    <definedName name="IRR_встр_2">'Пример расчета'!$D$42</definedName>
    <definedName name="Rсгдин_2">'Пример расчета'!$D$52</definedName>
    <definedName name="Д0_2">'Пример расчета'!$D$9</definedName>
    <definedName name="Д1_2">'Пример расчета'!$D$10</definedName>
    <definedName name="Д2_2">'Пример расчета'!$D$11</definedName>
    <definedName name="Д3_2">'Пример расчета'!$D$14</definedName>
    <definedName name="Д4_2">'Пример расчета'!$D$15</definedName>
    <definedName name="ДДсуммБ_2">'Пример расчета'!$D$69</definedName>
    <definedName name="Дсг_2">'Пример расчета'!$D$33</definedName>
    <definedName name="ДСОК_2">'Пример расчета'!$D$46</definedName>
    <definedName name="Дсумм_2">'Пример расчета'!$D$31</definedName>
    <definedName name="И_2">'Пример расчета'!$D$8</definedName>
    <definedName name="ИР_2">'Пример расчета'!$D$49</definedName>
    <definedName name="ЧДД_Б_2">'Пример расчета'!$D$70</definedName>
    <definedName name="ЧР_2">'Пример расчета'!$D$50</definedName>
  </definedNames>
  <calcPr calcId="191029"/>
</workbook>
</file>

<file path=xl/calcChain.xml><?xml version="1.0" encoding="utf-8"?>
<calcChain xmlns="http://schemas.openxmlformats.org/spreadsheetml/2006/main">
  <c r="B53" i="2" l="1"/>
  <c r="H47" i="2"/>
  <c r="I47" i="2" s="1"/>
  <c r="C47" i="2"/>
  <c r="D47" i="2" s="1"/>
  <c r="H46" i="2"/>
  <c r="I46" i="2" s="1"/>
  <c r="C46" i="2"/>
  <c r="D46" i="2" s="1"/>
  <c r="H45" i="2"/>
  <c r="I45" i="2" s="1"/>
  <c r="D45" i="2"/>
  <c r="E45" i="2" s="1"/>
  <c r="C45" i="2"/>
  <c r="H44" i="2"/>
  <c r="I44" i="2" s="1"/>
  <c r="D44" i="2"/>
  <c r="E44" i="2" s="1"/>
  <c r="F44" i="2" s="1"/>
  <c r="C44" i="2"/>
  <c r="I43" i="2"/>
  <c r="H43" i="2"/>
  <c r="C43" i="2"/>
  <c r="D43" i="2" s="1"/>
  <c r="H46" i="1"/>
  <c r="C46" i="1"/>
  <c r="D46" i="1" s="1"/>
  <c r="B46" i="1"/>
  <c r="I46" i="1" s="1"/>
  <c r="H45" i="1"/>
  <c r="I45" i="1" s="1"/>
  <c r="C45" i="1"/>
  <c r="D45" i="1" s="1"/>
  <c r="B45" i="1"/>
  <c r="I44" i="1"/>
  <c r="H44" i="1"/>
  <c r="C44" i="1"/>
  <c r="D44" i="1" s="1"/>
  <c r="B44" i="1"/>
  <c r="H43" i="1"/>
  <c r="I43" i="1" s="1"/>
  <c r="C43" i="1"/>
  <c r="D43" i="1" s="1"/>
  <c r="B43" i="1"/>
  <c r="B51" i="1" s="1"/>
  <c r="E46" i="1" l="1"/>
  <c r="F46" i="1" s="1"/>
  <c r="E43" i="2"/>
  <c r="F43" i="2" s="1"/>
  <c r="E46" i="2"/>
  <c r="F46" i="2" s="1"/>
  <c r="E45" i="1"/>
  <c r="F45" i="1"/>
  <c r="E47" i="2"/>
  <c r="F47" i="2" s="1"/>
  <c r="E43" i="1"/>
  <c r="F43" i="1" s="1"/>
  <c r="G44" i="2"/>
  <c r="J44" i="2"/>
  <c r="K44" i="2" s="1"/>
  <c r="E44" i="1"/>
  <c r="F44" i="1" s="1"/>
  <c r="F45" i="2"/>
  <c r="J43" i="1" l="1"/>
  <c r="G43" i="1"/>
  <c r="O43" i="1" s="1"/>
  <c r="B50" i="1"/>
  <c r="B52" i="1" s="1"/>
  <c r="G47" i="2"/>
  <c r="J47" i="2"/>
  <c r="K47" i="2" s="1"/>
  <c r="J46" i="2"/>
  <c r="K46" i="2" s="1"/>
  <c r="G46" i="2"/>
  <c r="J44" i="1"/>
  <c r="K44" i="1" s="1"/>
  <c r="G44" i="1"/>
  <c r="J43" i="2"/>
  <c r="B52" i="2"/>
  <c r="B54" i="2" s="1"/>
  <c r="G43" i="2"/>
  <c r="O43" i="2" s="1"/>
  <c r="J46" i="1"/>
  <c r="K46" i="1" s="1"/>
  <c r="G46" i="1"/>
  <c r="J45" i="1"/>
  <c r="K45" i="1" s="1"/>
  <c r="G45" i="1"/>
  <c r="J45" i="2"/>
  <c r="K45" i="2" s="1"/>
  <c r="G45" i="2"/>
  <c r="B56" i="2" l="1"/>
  <c r="B55" i="2"/>
  <c r="B53" i="1"/>
  <c r="B54" i="1"/>
  <c r="K43" i="2"/>
  <c r="L43" i="2" s="1"/>
  <c r="L44" i="2" s="1"/>
  <c r="L45" i="2" s="1"/>
  <c r="M43" i="2"/>
  <c r="M43" i="1"/>
  <c r="K43" i="1"/>
  <c r="L43" i="1" s="1"/>
  <c r="L44" i="1" s="1"/>
  <c r="N43" i="1" l="1"/>
  <c r="L45" i="1"/>
  <c r="L46" i="1" s="1"/>
  <c r="N43" i="2"/>
  <c r="L46" i="2"/>
  <c r="L47" i="2" s="1"/>
</calcChain>
</file>

<file path=xl/sharedStrings.xml><?xml version="1.0" encoding="utf-8"?>
<sst xmlns="http://schemas.openxmlformats.org/spreadsheetml/2006/main" count="83" uniqueCount="63">
  <si>
    <t>Провести инвестиционный анализ проекта статическими и динамическими методами. Исходные данные по вариантам приведены в таблице 1.</t>
  </si>
  <si>
    <t>Таблица 1</t>
  </si>
  <si>
    <t>ВАРИАНТЫ</t>
  </si>
  <si>
    <t>Года</t>
  </si>
  <si>
    <t xml:space="preserve">Инвестиции по годам, тыс. руб. </t>
  </si>
  <si>
    <t>Объем производства, изделий</t>
  </si>
  <si>
    <t>Себестоимость продукции, руб./изделие</t>
  </si>
  <si>
    <t>Цена продукции, руб./изделие</t>
  </si>
  <si>
    <t>Ставка дисконта, %</t>
  </si>
  <si>
    <t>Таблица 2 (пример, вариант 0)</t>
  </si>
  <si>
    <t>Динамический метод оценки</t>
  </si>
  <si>
    <t>Инвестиции</t>
  </si>
  <si>
    <t>Выручка от реализации продукции</t>
  </si>
  <si>
    <t>Прибыль от реализации продукции</t>
  </si>
  <si>
    <t>Налог на прибыль (20%)</t>
  </si>
  <si>
    <t>Чистая прибыль</t>
  </si>
  <si>
    <t xml:space="preserve">Поток наличности </t>
  </si>
  <si>
    <t xml:space="preserve">Коэффициент дисконтирования </t>
  </si>
  <si>
    <t>Дисконтированные инвестиции</t>
  </si>
  <si>
    <t>Дисконтированная прибыль</t>
  </si>
  <si>
    <t>Дисконтированный поток наличости</t>
  </si>
  <si>
    <t>Дисконтированный поток наличности накопленный</t>
  </si>
  <si>
    <t>Индекс рентабельности инвестиций</t>
  </si>
  <si>
    <t>Динамический срок окупаемости</t>
  </si>
  <si>
    <t>Внутренняя норма доходности, %</t>
  </si>
  <si>
    <t>Таблица 3 (пример, вариант 0)</t>
  </si>
  <si>
    <t>Статический метод оценки</t>
  </si>
  <si>
    <t>Суммарная чистая прибыль от проекта, тыс. руб.</t>
  </si>
  <si>
    <t>Суммарные инвестиции, тыс. руб.</t>
  </si>
  <si>
    <t>Среднегодовая чистая прибыль, тыс. руб.</t>
  </si>
  <si>
    <t>Среднегодовая рентабельность инвестиций,%</t>
  </si>
  <si>
    <t>Срок окупаемости инвестиций, лет</t>
  </si>
  <si>
    <t>Провести инвестиционный анализ проекта статическими и динамическими методами (заполнить таблицы 2 и 3). Исходные данные по вариантам приведены в таблице 1.</t>
  </si>
  <si>
    <t>Цена продукции без НДС, руб./изделие</t>
  </si>
  <si>
    <t xml:space="preserve">Таблица 2 </t>
  </si>
  <si>
    <t>Инвестиции по годам</t>
  </si>
  <si>
    <t>Выручка от реализации продукции по годам</t>
  </si>
  <si>
    <t>Прибыль от реализации продукции по годам</t>
  </si>
  <si>
    <t>Налог на прибыль по годам</t>
  </si>
  <si>
    <t>Чистая прибыль по годам</t>
  </si>
  <si>
    <t>Дисконтированная чистая  прибыль</t>
  </si>
  <si>
    <t>Внутренняя норма доходности</t>
  </si>
  <si>
    <t xml:space="preserve">Таблица 3 </t>
  </si>
  <si>
    <t>вариант</t>
  </si>
  <si>
    <t>Среднегодовая рентабельность,%</t>
  </si>
  <si>
    <t>Порядок решения</t>
  </si>
  <si>
    <r>
      <rPr>
        <sz val="11"/>
        <color theme="1"/>
        <rFont val="Calibri"/>
      </rPr>
      <t xml:space="preserve">1. Определяем </t>
    </r>
    <r>
      <rPr>
        <b/>
        <sz val="11"/>
        <color rgb="FF000000"/>
        <rFont val="Calibri"/>
      </rPr>
      <t xml:space="preserve">поток наличности по проекту </t>
    </r>
  </si>
  <si>
    <r>
      <rPr>
        <sz val="11"/>
        <color theme="1"/>
        <rFont val="Calibri"/>
      </rPr>
      <t>П</t>
    </r>
    <r>
      <rPr>
        <vertAlign val="subscript"/>
        <sz val="11"/>
        <color rgb="FF000000"/>
        <rFont val="Calibri"/>
      </rPr>
      <t>нал.</t>
    </r>
    <r>
      <rPr>
        <sz val="11"/>
        <color rgb="FF000000"/>
        <rFont val="Calibri"/>
      </rPr>
      <t xml:space="preserve"> = П</t>
    </r>
    <r>
      <rPr>
        <vertAlign val="subscript"/>
        <sz val="11"/>
        <color rgb="FF000000"/>
        <rFont val="Calibri"/>
      </rPr>
      <t>ч</t>
    </r>
    <r>
      <rPr>
        <sz val="11"/>
        <color rgb="FF000000"/>
        <rFont val="Calibri"/>
      </rPr>
      <t xml:space="preserve"> + АО – И,                                             </t>
    </r>
  </si>
  <si>
    <t>Пч – чистая прибыль (ставка налога на прибыль принимаем 20%), руб;</t>
  </si>
  <si>
    <t>АО – амортизационные отчисления (в нашем примере равны 0), руб;</t>
  </si>
  <si>
    <t>И – инвестиции, руб.</t>
  </si>
  <si>
    <t>2. Находим коэффициент дисконтирования (t = 0….n) по годам</t>
  </si>
  <si>
    <t>3. Дисконтируем чистую прибыль, инвестиции, поток наличности</t>
  </si>
  <si>
    <t>Пч (И, Пнал) * Кд</t>
  </si>
  <si>
    <r>
      <rPr>
        <sz val="11"/>
        <color theme="1"/>
        <rFont val="Calibri"/>
      </rPr>
      <t xml:space="preserve">4. Рассчитывается </t>
    </r>
    <r>
      <rPr>
        <b/>
        <sz val="11"/>
        <color rgb="FF000000"/>
        <rFont val="Calibri"/>
      </rPr>
      <t xml:space="preserve">текущая стоимость денежных доходов (NPV) </t>
    </r>
    <r>
      <rPr>
        <sz val="11"/>
        <color theme="1"/>
        <rFont val="Calibri"/>
      </rPr>
      <t xml:space="preserve">– это стоимость, полученная путем дисконтирования отдельно на каждый  временной период разности всех оттоков (инвестиций) и притоков (чистой прибыли), накапливающихся за весь период функционирования объекта инвестирования </t>
    </r>
    <r>
      <rPr>
        <b/>
        <i/>
        <sz val="11"/>
        <color rgb="FF000000"/>
        <rFont val="Calibri"/>
      </rPr>
      <t>Положительное значение NPV</t>
    </r>
    <r>
      <rPr>
        <sz val="11"/>
        <color theme="1"/>
        <rFont val="Calibri"/>
      </rPr>
      <t xml:space="preserve"> свидетельствует, что рентабельность инвестиций превышает минимальный коэффициент дисконтирования и целесообразно осуществлять данный инвестиционный проект. При значении NPV = 0, рентабельность проекта равна той минимальной норме, которая принята в качестве ставки дисконта. При отрицательном NPV рентабельность будет ниже ставки дисконта. С точки зрения инвестора вкладывать финансовый капитал в такой проект не эффективно. 
</t>
    </r>
  </si>
  <si>
    <r>
      <rPr>
        <sz val="11"/>
        <color theme="1"/>
        <rFont val="Calibri"/>
      </rPr>
      <t xml:space="preserve">5. </t>
    </r>
    <r>
      <rPr>
        <b/>
        <sz val="11"/>
        <color rgb="FF000000"/>
        <rFont val="Calibri"/>
      </rPr>
      <t>Индекс рентабельности инвестиций (IR)</t>
    </r>
    <r>
      <rPr>
        <sz val="11"/>
        <color theme="1"/>
        <rFont val="Calibri"/>
      </rPr>
      <t xml:space="preserve"> – представляет собой отношение приведенных доходов к приведенным на ту же дату инвестиционным расходам (характеризует долю чистого приведенного дохода, приходящуюся на единицу дисконтированных к началу жизненного цикла проекта инвестиционных вложений). </t>
    </r>
    <r>
      <rPr>
        <b/>
        <sz val="11"/>
        <color rgb="FF000000"/>
        <rFont val="Calibri"/>
      </rPr>
      <t>Должен быть больше 1.</t>
    </r>
  </si>
  <si>
    <r>
      <rPr>
        <sz val="11"/>
        <color theme="1"/>
        <rFont val="Calibri"/>
      </rPr>
      <t xml:space="preserve">6. </t>
    </r>
    <r>
      <rPr>
        <b/>
        <sz val="11"/>
        <color rgb="FF000000"/>
        <rFont val="Calibri"/>
      </rPr>
      <t>Динамический срок окупаемости инвестиций</t>
    </r>
    <r>
      <rPr>
        <sz val="11"/>
        <color theme="1"/>
        <rFont val="Calibri"/>
      </rPr>
      <t xml:space="preserve"> (Ток) – период времени за который ожидается возврат вложенных средств за счет доходов, полученных от реализации инвестиционного проекта</t>
    </r>
  </si>
  <si>
    <r>
      <rPr>
        <sz val="11"/>
        <color theme="1"/>
        <rFont val="Calibri"/>
      </rPr>
      <t xml:space="preserve">7. </t>
    </r>
    <r>
      <rPr>
        <b/>
        <sz val="11"/>
        <color rgb="FF000000"/>
        <rFont val="Calibri"/>
      </rPr>
      <t xml:space="preserve">Внутренняя норма рентабельности (IRR) </t>
    </r>
    <r>
      <rPr>
        <sz val="11"/>
        <color theme="1"/>
        <rFont val="Calibri"/>
      </rPr>
      <t xml:space="preserve">– это норма доходности, при которой
дисконтированная стоимость притоков наличности (реальных денег) равна дисконтированной стоимости оттоков, т.е. коэффициент, при котором дисконтированная стоимость чистых поступлений от инвестиционного проекта равна дисконтированной стоимости инвестиций, а величина чистой текущей стоимости (чистого дисконтированного дохода) – нулю.
</t>
    </r>
  </si>
  <si>
    <t>В работе определяется с помощью функции ВСД</t>
  </si>
  <si>
    <t>Если IRR  превышает ставку банковского процента, то это свидетельствует  об  эффективности вложения инвестиций</t>
  </si>
  <si>
    <r>
      <rPr>
        <sz val="11"/>
        <color theme="1"/>
        <rFont val="Calibri"/>
      </rPr>
      <t xml:space="preserve">8. Рассчитываем </t>
    </r>
    <r>
      <rPr>
        <b/>
        <sz val="11"/>
        <color rgb="FF000000"/>
        <rFont val="Calibri"/>
      </rPr>
      <t>статические  показатели эффективности проекта</t>
    </r>
  </si>
  <si>
    <r>
      <rPr>
        <b/>
        <sz val="11"/>
        <color rgb="FF000000"/>
        <rFont val="Calibri"/>
      </rPr>
      <t>Рентабельность инвестиций, %</t>
    </r>
    <r>
      <rPr>
        <sz val="11"/>
        <color theme="1"/>
        <rFont val="Calibri"/>
      </rPr>
      <t xml:space="preserve"> = Среднегодовая чистая прибыль / Инвестиции *100</t>
    </r>
  </si>
  <si>
    <r>
      <rPr>
        <b/>
        <sz val="11"/>
        <color rgb="FF000000"/>
        <rFont val="Calibri"/>
      </rPr>
      <t>Срок окупаемости инвестиций, лет</t>
    </r>
    <r>
      <rPr>
        <sz val="11"/>
        <color theme="1"/>
        <rFont val="Calibri"/>
      </rPr>
      <t xml:space="preserve"> = Инвестиции / Среднегодовая чистая прибыль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</si>
</sst>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993300"/>
      <name val="Calibri"/>
    </font>
    <font>
      <b/>
      <sz val="14"/>
      <color theme="1"/>
      <name val="Calibri"/>
    </font>
    <font>
      <sz val="11"/>
      <color rgb="FF000000"/>
      <name val="Calibri"/>
    </font>
    <font>
      <b/>
      <i/>
      <sz val="12"/>
      <color rgb="FF993300"/>
      <name val="Calibri"/>
    </font>
    <font>
      <u/>
      <sz val="11"/>
      <color theme="10"/>
      <name val="Calibri"/>
    </font>
    <font>
      <sz val="9"/>
      <color rgb="FF000000"/>
      <name val="Arial"/>
    </font>
    <font>
      <sz val="11"/>
      <color theme="1"/>
      <name val="Calibri"/>
      <scheme val="minor"/>
    </font>
    <font>
      <sz val="12"/>
      <color theme="1"/>
      <name val="Times New Roman"/>
    </font>
    <font>
      <b/>
      <sz val="11"/>
      <color rgb="FF000000"/>
      <name val="Calibri"/>
    </font>
    <font>
      <vertAlign val="subscript"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BE5F1"/>
        <bgColor rgb="FFDBE5F1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/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1" xfId="0" applyFont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4" xfId="0" applyFont="1" applyBorder="1" applyAlignment="1">
      <alignment horizontal="right" wrapText="1"/>
    </xf>
    <xf numFmtId="0" fontId="3" fillId="0" borderId="11" xfId="0" applyFont="1" applyBorder="1" applyAlignment="1">
      <alignment horizontal="center" wrapText="1"/>
    </xf>
    <xf numFmtId="0" fontId="1" fillId="0" borderId="14" xfId="0" applyFont="1" applyBorder="1"/>
    <xf numFmtId="0" fontId="3" fillId="0" borderId="0" xfId="0" applyFont="1"/>
    <xf numFmtId="0" fontId="4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4" fontId="1" fillId="4" borderId="11" xfId="0" applyNumberFormat="1" applyFont="1" applyFill="1" applyBorder="1" applyAlignment="1">
      <alignment horizontal="center"/>
    </xf>
    <xf numFmtId="9" fontId="1" fillId="4" borderId="11" xfId="0" applyNumberFormat="1" applyFont="1" applyFill="1" applyBorder="1" applyAlignment="1">
      <alignment horizontal="center"/>
    </xf>
    <xf numFmtId="2" fontId="1" fillId="4" borderId="11" xfId="0" applyNumberFormat="1" applyFont="1" applyFill="1" applyBorder="1"/>
    <xf numFmtId="0" fontId="1" fillId="4" borderId="11" xfId="0" applyFont="1" applyFill="1" applyBorder="1"/>
    <xf numFmtId="0" fontId="5" fillId="5" borderId="15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6" fillId="6" borderId="11" xfId="0" applyNumberFormat="1" applyFont="1" applyFill="1" applyBorder="1"/>
    <xf numFmtId="4" fontId="1" fillId="0" borderId="1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wrapText="1"/>
    </xf>
    <xf numFmtId="2" fontId="1" fillId="0" borderId="11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2" xfId="0" applyFont="1" applyBorder="1" applyAlignment="1">
      <alignment horizontal="center" wrapText="1"/>
    </xf>
    <xf numFmtId="0" fontId="2" fillId="0" borderId="13" xfId="0" applyFont="1" applyBorder="1"/>
    <xf numFmtId="0" fontId="2" fillId="0" borderId="14" xfId="0" applyFont="1" applyBorder="1"/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1333500</xdr:colOff>
      <xdr:row>20</xdr:row>
      <xdr:rowOff>1514475</xdr:rowOff>
    </xdr:from>
    <xdr:ext cx="279082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55350" y="3513300"/>
          <a:ext cx="27813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Чтс = ∑Пчt / (1 + E)t - ∑Иt / (1 + E)t  </a:t>
          </a:r>
          <a:endParaRPr sz="1400"/>
        </a:p>
      </xdr:txBody>
    </xdr:sp>
    <xdr:clientData fLocksWithSheet="0"/>
  </xdr:oneCellAnchor>
  <xdr:oneCellAnchor>
    <xdr:from>
      <xdr:col>0</xdr:col>
      <xdr:colOff>1447800</xdr:colOff>
      <xdr:row>7</xdr:row>
      <xdr:rowOff>114300</xdr:rowOff>
    </xdr:from>
    <xdr:ext cx="2600325" cy="174307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1495425</xdr:colOff>
      <xdr:row>24</xdr:row>
      <xdr:rowOff>152400</xdr:rowOff>
    </xdr:from>
    <xdr:ext cx="2105025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1428750</xdr:colOff>
      <xdr:row>30</xdr:row>
      <xdr:rowOff>95250</xdr:rowOff>
    </xdr:from>
    <xdr:ext cx="2400300" cy="5524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1400175</xdr:colOff>
      <xdr:row>34</xdr:row>
      <xdr:rowOff>981075</xdr:rowOff>
    </xdr:from>
    <xdr:ext cx="2371725" cy="79057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1400175</xdr:colOff>
      <xdr:row>41</xdr:row>
      <xdr:rowOff>0</xdr:rowOff>
    </xdr:from>
    <xdr:ext cx="3124200" cy="152400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17" sqref="C17"/>
    </sheetView>
  </sheetViews>
  <sheetFormatPr defaultColWidth="14.44140625" defaultRowHeight="15" customHeight="1"/>
  <cols>
    <col min="1" max="1" width="37.44140625" customWidth="1"/>
    <col min="2" max="2" width="11.5546875" customWidth="1"/>
    <col min="3" max="3" width="11.109375" customWidth="1"/>
    <col min="4" max="4" width="11.6640625" customWidth="1"/>
    <col min="5" max="6" width="8" customWidth="1"/>
    <col min="7" max="7" width="11.88671875" customWidth="1"/>
    <col min="8" max="8" width="13.109375" customWidth="1"/>
    <col min="9" max="10" width="8" customWidth="1"/>
    <col min="11" max="11" width="9.88671875" customWidth="1"/>
    <col min="12" max="12" width="13.33203125" customWidth="1"/>
    <col min="13" max="13" width="17.109375" customWidth="1"/>
    <col min="14" max="14" width="8" customWidth="1"/>
    <col min="15" max="15" width="12.88671875" customWidth="1"/>
    <col min="16" max="26" width="8" customWidth="1"/>
  </cols>
  <sheetData>
    <row r="1" spans="1:26" ht="13.5" customHeight="1">
      <c r="A1" s="44" t="s">
        <v>32</v>
      </c>
      <c r="B1" s="45"/>
      <c r="C1" s="45"/>
      <c r="D1" s="45"/>
      <c r="E1" s="45"/>
      <c r="F1" s="45"/>
      <c r="G1" s="45"/>
      <c r="H1" s="46"/>
    </row>
    <row r="2" spans="1:26" ht="13.5" customHeight="1">
      <c r="A2" s="47"/>
      <c r="B2" s="48"/>
      <c r="C2" s="48"/>
      <c r="D2" s="48"/>
      <c r="E2" s="48"/>
      <c r="F2" s="48"/>
      <c r="G2" s="48"/>
      <c r="H2" s="49"/>
    </row>
    <row r="3" spans="1:26" ht="5.25" customHeight="1">
      <c r="A3" s="50"/>
      <c r="B3" s="51"/>
      <c r="C3" s="51"/>
      <c r="D3" s="51"/>
      <c r="E3" s="51"/>
      <c r="F3" s="51"/>
      <c r="G3" s="51"/>
      <c r="H3" s="52"/>
    </row>
    <row r="4" spans="1:26" ht="18" customHeight="1">
      <c r="A4" s="24" t="s">
        <v>1</v>
      </c>
      <c r="B4" s="25"/>
      <c r="C4" s="2"/>
      <c r="D4" s="2"/>
      <c r="E4" s="2"/>
      <c r="F4" s="2"/>
      <c r="G4" s="2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>
      <c r="A5" s="5" t="s">
        <v>2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</row>
    <row r="6" spans="1:26" ht="15" customHeight="1">
      <c r="A6" s="5" t="s">
        <v>3</v>
      </c>
      <c r="B6" s="53" t="s">
        <v>4</v>
      </c>
      <c r="C6" s="54"/>
      <c r="D6" s="54"/>
      <c r="E6" s="54"/>
      <c r="F6" s="54"/>
      <c r="G6" s="54"/>
      <c r="H6" s="54"/>
      <c r="I6" s="54"/>
      <c r="J6" s="54"/>
      <c r="K6" s="55"/>
    </row>
    <row r="7" spans="1:26" ht="13.5" customHeight="1">
      <c r="A7" s="7">
        <v>1</v>
      </c>
      <c r="B7" s="9">
        <v>85</v>
      </c>
      <c r="C7" s="9">
        <v>50</v>
      </c>
      <c r="D7" s="9">
        <v>15</v>
      </c>
      <c r="E7" s="9">
        <v>20</v>
      </c>
      <c r="F7" s="9">
        <v>50</v>
      </c>
      <c r="G7" s="9">
        <v>25</v>
      </c>
      <c r="H7" s="9">
        <v>140</v>
      </c>
      <c r="I7" s="9">
        <v>70</v>
      </c>
      <c r="J7" s="9">
        <v>30</v>
      </c>
      <c r="K7" s="9">
        <v>5</v>
      </c>
    </row>
    <row r="8" spans="1:26" ht="13.5" customHeight="1">
      <c r="A8" s="7">
        <v>2</v>
      </c>
      <c r="B8" s="9">
        <v>50</v>
      </c>
      <c r="C8" s="9">
        <v>500</v>
      </c>
      <c r="D8" s="9">
        <v>200</v>
      </c>
      <c r="E8" s="9">
        <v>35</v>
      </c>
      <c r="F8" s="9">
        <v>6</v>
      </c>
      <c r="G8" s="9">
        <v>140</v>
      </c>
      <c r="H8" s="9">
        <v>600</v>
      </c>
      <c r="I8" s="9">
        <v>300</v>
      </c>
      <c r="J8" s="9">
        <v>130</v>
      </c>
      <c r="K8" s="9">
        <v>15</v>
      </c>
    </row>
    <row r="9" spans="1:26" ht="13.5" customHeight="1">
      <c r="A9" s="7">
        <v>3</v>
      </c>
      <c r="B9" s="9">
        <v>15</v>
      </c>
      <c r="C9" s="9">
        <v>100</v>
      </c>
      <c r="D9" s="9">
        <v>180</v>
      </c>
      <c r="E9" s="9">
        <v>290</v>
      </c>
      <c r="F9" s="9">
        <v>300</v>
      </c>
      <c r="G9" s="9">
        <v>100</v>
      </c>
      <c r="H9" s="9">
        <v>20</v>
      </c>
      <c r="I9" s="9"/>
      <c r="J9" s="9">
        <v>150</v>
      </c>
      <c r="K9" s="9">
        <v>30</v>
      </c>
    </row>
    <row r="10" spans="1:26" ht="13.5" customHeight="1">
      <c r="A10" s="7">
        <v>4</v>
      </c>
      <c r="B10" s="9">
        <v>10</v>
      </c>
      <c r="C10" s="9">
        <v>60</v>
      </c>
      <c r="D10" s="9">
        <v>100</v>
      </c>
      <c r="E10" s="9">
        <v>10</v>
      </c>
      <c r="F10" s="9">
        <v>200</v>
      </c>
      <c r="G10" s="9">
        <v>70</v>
      </c>
      <c r="H10" s="9"/>
      <c r="I10" s="9"/>
      <c r="J10" s="9">
        <v>60</v>
      </c>
      <c r="K10" s="9">
        <v>200</v>
      </c>
    </row>
    <row r="11" spans="1:26" ht="13.5" customHeight="1">
      <c r="A11" s="7">
        <v>5</v>
      </c>
      <c r="B11" s="9">
        <v>5</v>
      </c>
      <c r="C11" s="9"/>
      <c r="D11" s="9">
        <v>20</v>
      </c>
      <c r="E11" s="9">
        <v>10</v>
      </c>
      <c r="F11" s="9">
        <v>100</v>
      </c>
      <c r="G11" s="9">
        <v>60</v>
      </c>
      <c r="H11" s="9"/>
      <c r="I11" s="9"/>
      <c r="J11" s="9"/>
      <c r="K11" s="9">
        <v>45</v>
      </c>
    </row>
    <row r="12" spans="1:26" ht="13.5" customHeight="1">
      <c r="A12" s="7">
        <v>6</v>
      </c>
      <c r="B12" s="9"/>
      <c r="C12" s="9"/>
      <c r="D12" s="9"/>
      <c r="E12" s="9">
        <v>5</v>
      </c>
      <c r="F12" s="9">
        <v>30</v>
      </c>
      <c r="G12" s="9">
        <v>15</v>
      </c>
      <c r="H12" s="9"/>
      <c r="I12" s="9"/>
      <c r="J12" s="9"/>
      <c r="K12" s="9">
        <v>45</v>
      </c>
    </row>
    <row r="13" spans="1:26" ht="13.5" customHeight="1">
      <c r="A13" s="7">
        <v>7</v>
      </c>
      <c r="B13" s="7"/>
      <c r="C13" s="9"/>
      <c r="D13" s="9"/>
      <c r="E13" s="9"/>
      <c r="F13" s="9">
        <v>30</v>
      </c>
      <c r="G13" s="9"/>
      <c r="H13" s="9"/>
      <c r="I13" s="9"/>
      <c r="J13" s="9"/>
      <c r="K13" s="9">
        <v>10</v>
      </c>
    </row>
    <row r="14" spans="1:26" ht="18.75" customHeight="1">
      <c r="A14" s="9"/>
      <c r="B14" s="53" t="s">
        <v>5</v>
      </c>
      <c r="C14" s="54"/>
      <c r="D14" s="54"/>
      <c r="E14" s="54"/>
      <c r="F14" s="54"/>
      <c r="G14" s="54"/>
      <c r="H14" s="54"/>
      <c r="I14" s="54"/>
      <c r="J14" s="54"/>
      <c r="K14" s="55"/>
    </row>
    <row r="15" spans="1:26" ht="13.5" customHeight="1">
      <c r="A15" s="7">
        <v>1</v>
      </c>
      <c r="B15" s="9">
        <v>15</v>
      </c>
      <c r="C15" s="9"/>
      <c r="D15" s="9"/>
      <c r="E15" s="9">
        <v>20</v>
      </c>
      <c r="F15" s="9"/>
      <c r="G15" s="9">
        <v>10</v>
      </c>
      <c r="H15" s="9"/>
      <c r="I15" s="9"/>
      <c r="J15" s="9">
        <v>5</v>
      </c>
      <c r="K15" s="9"/>
    </row>
    <row r="16" spans="1:26" ht="13.5" customHeight="1">
      <c r="A16" s="7">
        <v>2</v>
      </c>
      <c r="B16" s="9">
        <v>20</v>
      </c>
      <c r="C16" s="9"/>
      <c r="D16" s="9">
        <v>30</v>
      </c>
      <c r="E16" s="9">
        <v>40</v>
      </c>
      <c r="F16" s="9">
        <v>15</v>
      </c>
      <c r="G16" s="9">
        <v>20</v>
      </c>
      <c r="H16" s="9">
        <v>85</v>
      </c>
      <c r="I16" s="9"/>
      <c r="J16" s="9">
        <v>30</v>
      </c>
      <c r="K16" s="9">
        <v>25</v>
      </c>
    </row>
    <row r="17" spans="1:11" ht="13.5" customHeight="1">
      <c r="A17" s="7">
        <v>3</v>
      </c>
      <c r="B17" s="9">
        <v>20</v>
      </c>
      <c r="C17" s="9">
        <v>50</v>
      </c>
      <c r="D17" s="9">
        <v>45</v>
      </c>
      <c r="E17" s="9">
        <v>50</v>
      </c>
      <c r="F17" s="9">
        <v>25</v>
      </c>
      <c r="G17" s="9">
        <v>50</v>
      </c>
      <c r="H17" s="9">
        <v>100</v>
      </c>
      <c r="I17" s="9">
        <v>70</v>
      </c>
      <c r="J17" s="9">
        <v>35</v>
      </c>
      <c r="K17" s="9">
        <v>40</v>
      </c>
    </row>
    <row r="18" spans="1:11" ht="13.5" customHeight="1">
      <c r="A18" s="7">
        <v>4</v>
      </c>
      <c r="B18" s="9">
        <v>25</v>
      </c>
      <c r="C18" s="9">
        <v>60</v>
      </c>
      <c r="D18" s="9">
        <v>50</v>
      </c>
      <c r="E18" s="9">
        <v>60</v>
      </c>
      <c r="F18" s="9">
        <v>30</v>
      </c>
      <c r="G18" s="9">
        <v>40</v>
      </c>
      <c r="H18" s="9">
        <v>110</v>
      </c>
      <c r="I18" s="9">
        <v>70</v>
      </c>
      <c r="J18" s="9">
        <v>40</v>
      </c>
      <c r="K18" s="9">
        <v>45</v>
      </c>
    </row>
    <row r="19" spans="1:11" ht="13.5" customHeight="1">
      <c r="A19" s="7">
        <v>5</v>
      </c>
      <c r="B19" s="9">
        <v>25</v>
      </c>
      <c r="C19" s="9">
        <v>60</v>
      </c>
      <c r="D19" s="9">
        <v>60</v>
      </c>
      <c r="E19" s="9">
        <v>60</v>
      </c>
      <c r="F19" s="9">
        <v>50</v>
      </c>
      <c r="G19" s="9">
        <v>30</v>
      </c>
      <c r="H19" s="9">
        <v>80</v>
      </c>
      <c r="I19" s="9">
        <v>90</v>
      </c>
      <c r="J19" s="9">
        <v>40</v>
      </c>
      <c r="K19" s="9">
        <v>60</v>
      </c>
    </row>
    <row r="20" spans="1:11" ht="13.5" customHeight="1">
      <c r="A20" s="7">
        <v>6</v>
      </c>
      <c r="B20" s="7"/>
      <c r="C20" s="9">
        <v>70</v>
      </c>
      <c r="D20" s="9">
        <v>70</v>
      </c>
      <c r="E20" s="9">
        <v>40</v>
      </c>
      <c r="F20" s="9">
        <v>60</v>
      </c>
      <c r="G20" s="9">
        <v>30</v>
      </c>
      <c r="H20" s="9"/>
      <c r="I20" s="9">
        <v>100</v>
      </c>
      <c r="J20" s="9"/>
      <c r="K20" s="9">
        <v>70</v>
      </c>
    </row>
    <row r="21" spans="1:11" ht="13.5" customHeight="1">
      <c r="A21" s="7">
        <v>7</v>
      </c>
      <c r="B21" s="7"/>
      <c r="C21" s="9">
        <v>70</v>
      </c>
      <c r="D21" s="9"/>
      <c r="E21" s="9">
        <v>30</v>
      </c>
      <c r="F21" s="9">
        <v>15</v>
      </c>
      <c r="G21" s="9"/>
      <c r="H21" s="9"/>
      <c r="I21" s="9">
        <v>60</v>
      </c>
      <c r="J21" s="9"/>
      <c r="K21" s="9">
        <v>60</v>
      </c>
    </row>
    <row r="22" spans="1:11" ht="13.5" customHeight="1">
      <c r="A22" s="7"/>
      <c r="B22" s="56" t="s">
        <v>6</v>
      </c>
      <c r="C22" s="54"/>
      <c r="D22" s="54"/>
      <c r="E22" s="54"/>
      <c r="F22" s="54"/>
      <c r="G22" s="54"/>
      <c r="H22" s="54"/>
      <c r="I22" s="54"/>
      <c r="J22" s="54"/>
      <c r="K22" s="55"/>
    </row>
    <row r="23" spans="1:11" ht="13.5" customHeight="1">
      <c r="A23" s="7">
        <v>1</v>
      </c>
      <c r="B23" s="9">
        <v>5</v>
      </c>
      <c r="C23" s="9"/>
      <c r="D23" s="9"/>
      <c r="E23" s="9">
        <v>9</v>
      </c>
      <c r="F23" s="9"/>
      <c r="G23" s="9">
        <v>4</v>
      </c>
      <c r="H23" s="9"/>
      <c r="I23" s="9"/>
      <c r="J23" s="9">
        <v>5</v>
      </c>
      <c r="K23" s="9"/>
    </row>
    <row r="24" spans="1:11" ht="13.5" customHeight="1">
      <c r="A24" s="7">
        <v>2</v>
      </c>
      <c r="B24" s="9">
        <v>5</v>
      </c>
      <c r="C24" s="9"/>
      <c r="D24" s="9">
        <v>6</v>
      </c>
      <c r="E24" s="9">
        <v>9</v>
      </c>
      <c r="F24" s="9">
        <v>15</v>
      </c>
      <c r="G24" s="9">
        <v>4</v>
      </c>
      <c r="H24" s="9">
        <v>10</v>
      </c>
      <c r="I24" s="9"/>
      <c r="J24" s="9">
        <v>6</v>
      </c>
      <c r="K24" s="9">
        <v>7</v>
      </c>
    </row>
    <row r="25" spans="1:11" ht="13.5" customHeight="1">
      <c r="A25" s="7">
        <v>3</v>
      </c>
      <c r="B25" s="9">
        <v>6</v>
      </c>
      <c r="C25" s="9">
        <v>15</v>
      </c>
      <c r="D25" s="9">
        <v>7</v>
      </c>
      <c r="E25" s="9">
        <v>10</v>
      </c>
      <c r="F25" s="9">
        <v>15</v>
      </c>
      <c r="G25" s="9">
        <v>4</v>
      </c>
      <c r="H25" s="9">
        <v>10</v>
      </c>
      <c r="I25" s="9">
        <v>20</v>
      </c>
      <c r="J25" s="9">
        <v>6</v>
      </c>
      <c r="K25" s="9">
        <v>8</v>
      </c>
    </row>
    <row r="26" spans="1:11" ht="13.5" customHeight="1">
      <c r="A26" s="7">
        <v>4</v>
      </c>
      <c r="B26" s="9">
        <v>6</v>
      </c>
      <c r="C26" s="9">
        <v>15</v>
      </c>
      <c r="D26" s="9">
        <v>8</v>
      </c>
      <c r="E26" s="9">
        <v>10</v>
      </c>
      <c r="F26" s="9">
        <v>16</v>
      </c>
      <c r="G26" s="9">
        <v>5</v>
      </c>
      <c r="H26" s="9">
        <v>11</v>
      </c>
      <c r="I26" s="9">
        <v>21</v>
      </c>
      <c r="J26" s="9">
        <v>7</v>
      </c>
      <c r="K26" s="9">
        <v>8</v>
      </c>
    </row>
    <row r="27" spans="1:11" ht="13.5" customHeight="1">
      <c r="A27" s="7">
        <v>5</v>
      </c>
      <c r="B27" s="9">
        <v>7</v>
      </c>
      <c r="C27" s="9">
        <v>18</v>
      </c>
      <c r="D27" s="9">
        <v>8</v>
      </c>
      <c r="E27" s="9">
        <v>10</v>
      </c>
      <c r="F27" s="9">
        <v>16</v>
      </c>
      <c r="G27" s="9">
        <v>6</v>
      </c>
      <c r="H27" s="9">
        <v>11</v>
      </c>
      <c r="I27" s="9">
        <v>22</v>
      </c>
      <c r="J27" s="9">
        <v>8</v>
      </c>
      <c r="K27" s="9">
        <v>8</v>
      </c>
    </row>
    <row r="28" spans="1:11" ht="13.5" customHeight="1">
      <c r="A28" s="7">
        <v>6</v>
      </c>
      <c r="B28" s="7"/>
      <c r="C28" s="9">
        <v>20</v>
      </c>
      <c r="D28" s="9">
        <v>9</v>
      </c>
      <c r="E28" s="9">
        <v>12</v>
      </c>
      <c r="F28" s="9">
        <v>16</v>
      </c>
      <c r="G28" s="9">
        <v>6</v>
      </c>
      <c r="H28" s="9"/>
      <c r="I28" s="9">
        <v>23</v>
      </c>
      <c r="J28" s="9"/>
      <c r="K28" s="9">
        <v>10</v>
      </c>
    </row>
    <row r="29" spans="1:11" ht="13.5" customHeight="1">
      <c r="A29" s="7">
        <v>7</v>
      </c>
      <c r="B29" s="7"/>
      <c r="C29" s="9">
        <v>20</v>
      </c>
      <c r="D29" s="9"/>
      <c r="E29" s="9">
        <v>12</v>
      </c>
      <c r="F29" s="9">
        <v>17</v>
      </c>
      <c r="G29" s="9"/>
      <c r="H29" s="9"/>
      <c r="I29" s="9">
        <v>24</v>
      </c>
      <c r="J29" s="9"/>
      <c r="K29" s="9">
        <v>10</v>
      </c>
    </row>
    <row r="30" spans="1:11" ht="18" customHeight="1">
      <c r="A30" s="9"/>
      <c r="B30" s="53" t="s">
        <v>33</v>
      </c>
      <c r="C30" s="54"/>
      <c r="D30" s="54"/>
      <c r="E30" s="54"/>
      <c r="F30" s="54"/>
      <c r="G30" s="54"/>
      <c r="H30" s="54"/>
      <c r="I30" s="54"/>
      <c r="J30" s="54"/>
      <c r="K30" s="55"/>
    </row>
    <row r="31" spans="1:11" ht="13.5" customHeight="1">
      <c r="A31" s="7">
        <v>1</v>
      </c>
      <c r="B31" s="10">
        <v>8</v>
      </c>
      <c r="C31" s="10"/>
      <c r="D31" s="11"/>
      <c r="E31" s="9">
        <v>10</v>
      </c>
      <c r="F31" s="9"/>
      <c r="G31" s="9">
        <v>7</v>
      </c>
      <c r="H31" s="9"/>
      <c r="I31" s="9"/>
      <c r="J31" s="9">
        <v>10</v>
      </c>
      <c r="K31" s="9"/>
    </row>
    <row r="32" spans="1:11" ht="13.5" customHeight="1">
      <c r="A32" s="7">
        <v>2</v>
      </c>
      <c r="B32" s="12">
        <v>9</v>
      </c>
      <c r="C32" s="12"/>
      <c r="D32" s="9">
        <v>10</v>
      </c>
      <c r="E32" s="9">
        <v>10</v>
      </c>
      <c r="F32" s="9">
        <v>23</v>
      </c>
      <c r="G32" s="9">
        <v>7</v>
      </c>
      <c r="H32" s="9">
        <v>12</v>
      </c>
      <c r="I32" s="9"/>
      <c r="J32" s="9">
        <v>11</v>
      </c>
      <c r="K32" s="9">
        <v>12</v>
      </c>
    </row>
    <row r="33" spans="1:15" ht="13.5" customHeight="1">
      <c r="A33" s="7">
        <v>3</v>
      </c>
      <c r="B33" s="12">
        <v>9</v>
      </c>
      <c r="C33" s="12">
        <v>22</v>
      </c>
      <c r="D33" s="9">
        <v>10</v>
      </c>
      <c r="E33" s="9">
        <v>16</v>
      </c>
      <c r="F33" s="9">
        <v>25</v>
      </c>
      <c r="G33" s="9">
        <v>8</v>
      </c>
      <c r="H33" s="9">
        <v>14</v>
      </c>
      <c r="I33" s="9">
        <v>30</v>
      </c>
      <c r="J33" s="9">
        <v>11</v>
      </c>
      <c r="K33" s="9">
        <v>12</v>
      </c>
    </row>
    <row r="34" spans="1:15" ht="13.5" customHeight="1">
      <c r="A34" s="7">
        <v>4</v>
      </c>
      <c r="B34" s="12">
        <v>10</v>
      </c>
      <c r="C34" s="12">
        <v>25</v>
      </c>
      <c r="D34" s="9">
        <v>11</v>
      </c>
      <c r="E34" s="9">
        <v>16</v>
      </c>
      <c r="F34" s="9">
        <v>25</v>
      </c>
      <c r="G34" s="9">
        <v>8</v>
      </c>
      <c r="H34" s="9">
        <v>14</v>
      </c>
      <c r="I34" s="9">
        <v>31</v>
      </c>
      <c r="J34" s="9">
        <v>11</v>
      </c>
      <c r="K34" s="9">
        <v>13</v>
      </c>
    </row>
    <row r="35" spans="1:15" ht="13.5" customHeight="1">
      <c r="A35" s="7">
        <v>5</v>
      </c>
      <c r="B35" s="12">
        <v>10</v>
      </c>
      <c r="C35" s="12">
        <v>30</v>
      </c>
      <c r="D35" s="9">
        <v>11</v>
      </c>
      <c r="E35" s="9">
        <v>16</v>
      </c>
      <c r="F35" s="9">
        <v>25</v>
      </c>
      <c r="G35" s="9">
        <v>9</v>
      </c>
      <c r="H35" s="9">
        <v>15</v>
      </c>
      <c r="I35" s="9">
        <v>32</v>
      </c>
      <c r="J35" s="9">
        <v>12</v>
      </c>
      <c r="K35" s="9">
        <v>14</v>
      </c>
    </row>
    <row r="36" spans="1:15" ht="13.5" customHeight="1">
      <c r="A36" s="7">
        <v>6</v>
      </c>
      <c r="B36" s="7"/>
      <c r="C36" s="9">
        <v>30</v>
      </c>
      <c r="D36" s="9">
        <v>12</v>
      </c>
      <c r="E36" s="9">
        <v>17</v>
      </c>
      <c r="F36" s="9">
        <v>25</v>
      </c>
      <c r="G36" s="9">
        <v>9</v>
      </c>
      <c r="H36" s="9"/>
      <c r="I36" s="9">
        <v>33</v>
      </c>
      <c r="J36" s="9"/>
      <c r="K36" s="9">
        <v>15</v>
      </c>
    </row>
    <row r="37" spans="1:15" ht="13.5" customHeight="1">
      <c r="A37" s="7">
        <v>7</v>
      </c>
      <c r="B37" s="7"/>
      <c r="C37" s="9">
        <v>30</v>
      </c>
      <c r="D37" s="9"/>
      <c r="E37" s="9">
        <v>18</v>
      </c>
      <c r="F37" s="9">
        <v>27</v>
      </c>
      <c r="G37" s="9"/>
      <c r="H37" s="9"/>
      <c r="I37" s="9">
        <v>34</v>
      </c>
      <c r="J37" s="9"/>
      <c r="K37" s="9">
        <v>15</v>
      </c>
    </row>
    <row r="38" spans="1:15" ht="15.75" customHeight="1">
      <c r="A38" s="7"/>
      <c r="B38" s="53" t="s">
        <v>8</v>
      </c>
      <c r="C38" s="54"/>
      <c r="D38" s="54"/>
      <c r="E38" s="54"/>
      <c r="F38" s="54"/>
      <c r="G38" s="54"/>
      <c r="H38" s="54"/>
      <c r="I38" s="54"/>
      <c r="J38" s="54"/>
      <c r="K38" s="55"/>
    </row>
    <row r="39" spans="1:15" ht="13.5" customHeight="1">
      <c r="A39" s="7"/>
      <c r="B39" s="9">
        <v>14.5</v>
      </c>
      <c r="C39" s="9">
        <v>9</v>
      </c>
      <c r="D39" s="9">
        <v>10</v>
      </c>
      <c r="E39" s="9">
        <v>11</v>
      </c>
      <c r="F39" s="9">
        <v>12</v>
      </c>
      <c r="G39" s="9">
        <v>13</v>
      </c>
      <c r="H39" s="9">
        <v>14</v>
      </c>
      <c r="I39" s="9">
        <v>15</v>
      </c>
      <c r="J39" s="9">
        <v>16</v>
      </c>
      <c r="K39" s="9">
        <v>17</v>
      </c>
    </row>
    <row r="40" spans="1:15" ht="13.5" customHeight="1">
      <c r="A40" s="13"/>
      <c r="B40" s="13"/>
      <c r="C40" s="4"/>
      <c r="D40" s="4"/>
      <c r="E40" s="4"/>
      <c r="F40" s="4"/>
      <c r="G40" s="4"/>
      <c r="H40" s="4"/>
      <c r="I40" s="4"/>
      <c r="J40" s="4"/>
    </row>
    <row r="41" spans="1:15" ht="18" customHeight="1">
      <c r="A41" s="24" t="s">
        <v>34</v>
      </c>
      <c r="B41" s="26"/>
    </row>
    <row r="42" spans="1:15" ht="70.5" customHeight="1">
      <c r="A42" s="11" t="s">
        <v>10</v>
      </c>
      <c r="B42" s="15" t="s">
        <v>35</v>
      </c>
      <c r="C42" s="15" t="s">
        <v>36</v>
      </c>
      <c r="D42" s="15" t="s">
        <v>37</v>
      </c>
      <c r="E42" s="15" t="s">
        <v>38</v>
      </c>
      <c r="F42" s="15" t="s">
        <v>39</v>
      </c>
      <c r="G42" s="15" t="s">
        <v>16</v>
      </c>
      <c r="H42" s="15" t="s">
        <v>17</v>
      </c>
      <c r="I42" s="15" t="s">
        <v>18</v>
      </c>
      <c r="J42" s="15" t="s">
        <v>40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41</v>
      </c>
    </row>
    <row r="43" spans="1:15" ht="13.5" customHeight="1">
      <c r="A43" s="7">
        <v>1</v>
      </c>
      <c r="B43" s="9">
        <v>85</v>
      </c>
      <c r="C43" s="27">
        <f t="shared" ref="C43:C47" si="0">B15*B31</f>
        <v>120</v>
      </c>
      <c r="D43" s="17">
        <f t="shared" ref="D43:D47" si="1">C43-B23*B15</f>
        <v>45</v>
      </c>
      <c r="E43" s="17">
        <f t="shared" ref="E43:E47" si="2">D43*0.2</f>
        <v>9</v>
      </c>
      <c r="F43" s="17">
        <f t="shared" ref="F43:F47" si="3">D43-E43</f>
        <v>36</v>
      </c>
      <c r="G43" s="17">
        <f t="shared" ref="G43:G47" si="4">-B43+F43</f>
        <v>-49</v>
      </c>
      <c r="H43" s="16">
        <f>1/(1+B39/100)^0</f>
        <v>1</v>
      </c>
      <c r="I43" s="17">
        <f t="shared" ref="I43:I47" si="5">B43*H43</f>
        <v>85</v>
      </c>
      <c r="J43" s="17">
        <f t="shared" ref="J43:J47" si="6">F43*H43</f>
        <v>36</v>
      </c>
      <c r="K43" s="17">
        <f t="shared" ref="K43:K47" si="7">-I43+J43</f>
        <v>-49</v>
      </c>
      <c r="L43" s="17">
        <f>K43</f>
        <v>-49</v>
      </c>
      <c r="M43" s="17">
        <f>SUM(J43:J47)/SUM(I43:I47)</f>
        <v>1.4478164007859942</v>
      </c>
      <c r="N43" s="28">
        <f>3+ABS(L45)/(K46)</f>
        <v>3.2487958232142855</v>
      </c>
      <c r="O43" s="29">
        <f>IRR(G43:G47)</f>
        <v>0.57558787951309176</v>
      </c>
    </row>
    <row r="44" spans="1:15" ht="13.5" customHeight="1">
      <c r="A44" s="7">
        <v>2</v>
      </c>
      <c r="B44" s="9">
        <v>50</v>
      </c>
      <c r="C44" s="27">
        <f t="shared" si="0"/>
        <v>180</v>
      </c>
      <c r="D44" s="17">
        <f t="shared" si="1"/>
        <v>80</v>
      </c>
      <c r="E44" s="17">
        <f t="shared" si="2"/>
        <v>16</v>
      </c>
      <c r="F44" s="17">
        <f t="shared" si="3"/>
        <v>64</v>
      </c>
      <c r="G44" s="17">
        <f t="shared" si="4"/>
        <v>14</v>
      </c>
      <c r="H44" s="16">
        <f>1/(1+B39/100)^1</f>
        <v>0.8733624454148472</v>
      </c>
      <c r="I44" s="17">
        <f t="shared" si="5"/>
        <v>43.668122270742359</v>
      </c>
      <c r="J44" s="17">
        <f t="shared" si="6"/>
        <v>55.895196506550221</v>
      </c>
      <c r="K44" s="17">
        <f t="shared" si="7"/>
        <v>12.227074235807862</v>
      </c>
      <c r="L44" s="17">
        <f t="shared" ref="L44:L47" si="8">L43+K44</f>
        <v>-36.772925764192138</v>
      </c>
      <c r="M44" s="17"/>
      <c r="N44" s="17"/>
      <c r="O44" s="17"/>
    </row>
    <row r="45" spans="1:15" ht="13.5" customHeight="1">
      <c r="A45" s="7">
        <v>3</v>
      </c>
      <c r="B45" s="9">
        <v>15</v>
      </c>
      <c r="C45" s="27">
        <f t="shared" si="0"/>
        <v>180</v>
      </c>
      <c r="D45" s="17">
        <f t="shared" si="1"/>
        <v>60</v>
      </c>
      <c r="E45" s="17">
        <f t="shared" si="2"/>
        <v>12</v>
      </c>
      <c r="F45" s="17">
        <f t="shared" si="3"/>
        <v>48</v>
      </c>
      <c r="G45" s="17">
        <f t="shared" si="4"/>
        <v>33</v>
      </c>
      <c r="H45" s="16">
        <f>1/(1+B39/100)^2</f>
        <v>0.7627619610610018</v>
      </c>
      <c r="I45" s="17">
        <f t="shared" si="5"/>
        <v>11.441429415915026</v>
      </c>
      <c r="J45" s="17">
        <f t="shared" si="6"/>
        <v>36.612574130928088</v>
      </c>
      <c r="K45" s="17">
        <f t="shared" si="7"/>
        <v>25.171144715013064</v>
      </c>
      <c r="L45" s="17">
        <f t="shared" si="8"/>
        <v>-11.601781049179074</v>
      </c>
      <c r="M45" s="17"/>
      <c r="N45" s="17"/>
      <c r="O45" s="17"/>
    </row>
    <row r="46" spans="1:15" ht="13.5" customHeight="1">
      <c r="A46" s="7">
        <v>4</v>
      </c>
      <c r="B46" s="9">
        <v>10</v>
      </c>
      <c r="C46" s="27">
        <f t="shared" si="0"/>
        <v>250</v>
      </c>
      <c r="D46" s="17">
        <f t="shared" si="1"/>
        <v>100</v>
      </c>
      <c r="E46" s="17">
        <f t="shared" si="2"/>
        <v>20</v>
      </c>
      <c r="F46" s="17">
        <f t="shared" si="3"/>
        <v>80</v>
      </c>
      <c r="G46" s="17">
        <f t="shared" si="4"/>
        <v>70</v>
      </c>
      <c r="H46" s="16">
        <f>1/(1+B39/100)^3</f>
        <v>0.66616765158166091</v>
      </c>
      <c r="I46" s="17">
        <f t="shared" si="5"/>
        <v>6.6616765158166089</v>
      </c>
      <c r="J46" s="17">
        <f t="shared" si="6"/>
        <v>53.293412126532871</v>
      </c>
      <c r="K46" s="17">
        <f t="shared" si="7"/>
        <v>46.631735610716262</v>
      </c>
      <c r="L46" s="17">
        <f t="shared" si="8"/>
        <v>35.029954561537188</v>
      </c>
      <c r="M46" s="17"/>
      <c r="N46" s="17"/>
      <c r="O46" s="17"/>
    </row>
    <row r="47" spans="1:15" ht="13.5" customHeight="1">
      <c r="A47" s="7">
        <v>5</v>
      </c>
      <c r="B47" s="9">
        <v>5</v>
      </c>
      <c r="C47" s="27">
        <f t="shared" si="0"/>
        <v>250</v>
      </c>
      <c r="D47" s="17">
        <f t="shared" si="1"/>
        <v>75</v>
      </c>
      <c r="E47" s="17">
        <f t="shared" si="2"/>
        <v>15</v>
      </c>
      <c r="F47" s="17">
        <f t="shared" si="3"/>
        <v>60</v>
      </c>
      <c r="G47" s="17">
        <f t="shared" si="4"/>
        <v>55</v>
      </c>
      <c r="H47" s="16">
        <f>1/(1+B39/100)^4</f>
        <v>0.58180580924162528</v>
      </c>
      <c r="I47" s="17">
        <f t="shared" si="5"/>
        <v>2.9090290462081265</v>
      </c>
      <c r="J47" s="17">
        <f t="shared" si="6"/>
        <v>34.908348554497515</v>
      </c>
      <c r="K47" s="17">
        <f t="shared" si="7"/>
        <v>31.999319508289389</v>
      </c>
      <c r="L47" s="17">
        <f t="shared" si="8"/>
        <v>67.029274069826585</v>
      </c>
      <c r="M47" s="17"/>
      <c r="N47" s="17"/>
      <c r="O47" s="17"/>
    </row>
    <row r="48" spans="1:15" ht="13.5" customHeight="1">
      <c r="A48" s="7">
        <v>6</v>
      </c>
      <c r="B48" s="9"/>
      <c r="C48" s="27"/>
      <c r="D48" s="17"/>
      <c r="E48" s="17"/>
      <c r="F48" s="17"/>
      <c r="G48" s="17"/>
      <c r="H48" s="16"/>
      <c r="I48" s="17"/>
      <c r="J48" s="17"/>
      <c r="K48" s="17"/>
      <c r="L48" s="17"/>
      <c r="M48" s="17"/>
      <c r="N48" s="17"/>
      <c r="O48" s="17"/>
    </row>
    <row r="49" spans="1:15" ht="13.5" customHeight="1">
      <c r="A49" s="7">
        <v>7</v>
      </c>
      <c r="B49" s="9"/>
      <c r="C49" s="17"/>
      <c r="D49" s="17"/>
      <c r="E49" s="17"/>
      <c r="F49" s="17"/>
      <c r="G49" s="17"/>
      <c r="H49" s="16"/>
      <c r="I49" s="17"/>
      <c r="J49" s="17"/>
      <c r="K49" s="17"/>
      <c r="L49" s="17"/>
      <c r="M49" s="17"/>
      <c r="N49" s="17"/>
      <c r="O49" s="17"/>
    </row>
    <row r="50" spans="1:15" ht="18" customHeight="1">
      <c r="A50" s="24" t="s">
        <v>42</v>
      </c>
      <c r="B50" s="26"/>
    </row>
    <row r="51" spans="1:15" ht="13.5" customHeight="1">
      <c r="A51" s="11" t="s">
        <v>26</v>
      </c>
      <c r="B51" s="11" t="s">
        <v>43</v>
      </c>
      <c r="C51" s="30"/>
      <c r="D51" s="30"/>
      <c r="E51" s="30"/>
      <c r="F51" s="30"/>
      <c r="G51" s="30"/>
      <c r="H51" s="30"/>
      <c r="I51" s="30"/>
      <c r="J51" s="30"/>
      <c r="K51" s="30"/>
    </row>
    <row r="52" spans="1:15" ht="27.75" customHeight="1">
      <c r="A52" s="31" t="s">
        <v>27</v>
      </c>
      <c r="B52" s="32">
        <f>SUM(F43:F47)</f>
        <v>288</v>
      </c>
      <c r="C52" s="4"/>
      <c r="D52" s="4"/>
      <c r="E52" s="4"/>
      <c r="F52" s="4"/>
      <c r="G52" s="4"/>
      <c r="H52" s="4"/>
      <c r="I52" s="4"/>
      <c r="J52" s="4"/>
      <c r="K52" s="4"/>
    </row>
    <row r="53" spans="1:15" ht="13.5" customHeight="1">
      <c r="A53" s="9" t="s">
        <v>28</v>
      </c>
      <c r="B53" s="9">
        <f>SUM(B43:B47)</f>
        <v>165</v>
      </c>
      <c r="C53" s="4"/>
      <c r="D53" s="4"/>
      <c r="E53" s="4"/>
      <c r="F53" s="4"/>
      <c r="G53" s="4"/>
      <c r="H53" s="4"/>
      <c r="I53" s="4"/>
      <c r="J53" s="4"/>
      <c r="K53" s="4"/>
    </row>
    <row r="54" spans="1:15" ht="13.5" customHeight="1">
      <c r="A54" s="9" t="s">
        <v>29</v>
      </c>
      <c r="B54" s="9">
        <f>B52/5</f>
        <v>57.6</v>
      </c>
      <c r="C54" s="4"/>
      <c r="D54" s="4"/>
      <c r="E54" s="4"/>
      <c r="F54" s="4"/>
      <c r="G54" s="4"/>
      <c r="H54" s="4"/>
      <c r="I54" s="4"/>
      <c r="J54" s="4"/>
      <c r="K54" s="4"/>
    </row>
    <row r="55" spans="1:15" ht="13.5" customHeight="1">
      <c r="A55" s="9" t="s">
        <v>44</v>
      </c>
      <c r="B55" s="32">
        <f>B54/B53*100</f>
        <v>34.909090909090914</v>
      </c>
      <c r="C55" s="4"/>
      <c r="D55" s="4"/>
      <c r="E55" s="4"/>
      <c r="F55" s="4"/>
      <c r="G55" s="4"/>
      <c r="H55" s="4"/>
      <c r="I55" s="4"/>
      <c r="J55" s="4"/>
      <c r="K55" s="4"/>
    </row>
    <row r="56" spans="1:15" ht="13.5" customHeight="1">
      <c r="A56" s="9" t="s">
        <v>31</v>
      </c>
      <c r="B56" s="32">
        <f>B53/B54</f>
        <v>2.8645833333333335</v>
      </c>
      <c r="C56" s="4"/>
      <c r="D56" s="4"/>
      <c r="E56" s="4"/>
      <c r="F56" s="4"/>
      <c r="G56" s="4"/>
      <c r="H56" s="4"/>
      <c r="I56" s="4"/>
      <c r="J56" s="4"/>
      <c r="K56" s="4"/>
    </row>
    <row r="57" spans="1:15" ht="13.5" customHeight="1"/>
    <row r="58" spans="1:15" ht="13.5" customHeight="1"/>
    <row r="59" spans="1:15" ht="13.5" customHeight="1"/>
    <row r="60" spans="1:15" ht="13.5" customHeight="1"/>
    <row r="61" spans="1:15" ht="13.5" customHeight="1"/>
    <row r="62" spans="1:15" ht="13.5" customHeight="1"/>
    <row r="63" spans="1:15" ht="13.5" customHeight="1"/>
    <row r="64" spans="1:15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B38:K38"/>
    <mergeCell ref="A1:H3"/>
    <mergeCell ref="B6:K6"/>
    <mergeCell ref="B14:K14"/>
    <mergeCell ref="B22:K22"/>
    <mergeCell ref="B30:K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2" workbookViewId="0">
      <selection sqref="A1:H3"/>
    </sheetView>
  </sheetViews>
  <sheetFormatPr defaultColWidth="14.44140625" defaultRowHeight="15" customHeight="1"/>
  <cols>
    <col min="1" max="1" width="37.44140625" customWidth="1"/>
    <col min="2" max="2" width="10.44140625" customWidth="1"/>
    <col min="3" max="3" width="8.88671875" customWidth="1"/>
    <col min="4" max="4" width="11.6640625" customWidth="1"/>
    <col min="5" max="6" width="8" customWidth="1"/>
    <col min="7" max="7" width="11.5546875" customWidth="1"/>
    <col min="8" max="8" width="18.6640625" customWidth="1"/>
    <col min="9" max="11" width="8" customWidth="1"/>
    <col min="12" max="12" width="13.33203125" customWidth="1"/>
    <col min="13" max="13" width="10.6640625" customWidth="1"/>
    <col min="14" max="14" width="8" customWidth="1"/>
    <col min="15" max="15" width="10.88671875" customWidth="1"/>
    <col min="16" max="26" width="8" customWidth="1"/>
  </cols>
  <sheetData>
    <row r="1" spans="1:26" ht="13.5" customHeight="1">
      <c r="A1" s="44" t="s">
        <v>0</v>
      </c>
      <c r="B1" s="45"/>
      <c r="C1" s="45"/>
      <c r="D1" s="45"/>
      <c r="E1" s="45"/>
      <c r="F1" s="45"/>
      <c r="G1" s="45"/>
      <c r="H1" s="46"/>
    </row>
    <row r="2" spans="1:26" ht="13.5" customHeight="1">
      <c r="A2" s="47"/>
      <c r="B2" s="48"/>
      <c r="C2" s="48"/>
      <c r="D2" s="48"/>
      <c r="E2" s="48"/>
      <c r="F2" s="48"/>
      <c r="G2" s="48"/>
      <c r="H2" s="49"/>
    </row>
    <row r="3" spans="1:26" ht="5.25" customHeight="1">
      <c r="A3" s="50"/>
      <c r="B3" s="51"/>
      <c r="C3" s="51"/>
      <c r="D3" s="51"/>
      <c r="E3" s="51"/>
      <c r="F3" s="51"/>
      <c r="G3" s="51"/>
      <c r="H3" s="52"/>
    </row>
    <row r="4" spans="1:26" ht="13.5" customHeight="1">
      <c r="A4" s="1" t="s">
        <v>1</v>
      </c>
      <c r="B4" s="2"/>
      <c r="C4" s="2"/>
      <c r="D4" s="2"/>
      <c r="E4" s="2"/>
      <c r="F4" s="2"/>
      <c r="G4" s="2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>
      <c r="A5" s="5" t="s">
        <v>2</v>
      </c>
      <c r="B5" s="6">
        <v>0</v>
      </c>
      <c r="C5" s="5">
        <v>1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</row>
    <row r="6" spans="1:26" ht="18.75" customHeight="1">
      <c r="A6" s="5" t="s">
        <v>3</v>
      </c>
      <c r="B6" s="53" t="s">
        <v>4</v>
      </c>
      <c r="C6" s="54"/>
      <c r="D6" s="54"/>
      <c r="E6" s="54"/>
      <c r="F6" s="54"/>
      <c r="G6" s="54"/>
      <c r="H6" s="54"/>
      <c r="I6" s="54"/>
      <c r="J6" s="54"/>
      <c r="K6" s="55"/>
    </row>
    <row r="7" spans="1:26" ht="13.5" customHeight="1">
      <c r="A7" s="7">
        <v>1</v>
      </c>
      <c r="B7" s="8">
        <v>70</v>
      </c>
      <c r="C7" s="9"/>
      <c r="D7" s="9"/>
      <c r="E7" s="9"/>
      <c r="F7" s="9"/>
      <c r="G7" s="9"/>
      <c r="H7" s="9"/>
      <c r="I7" s="9"/>
      <c r="J7" s="9"/>
      <c r="K7" s="9"/>
    </row>
    <row r="8" spans="1:26" ht="13.5" customHeight="1">
      <c r="A8" s="7">
        <v>2</v>
      </c>
      <c r="B8" s="8">
        <v>35</v>
      </c>
      <c r="C8" s="9"/>
      <c r="D8" s="9"/>
      <c r="E8" s="9"/>
      <c r="F8" s="9"/>
      <c r="G8" s="9"/>
      <c r="H8" s="9"/>
      <c r="I8" s="9"/>
      <c r="J8" s="9"/>
      <c r="K8" s="9"/>
    </row>
    <row r="9" spans="1:26" ht="13.5" customHeight="1">
      <c r="A9" s="7">
        <v>3</v>
      </c>
      <c r="B9" s="8"/>
      <c r="C9" s="9"/>
      <c r="D9" s="9"/>
      <c r="E9" s="9"/>
      <c r="F9" s="9"/>
      <c r="G9" s="9"/>
      <c r="H9" s="9"/>
      <c r="I9" s="9"/>
      <c r="J9" s="9"/>
      <c r="K9" s="9"/>
    </row>
    <row r="10" spans="1:26" ht="13.5" customHeight="1">
      <c r="A10" s="7">
        <v>4</v>
      </c>
      <c r="B10" s="8"/>
      <c r="C10" s="9"/>
      <c r="D10" s="9"/>
      <c r="E10" s="9"/>
      <c r="F10" s="9"/>
      <c r="G10" s="9"/>
      <c r="H10" s="9"/>
      <c r="I10" s="9"/>
      <c r="J10" s="9"/>
      <c r="K10" s="9"/>
    </row>
    <row r="11" spans="1:26" ht="13.5" customHeight="1">
      <c r="A11" s="7">
        <v>5</v>
      </c>
      <c r="B11" s="8"/>
      <c r="C11" s="9"/>
      <c r="D11" s="9"/>
      <c r="E11" s="9"/>
      <c r="F11" s="9"/>
      <c r="G11" s="9"/>
      <c r="H11" s="9"/>
      <c r="I11" s="9"/>
      <c r="J11" s="9"/>
      <c r="K11" s="9"/>
    </row>
    <row r="12" spans="1:26" ht="13.5" customHeight="1">
      <c r="A12" s="7">
        <v>6</v>
      </c>
      <c r="B12" s="8"/>
      <c r="C12" s="9"/>
      <c r="D12" s="9"/>
      <c r="E12" s="9"/>
      <c r="F12" s="9"/>
      <c r="G12" s="9"/>
      <c r="H12" s="9"/>
      <c r="I12" s="9"/>
      <c r="J12" s="9"/>
      <c r="K12" s="9"/>
    </row>
    <row r="13" spans="1:26" ht="13.5" customHeight="1">
      <c r="A13" s="7">
        <v>7</v>
      </c>
      <c r="B13" s="8"/>
      <c r="C13" s="9"/>
      <c r="D13" s="9"/>
      <c r="E13" s="9"/>
      <c r="F13" s="9"/>
      <c r="G13" s="9"/>
      <c r="H13" s="9"/>
      <c r="I13" s="9"/>
      <c r="J13" s="9"/>
      <c r="K13" s="9"/>
    </row>
    <row r="14" spans="1:26" ht="18.75" customHeight="1">
      <c r="A14" s="9"/>
      <c r="B14" s="53" t="s">
        <v>5</v>
      </c>
      <c r="C14" s="54"/>
      <c r="D14" s="54"/>
      <c r="E14" s="54"/>
      <c r="F14" s="54"/>
      <c r="G14" s="54"/>
      <c r="H14" s="54"/>
      <c r="I14" s="54"/>
      <c r="J14" s="54"/>
      <c r="K14" s="55"/>
    </row>
    <row r="15" spans="1:26" ht="13.5" customHeight="1">
      <c r="A15" s="7">
        <v>1</v>
      </c>
      <c r="B15" s="8"/>
      <c r="C15" s="9"/>
      <c r="D15" s="9"/>
      <c r="E15" s="9"/>
      <c r="F15" s="9"/>
      <c r="G15" s="9"/>
      <c r="H15" s="9"/>
      <c r="I15" s="9"/>
      <c r="J15" s="9"/>
      <c r="K15" s="9"/>
    </row>
    <row r="16" spans="1:26" ht="13.5" customHeight="1">
      <c r="A16" s="7">
        <v>2</v>
      </c>
      <c r="B16" s="8">
        <v>40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ht="13.5" customHeight="1">
      <c r="A17" s="7">
        <v>3</v>
      </c>
      <c r="B17" s="8">
        <v>40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13.5" customHeight="1">
      <c r="A18" s="7">
        <v>4</v>
      </c>
      <c r="B18" s="8">
        <v>45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13.5" customHeight="1">
      <c r="A19" s="7">
        <v>5</v>
      </c>
      <c r="B19" s="8"/>
      <c r="C19" s="9"/>
      <c r="D19" s="9"/>
      <c r="E19" s="9"/>
      <c r="F19" s="9"/>
      <c r="G19" s="9"/>
      <c r="H19" s="9"/>
      <c r="I19" s="9"/>
      <c r="J19" s="9"/>
      <c r="K19" s="9"/>
    </row>
    <row r="20" spans="1:11" ht="13.5" customHeight="1">
      <c r="A20" s="7">
        <v>6</v>
      </c>
      <c r="B20" s="8"/>
      <c r="C20" s="9"/>
      <c r="D20" s="9"/>
      <c r="E20" s="9"/>
      <c r="F20" s="9"/>
      <c r="G20" s="9"/>
      <c r="H20" s="9"/>
      <c r="I20" s="9"/>
      <c r="J20" s="9"/>
      <c r="K20" s="9"/>
    </row>
    <row r="21" spans="1:11" ht="13.5" customHeight="1">
      <c r="A21" s="7">
        <v>7</v>
      </c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1" ht="13.5" customHeight="1">
      <c r="A22" s="7"/>
      <c r="B22" s="56" t="s">
        <v>6</v>
      </c>
      <c r="C22" s="54"/>
      <c r="D22" s="54"/>
      <c r="E22" s="54"/>
      <c r="F22" s="54"/>
      <c r="G22" s="54"/>
      <c r="H22" s="54"/>
      <c r="I22" s="54"/>
      <c r="J22" s="54"/>
      <c r="K22" s="55"/>
    </row>
    <row r="23" spans="1:11" ht="13.5" customHeight="1">
      <c r="A23" s="7">
        <v>1</v>
      </c>
      <c r="B23" s="8"/>
      <c r="C23" s="9"/>
      <c r="D23" s="9"/>
      <c r="E23" s="9"/>
      <c r="F23" s="9"/>
      <c r="G23" s="9"/>
      <c r="H23" s="9"/>
      <c r="I23" s="9"/>
      <c r="J23" s="9"/>
      <c r="K23" s="9"/>
    </row>
    <row r="24" spans="1:11" ht="13.5" customHeight="1">
      <c r="A24" s="7">
        <v>2</v>
      </c>
      <c r="B24" s="8">
        <v>3.5</v>
      </c>
      <c r="C24" s="9"/>
      <c r="D24" s="9"/>
      <c r="E24" s="9"/>
      <c r="F24" s="9"/>
      <c r="G24" s="9"/>
      <c r="H24" s="9"/>
      <c r="I24" s="9"/>
      <c r="J24" s="9"/>
      <c r="K24" s="9"/>
    </row>
    <row r="25" spans="1:11" ht="13.5" customHeight="1">
      <c r="A25" s="7">
        <v>3</v>
      </c>
      <c r="B25" s="8">
        <v>3.5</v>
      </c>
      <c r="C25" s="9"/>
      <c r="D25" s="9"/>
      <c r="E25" s="9"/>
      <c r="F25" s="9"/>
      <c r="G25" s="9"/>
      <c r="H25" s="9"/>
      <c r="I25" s="9"/>
      <c r="J25" s="9"/>
      <c r="K25" s="9"/>
    </row>
    <row r="26" spans="1:11" ht="13.5" customHeight="1">
      <c r="A26" s="7">
        <v>4</v>
      </c>
      <c r="B26" s="8">
        <v>3.5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ht="13.5" customHeight="1">
      <c r="A27" s="7">
        <v>5</v>
      </c>
      <c r="B27" s="8"/>
      <c r="C27" s="9"/>
      <c r="D27" s="9"/>
      <c r="E27" s="9"/>
      <c r="F27" s="9"/>
      <c r="G27" s="9"/>
      <c r="H27" s="9"/>
      <c r="I27" s="9"/>
      <c r="J27" s="9"/>
      <c r="K27" s="9"/>
    </row>
    <row r="28" spans="1:11" ht="13.5" customHeight="1">
      <c r="A28" s="7">
        <v>6</v>
      </c>
      <c r="B28" s="8"/>
      <c r="C28" s="9"/>
      <c r="D28" s="9"/>
      <c r="E28" s="9"/>
      <c r="F28" s="9"/>
      <c r="G28" s="9"/>
      <c r="H28" s="9"/>
      <c r="I28" s="9"/>
      <c r="J28" s="9"/>
      <c r="K28" s="9"/>
    </row>
    <row r="29" spans="1:11" ht="13.5" customHeight="1">
      <c r="A29" s="7">
        <v>7</v>
      </c>
      <c r="B29" s="8"/>
      <c r="C29" s="9"/>
      <c r="D29" s="9"/>
      <c r="E29" s="9"/>
      <c r="F29" s="9"/>
      <c r="G29" s="9"/>
      <c r="H29" s="9"/>
      <c r="I29" s="9"/>
      <c r="J29" s="9"/>
      <c r="K29" s="9"/>
    </row>
    <row r="30" spans="1:11" ht="18" customHeight="1">
      <c r="A30" s="9"/>
      <c r="B30" s="53" t="s">
        <v>7</v>
      </c>
      <c r="C30" s="54"/>
      <c r="D30" s="54"/>
      <c r="E30" s="54"/>
      <c r="F30" s="54"/>
      <c r="G30" s="54"/>
      <c r="H30" s="54"/>
      <c r="I30" s="54"/>
      <c r="J30" s="54"/>
      <c r="K30" s="55"/>
    </row>
    <row r="31" spans="1:11" ht="13.5" customHeight="1">
      <c r="A31" s="7">
        <v>1</v>
      </c>
      <c r="B31" s="8"/>
      <c r="C31" s="10"/>
      <c r="D31" s="11"/>
      <c r="E31" s="9"/>
      <c r="F31" s="9"/>
      <c r="G31" s="9"/>
      <c r="H31" s="9"/>
      <c r="I31" s="9"/>
      <c r="J31" s="9"/>
      <c r="K31" s="9"/>
    </row>
    <row r="32" spans="1:11" ht="13.5" customHeight="1">
      <c r="A32" s="7">
        <v>2</v>
      </c>
      <c r="B32" s="8">
        <v>6</v>
      </c>
      <c r="C32" s="12"/>
      <c r="D32" s="9"/>
      <c r="E32" s="9"/>
      <c r="F32" s="9"/>
      <c r="G32" s="9"/>
      <c r="H32" s="9"/>
      <c r="I32" s="9"/>
      <c r="J32" s="9"/>
      <c r="K32" s="9"/>
    </row>
    <row r="33" spans="1:15" ht="13.5" customHeight="1">
      <c r="A33" s="7">
        <v>3</v>
      </c>
      <c r="B33" s="8">
        <v>6.5</v>
      </c>
      <c r="C33" s="12"/>
      <c r="D33" s="9"/>
      <c r="E33" s="9"/>
      <c r="F33" s="9"/>
      <c r="G33" s="9"/>
      <c r="H33" s="9"/>
      <c r="I33" s="9"/>
      <c r="J33" s="9"/>
      <c r="K33" s="9"/>
    </row>
    <row r="34" spans="1:15" ht="13.5" customHeight="1">
      <c r="A34" s="7">
        <v>4</v>
      </c>
      <c r="B34" s="8">
        <v>7</v>
      </c>
      <c r="C34" s="12"/>
      <c r="D34" s="9"/>
      <c r="E34" s="9"/>
      <c r="F34" s="9"/>
      <c r="G34" s="9"/>
      <c r="H34" s="9"/>
      <c r="I34" s="9"/>
      <c r="J34" s="9"/>
      <c r="K34" s="9"/>
    </row>
    <row r="35" spans="1:15" ht="13.5" customHeight="1">
      <c r="A35" s="7">
        <v>5</v>
      </c>
      <c r="B35" s="8"/>
      <c r="C35" s="12"/>
      <c r="D35" s="9"/>
      <c r="E35" s="9"/>
      <c r="F35" s="9"/>
      <c r="G35" s="9"/>
      <c r="H35" s="9"/>
      <c r="I35" s="9"/>
      <c r="J35" s="9"/>
      <c r="K35" s="9"/>
    </row>
    <row r="36" spans="1:15" ht="13.5" customHeight="1">
      <c r="A36" s="7">
        <v>6</v>
      </c>
      <c r="B36" s="8"/>
      <c r="C36" s="9"/>
      <c r="D36" s="9"/>
      <c r="E36" s="9"/>
      <c r="F36" s="9"/>
      <c r="G36" s="9"/>
      <c r="H36" s="9"/>
      <c r="I36" s="9"/>
      <c r="J36" s="9"/>
      <c r="K36" s="9"/>
    </row>
    <row r="37" spans="1:15" ht="13.5" customHeight="1">
      <c r="A37" s="7">
        <v>7</v>
      </c>
      <c r="B37" s="8"/>
      <c r="C37" s="9"/>
      <c r="D37" s="9"/>
      <c r="E37" s="9"/>
      <c r="F37" s="9"/>
      <c r="G37" s="9"/>
      <c r="H37" s="9"/>
      <c r="I37" s="9"/>
      <c r="J37" s="9"/>
      <c r="K37" s="9"/>
    </row>
    <row r="38" spans="1:15" ht="15.75" customHeight="1">
      <c r="A38" s="7"/>
      <c r="B38" s="53" t="s">
        <v>8</v>
      </c>
      <c r="C38" s="54"/>
      <c r="D38" s="54"/>
      <c r="E38" s="54"/>
      <c r="F38" s="54"/>
      <c r="G38" s="54"/>
      <c r="H38" s="54"/>
      <c r="I38" s="54"/>
      <c r="J38" s="54"/>
      <c r="K38" s="55"/>
    </row>
    <row r="39" spans="1:15" ht="13.5" customHeight="1">
      <c r="A39" s="7"/>
      <c r="B39" s="9">
        <v>7</v>
      </c>
      <c r="C39" s="9"/>
      <c r="D39" s="9"/>
      <c r="E39" s="9"/>
      <c r="F39" s="9"/>
      <c r="G39" s="9"/>
      <c r="H39" s="9"/>
      <c r="I39" s="9"/>
      <c r="J39" s="9"/>
      <c r="K39" s="9"/>
    </row>
    <row r="40" spans="1:15" ht="13.5" customHeight="1">
      <c r="A40" s="13"/>
      <c r="B40" s="4"/>
      <c r="C40" s="4"/>
      <c r="D40" s="4"/>
      <c r="E40" s="4"/>
      <c r="F40" s="4"/>
      <c r="G40" s="4"/>
      <c r="H40" s="4"/>
      <c r="I40" s="4"/>
      <c r="J40" s="4"/>
    </row>
    <row r="41" spans="1:15" ht="13.5" customHeight="1">
      <c r="A41" s="14" t="s">
        <v>9</v>
      </c>
    </row>
    <row r="42" spans="1:15" ht="99.75" customHeight="1">
      <c r="A42" s="11" t="s">
        <v>10</v>
      </c>
      <c r="B42" s="15" t="s">
        <v>11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15" t="s">
        <v>18</v>
      </c>
      <c r="J42" s="15" t="s">
        <v>19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24</v>
      </c>
    </row>
    <row r="43" spans="1:15" ht="13.5" customHeight="1">
      <c r="A43" s="7">
        <v>1</v>
      </c>
      <c r="B43" s="16">
        <f t="shared" ref="B43:B46" si="0">B7</f>
        <v>70</v>
      </c>
      <c r="C43" s="17">
        <f t="shared" ref="C43:C46" si="1">B15*B31</f>
        <v>0</v>
      </c>
      <c r="D43" s="17">
        <f t="shared" ref="D43:D46" si="2">C43-B23*B15</f>
        <v>0</v>
      </c>
      <c r="E43" s="17">
        <f t="shared" ref="E43:E46" si="3">D43*0.2</f>
        <v>0</v>
      </c>
      <c r="F43" s="17">
        <f t="shared" ref="F43:F46" si="4">D43-E43</f>
        <v>0</v>
      </c>
      <c r="G43" s="17">
        <f t="shared" ref="G43:G46" si="5">-B43+F43</f>
        <v>-70</v>
      </c>
      <c r="H43" s="16">
        <f>1/(1+B39/100)^0</f>
        <v>1</v>
      </c>
      <c r="I43" s="17">
        <f t="shared" ref="I43:I46" si="6">B43*H43</f>
        <v>70</v>
      </c>
      <c r="J43" s="17">
        <f t="shared" ref="J43:J46" si="7">F43*H43</f>
        <v>0</v>
      </c>
      <c r="K43" s="17">
        <f t="shared" ref="K43:K46" si="8">-I43+J43</f>
        <v>-70</v>
      </c>
      <c r="L43" s="18">
        <f>K43</f>
        <v>-70</v>
      </c>
      <c r="M43" s="19">
        <f>SUM(J43:J46)/SUM(I43:I46)</f>
        <v>2.5457043305791527</v>
      </c>
      <c r="N43" s="20">
        <f>2+ABS(L44)/(K45)</f>
        <v>2.3332604166666666</v>
      </c>
      <c r="O43" s="21">
        <f>IRR(G43:G46)</f>
        <v>0.88084002717610788</v>
      </c>
    </row>
    <row r="44" spans="1:15" ht="13.5" customHeight="1">
      <c r="A44" s="7">
        <v>2</v>
      </c>
      <c r="B44" s="16">
        <f t="shared" si="0"/>
        <v>35</v>
      </c>
      <c r="C44" s="17">
        <f t="shared" si="1"/>
        <v>240</v>
      </c>
      <c r="D44" s="17">
        <f t="shared" si="2"/>
        <v>100</v>
      </c>
      <c r="E44" s="17">
        <f t="shared" si="3"/>
        <v>20</v>
      </c>
      <c r="F44" s="17">
        <f t="shared" si="4"/>
        <v>80</v>
      </c>
      <c r="G44" s="17">
        <f t="shared" si="5"/>
        <v>45</v>
      </c>
      <c r="H44" s="16">
        <f>1/(1+B39/100)^1</f>
        <v>0.93457943925233644</v>
      </c>
      <c r="I44" s="17">
        <f t="shared" si="6"/>
        <v>32.710280373831779</v>
      </c>
      <c r="J44" s="17">
        <f t="shared" si="7"/>
        <v>74.766355140186917</v>
      </c>
      <c r="K44" s="17">
        <f t="shared" si="8"/>
        <v>42.056074766355138</v>
      </c>
      <c r="L44" s="17">
        <f t="shared" ref="L44:L46" si="9">L43+K44</f>
        <v>-27.943925233644862</v>
      </c>
      <c r="M44" s="16"/>
      <c r="N44" s="16"/>
      <c r="O44" s="16"/>
    </row>
    <row r="45" spans="1:15" ht="13.5" customHeight="1">
      <c r="A45" s="7">
        <v>3</v>
      </c>
      <c r="B45" s="16">
        <f t="shared" si="0"/>
        <v>0</v>
      </c>
      <c r="C45" s="17">
        <f t="shared" si="1"/>
        <v>260</v>
      </c>
      <c r="D45" s="17">
        <f t="shared" si="2"/>
        <v>120</v>
      </c>
      <c r="E45" s="17">
        <f t="shared" si="3"/>
        <v>24</v>
      </c>
      <c r="F45" s="17">
        <f t="shared" si="4"/>
        <v>96</v>
      </c>
      <c r="G45" s="17">
        <f t="shared" si="5"/>
        <v>96</v>
      </c>
      <c r="H45" s="16">
        <f>1/(1+B39/100)^2</f>
        <v>0.87343872827321156</v>
      </c>
      <c r="I45" s="17">
        <f t="shared" si="6"/>
        <v>0</v>
      </c>
      <c r="J45" s="17">
        <f t="shared" si="7"/>
        <v>83.850117914228306</v>
      </c>
      <c r="K45" s="17">
        <f t="shared" si="8"/>
        <v>83.850117914228306</v>
      </c>
      <c r="L45" s="17">
        <f t="shared" si="9"/>
        <v>55.906192680583445</v>
      </c>
      <c r="M45" s="16"/>
      <c r="N45" s="16"/>
      <c r="O45" s="16"/>
    </row>
    <row r="46" spans="1:15" ht="13.5" customHeight="1">
      <c r="A46" s="7">
        <v>4</v>
      </c>
      <c r="B46" s="16">
        <f t="shared" si="0"/>
        <v>0</v>
      </c>
      <c r="C46" s="17">
        <f t="shared" si="1"/>
        <v>315</v>
      </c>
      <c r="D46" s="17">
        <f t="shared" si="2"/>
        <v>157.5</v>
      </c>
      <c r="E46" s="17">
        <f t="shared" si="3"/>
        <v>31.5</v>
      </c>
      <c r="F46" s="17">
        <f t="shared" si="4"/>
        <v>126</v>
      </c>
      <c r="G46" s="17">
        <f t="shared" si="5"/>
        <v>126</v>
      </c>
      <c r="H46" s="16">
        <f>1/(1+B39/100)^3</f>
        <v>0.81629787689085187</v>
      </c>
      <c r="I46" s="17">
        <f t="shared" si="6"/>
        <v>0</v>
      </c>
      <c r="J46" s="17">
        <f t="shared" si="7"/>
        <v>102.85353248824734</v>
      </c>
      <c r="K46" s="17">
        <f t="shared" si="8"/>
        <v>102.85353248824734</v>
      </c>
      <c r="L46" s="19">
        <f t="shared" si="9"/>
        <v>158.75972516883078</v>
      </c>
      <c r="M46" s="16"/>
      <c r="N46" s="16"/>
      <c r="O46" s="16"/>
    </row>
    <row r="47" spans="1:15" ht="13.5" customHeight="1"/>
    <row r="48" spans="1:15" ht="13.5" customHeight="1">
      <c r="A48" s="14" t="s">
        <v>25</v>
      </c>
    </row>
    <row r="49" spans="1:11" ht="13.5" customHeight="1">
      <c r="A49" s="11" t="s">
        <v>26</v>
      </c>
      <c r="B49" s="6">
        <v>0</v>
      </c>
      <c r="C49" s="5">
        <v>1</v>
      </c>
      <c r="D49" s="5">
        <v>3</v>
      </c>
      <c r="E49" s="5">
        <v>4</v>
      </c>
      <c r="F49" s="5">
        <v>5</v>
      </c>
      <c r="G49" s="5">
        <v>6</v>
      </c>
      <c r="H49" s="5">
        <v>7</v>
      </c>
      <c r="I49" s="5">
        <v>8</v>
      </c>
      <c r="J49" s="5">
        <v>9</v>
      </c>
      <c r="K49" s="5">
        <v>10</v>
      </c>
    </row>
    <row r="50" spans="1:11" ht="13.5" customHeight="1">
      <c r="A50" s="9" t="s">
        <v>27</v>
      </c>
      <c r="B50" s="22">
        <f>SUM(F43:F46)</f>
        <v>302</v>
      </c>
      <c r="C50" s="9"/>
      <c r="D50" s="9"/>
      <c r="E50" s="9"/>
      <c r="F50" s="9"/>
      <c r="G50" s="9"/>
      <c r="H50" s="9"/>
      <c r="I50" s="9"/>
      <c r="J50" s="9"/>
      <c r="K50" s="9"/>
    </row>
    <row r="51" spans="1:11" ht="13.5" customHeight="1">
      <c r="A51" s="9" t="s">
        <v>28</v>
      </c>
      <c r="B51" s="23">
        <f>SUM(B43:B46)</f>
        <v>105</v>
      </c>
      <c r="C51" s="9"/>
      <c r="D51" s="9"/>
      <c r="E51" s="9"/>
      <c r="F51" s="9"/>
      <c r="G51" s="9"/>
      <c r="H51" s="9"/>
      <c r="I51" s="9"/>
      <c r="J51" s="9"/>
      <c r="K51" s="9"/>
    </row>
    <row r="52" spans="1:11" ht="13.5" customHeight="1">
      <c r="A52" s="9" t="s">
        <v>29</v>
      </c>
      <c r="B52" s="22">
        <f>B50/3</f>
        <v>100.66666666666667</v>
      </c>
      <c r="C52" s="9"/>
      <c r="D52" s="9"/>
      <c r="E52" s="9"/>
      <c r="F52" s="9"/>
      <c r="G52" s="9"/>
      <c r="H52" s="9"/>
      <c r="I52" s="9"/>
      <c r="J52" s="9"/>
      <c r="K52" s="9"/>
    </row>
    <row r="53" spans="1:11" ht="13.5" customHeight="1">
      <c r="A53" s="9" t="s">
        <v>30</v>
      </c>
      <c r="B53" s="22">
        <f>B52/B51*100</f>
        <v>95.873015873015873</v>
      </c>
      <c r="C53" s="9"/>
      <c r="D53" s="9"/>
      <c r="E53" s="9"/>
      <c r="F53" s="9"/>
      <c r="G53" s="9"/>
      <c r="H53" s="9"/>
      <c r="I53" s="9"/>
      <c r="J53" s="9"/>
      <c r="K53" s="9"/>
    </row>
    <row r="54" spans="1:11" ht="13.5" customHeight="1">
      <c r="A54" s="9" t="s">
        <v>31</v>
      </c>
      <c r="B54" s="22">
        <f>B51/B52</f>
        <v>1.0430463576158939</v>
      </c>
      <c r="C54" s="9"/>
      <c r="D54" s="9"/>
      <c r="E54" s="9"/>
      <c r="F54" s="9"/>
      <c r="G54" s="9"/>
      <c r="H54" s="9"/>
      <c r="I54" s="9"/>
      <c r="J54" s="9"/>
      <c r="K54" s="9"/>
    </row>
    <row r="55" spans="1:11" ht="13.5" customHeight="1"/>
    <row r="56" spans="1:11" ht="13.5" customHeight="1"/>
    <row r="57" spans="1:11" ht="13.5" customHeight="1"/>
    <row r="58" spans="1:11" ht="13.5" customHeight="1"/>
    <row r="59" spans="1:11" ht="13.5" customHeight="1"/>
    <row r="60" spans="1:11" ht="13.5" customHeight="1"/>
    <row r="61" spans="1:11" ht="13.5" customHeight="1"/>
    <row r="62" spans="1:11" ht="13.5" customHeight="1"/>
    <row r="63" spans="1:11" ht="13.5" customHeight="1"/>
    <row r="64" spans="1:11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B38:K38"/>
    <mergeCell ref="A1:H3"/>
    <mergeCell ref="B6:K6"/>
    <mergeCell ref="B14:K14"/>
    <mergeCell ref="B22:K22"/>
    <mergeCell ref="B30:K3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/>
  <cols>
    <col min="1" max="1" width="88" customWidth="1"/>
    <col min="2" max="26" width="8" customWidth="1"/>
  </cols>
  <sheetData>
    <row r="1" spans="1:1" ht="15" customHeight="1">
      <c r="A1" s="33" t="s">
        <v>45</v>
      </c>
    </row>
    <row r="2" spans="1:1" ht="13.5" customHeight="1">
      <c r="A2" s="4" t="s">
        <v>46</v>
      </c>
    </row>
    <row r="3" spans="1:1" ht="15.75" customHeight="1">
      <c r="A3" s="34" t="s">
        <v>47</v>
      </c>
    </row>
    <row r="4" spans="1:1" ht="13.5" customHeight="1">
      <c r="A4" s="35" t="s">
        <v>48</v>
      </c>
    </row>
    <row r="5" spans="1:1" ht="13.5" customHeight="1">
      <c r="A5" s="35" t="s">
        <v>49</v>
      </c>
    </row>
    <row r="6" spans="1:1" ht="13.5" customHeight="1">
      <c r="A6" s="35" t="s">
        <v>50</v>
      </c>
    </row>
    <row r="7" spans="1:1" ht="13.5" customHeight="1">
      <c r="A7" s="35" t="s">
        <v>51</v>
      </c>
    </row>
    <row r="8" spans="1:1" ht="13.5" customHeight="1">
      <c r="A8" s="36"/>
    </row>
    <row r="9" spans="1:1" ht="13.5" customHeight="1">
      <c r="A9" s="37"/>
    </row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spans="1:1" ht="13.5" customHeight="1"/>
    <row r="18" spans="1:1" ht="13.5" customHeight="1"/>
    <row r="19" spans="1:1" ht="13.5" customHeight="1">
      <c r="A19" s="38" t="s">
        <v>52</v>
      </c>
    </row>
    <row r="20" spans="1:1" ht="13.5" customHeight="1">
      <c r="A20" s="39" t="s">
        <v>53</v>
      </c>
    </row>
    <row r="21" spans="1:1" ht="144" customHeight="1">
      <c r="A21" s="40" t="s">
        <v>54</v>
      </c>
    </row>
    <row r="22" spans="1:1" ht="13.5" customHeight="1"/>
    <row r="23" spans="1:1" ht="13.5" customHeight="1"/>
    <row r="24" spans="1:1" ht="55.5" customHeight="1">
      <c r="A24" s="41" t="s">
        <v>55</v>
      </c>
    </row>
    <row r="25" spans="1:1" ht="13.5" customHeight="1"/>
    <row r="26" spans="1:1" ht="15" customHeight="1">
      <c r="A26" s="42"/>
    </row>
    <row r="27" spans="1:1" ht="13.5" customHeight="1"/>
    <row r="28" spans="1:1" ht="13.5" customHeight="1"/>
    <row r="29" spans="1:1" ht="13.5" customHeight="1"/>
    <row r="30" spans="1:1" ht="41.25" customHeight="1">
      <c r="A30" s="41" t="s">
        <v>56</v>
      </c>
    </row>
    <row r="31" spans="1:1" ht="13.5" customHeight="1"/>
    <row r="32" spans="1:1" ht="13.5" customHeight="1"/>
    <row r="33" spans="1:1" ht="13.5" customHeight="1"/>
    <row r="34" spans="1:1" ht="13.5" customHeight="1"/>
    <row r="35" spans="1:1" ht="83.25" customHeight="1">
      <c r="A35" s="41" t="s">
        <v>57</v>
      </c>
    </row>
    <row r="36" spans="1:1" ht="13.5" customHeight="1"/>
    <row r="37" spans="1:1" ht="13.5" customHeight="1"/>
    <row r="38" spans="1:1" ht="13.5" customHeight="1"/>
    <row r="39" spans="1:1" ht="13.5" customHeight="1"/>
    <row r="40" spans="1:1" ht="13.5" customHeight="1"/>
    <row r="41" spans="1:1" ht="13.5" customHeight="1">
      <c r="A41" s="38" t="s">
        <v>58</v>
      </c>
    </row>
    <row r="42" spans="1:1" ht="13.5" customHeight="1"/>
    <row r="43" spans="1:1" ht="13.5" customHeight="1"/>
    <row r="44" spans="1:1" ht="13.5" customHeight="1"/>
    <row r="45" spans="1:1" ht="13.5" customHeight="1"/>
    <row r="46" spans="1:1" ht="13.5" customHeight="1"/>
    <row r="47" spans="1:1" ht="13.5" customHeight="1"/>
    <row r="48" spans="1:1" ht="13.5" customHeight="1"/>
    <row r="49" spans="1:1" ht="13.5" customHeight="1"/>
    <row r="50" spans="1:1" ht="13.5" customHeight="1"/>
    <row r="51" spans="1:1" ht="27.75" customHeight="1">
      <c r="A51" s="43" t="s">
        <v>59</v>
      </c>
    </row>
    <row r="52" spans="1:1" ht="13.5" customHeight="1"/>
    <row r="53" spans="1:1" ht="13.5" customHeight="1">
      <c r="A53" s="38" t="s">
        <v>60</v>
      </c>
    </row>
    <row r="54" spans="1:1" ht="13.5" customHeight="1"/>
    <row r="55" spans="1:1" ht="13.5" customHeight="1">
      <c r="A55" s="38" t="s">
        <v>61</v>
      </c>
    </row>
    <row r="56" spans="1:1" ht="13.5" customHeight="1">
      <c r="A56" s="38" t="s">
        <v>62</v>
      </c>
    </row>
    <row r="57" spans="1:1" ht="13.5" customHeight="1"/>
    <row r="58" spans="1:1" ht="13.5" customHeight="1"/>
    <row r="59" spans="1:1" ht="13.5" customHeight="1"/>
    <row r="60" spans="1:1" ht="13.5" customHeight="1"/>
    <row r="61" spans="1:1" ht="13.5" customHeight="1"/>
    <row r="62" spans="1:1" ht="13.5" customHeight="1"/>
    <row r="63" spans="1:1" ht="13.5" customHeight="1"/>
    <row r="64" spans="1:1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Исх данные, решение</vt:lpstr>
      <vt:lpstr>Пример расчета</vt:lpstr>
      <vt:lpstr>Методические указания</vt:lpstr>
      <vt:lpstr>IRR_встр_2</vt:lpstr>
      <vt:lpstr>Rсгдин_2</vt:lpstr>
      <vt:lpstr>Д0_2</vt:lpstr>
      <vt:lpstr>Д1_2</vt:lpstr>
      <vt:lpstr>Д2_2</vt:lpstr>
      <vt:lpstr>Д3_2</vt:lpstr>
      <vt:lpstr>Д4_2</vt:lpstr>
      <vt:lpstr>ДДсуммБ_2</vt:lpstr>
      <vt:lpstr>Дсг_2</vt:lpstr>
      <vt:lpstr>ДСОК_2</vt:lpstr>
      <vt:lpstr>Дсумм_2</vt:lpstr>
      <vt:lpstr>И_2</vt:lpstr>
      <vt:lpstr>ИР_2</vt:lpstr>
      <vt:lpstr>ЧДД_Б_2</vt:lpstr>
      <vt:lpstr>ЧР_2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 Baguette</cp:lastModifiedBy>
  <dcterms:modified xsi:type="dcterms:W3CDTF">2024-12-14T18:07:59Z</dcterms:modified>
</cp:coreProperties>
</file>