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MY_FUNCTION1">LAMBDA(cell, 1/(1+Sheet1!$B$19/100)^(cell-Sheet1!$B$14-1))</definedName>
    <definedName name="MY_FUNCTION2">LAMBDA(cell, 1/(1+Sheet1!$B$28)^(cell-Sheet1!$B$23-1))</definedName>
  </definedNames>
  <calcPr/>
</workbook>
</file>

<file path=xl/sharedStrings.xml><?xml version="1.0" encoding="utf-8"?>
<sst xmlns="http://schemas.openxmlformats.org/spreadsheetml/2006/main" count="49" uniqueCount="42">
  <si>
    <t>Определить целесообразность разработки нового оборудования</t>
  </si>
  <si>
    <t>Затраты на составление ТЗ, тыс. руб.</t>
  </si>
  <si>
    <t>Затраты проведение НИР, тыс. руб.</t>
  </si>
  <si>
    <t>Затраты маркетинговое исследование, тыс. руб.</t>
  </si>
  <si>
    <t>Затраты на создание опытного образца и его испытание, тыс. руб.</t>
  </si>
  <si>
    <t>Затраты на правовую охрану, тыс. руб.</t>
  </si>
  <si>
    <t>Затраты на опытно-конструкторские работы, тыс. руб.</t>
  </si>
  <si>
    <t>Затраты на дополнительные патентные исследования, тыс руб.</t>
  </si>
  <si>
    <t>Безрисковая ставка, %</t>
  </si>
  <si>
    <t>Процент за риск, %</t>
  </si>
  <si>
    <t>Инфляция, %</t>
  </si>
  <si>
    <t>Стоимость конкурентного оборудования, тыс. руб</t>
  </si>
  <si>
    <t>Итого</t>
  </si>
  <si>
    <t>Затраты по годам</t>
  </si>
  <si>
    <t>Коэффициент дисконтирования</t>
  </si>
  <si>
    <t>Затраты на разработку и освоение новой техники дисконтированные</t>
  </si>
  <si>
    <t>E</t>
  </si>
  <si>
    <t>Определить эффективность промышленного образца</t>
  </si>
  <si>
    <t>Затраты на маркетинговые исследования, тыс.руб.</t>
  </si>
  <si>
    <t>Затраты на разработку и правовоую охрану, тыс. руб</t>
  </si>
  <si>
    <t>Затраты на освоение, тыс. руб.</t>
  </si>
  <si>
    <t>Ожидаемая прибыль от реализации, тыс. руб.</t>
  </si>
  <si>
    <t>Норма дисконтирования</t>
  </si>
  <si>
    <t>R</t>
  </si>
  <si>
    <t>K1</t>
  </si>
  <si>
    <t>Затраты по годам дисконтированные</t>
  </si>
  <si>
    <t>Прибыль по годам дисконтированная</t>
  </si>
  <si>
    <t>Стоимость промышленного образца по прибыли</t>
  </si>
  <si>
    <t>Эффективность, %</t>
  </si>
  <si>
    <t>Выпуск, шт</t>
  </si>
  <si>
    <t>Себестоимость, руб.</t>
  </si>
  <si>
    <t>Цена, руб.</t>
  </si>
  <si>
    <t>Себестоимость плановая, руб.</t>
  </si>
  <si>
    <t>Экономия, руб/шт</t>
  </si>
  <si>
    <t>Прибыль факт, руб</t>
  </si>
  <si>
    <t>Прибыль план, руб</t>
  </si>
  <si>
    <t>Прирост прибылей</t>
  </si>
  <si>
    <t>Дисконтированный прирост прибыли</t>
  </si>
  <si>
    <t>Стоимость ОИС</t>
  </si>
  <si>
    <t>Срок окупаемости</t>
  </si>
  <si>
    <t>Зарплата работника</t>
  </si>
  <si>
    <t>Норма дисконта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</si>
</sst>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2" fontId="1" numFmtId="0" xfId="0" applyBorder="1" applyFont="1"/>
    <xf borderId="1" fillId="2" fontId="2" numFmtId="0" xfId="0" applyAlignment="1" applyBorder="1" applyFont="1">
      <alignment horizontal="right" vertical="bottom"/>
    </xf>
    <xf borderId="1" fillId="2" fontId="2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Font="1"/>
    <xf borderId="1" fillId="3" fontId="1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0"/>
  </cols>
  <sheetData>
    <row r="1">
      <c r="A1" s="1" t="s">
        <v>0</v>
      </c>
      <c r="B1" s="1">
        <v>2023.0</v>
      </c>
      <c r="C1" s="1">
        <v>2024.0</v>
      </c>
      <c r="D1" s="1">
        <v>2025.0</v>
      </c>
      <c r="E1" s="1">
        <v>2026.0</v>
      </c>
      <c r="F1" s="1">
        <v>2027.0</v>
      </c>
    </row>
    <row r="2">
      <c r="A2" s="2" t="s">
        <v>1</v>
      </c>
      <c r="B2" s="2">
        <v>5.0</v>
      </c>
      <c r="C2" s="3"/>
      <c r="D2" s="3"/>
      <c r="E2" s="3"/>
      <c r="F2" s="3"/>
    </row>
    <row r="3">
      <c r="A3" s="2" t="s">
        <v>2</v>
      </c>
      <c r="B3" s="2">
        <v>10.0</v>
      </c>
      <c r="C3" s="3"/>
      <c r="D3" s="3"/>
      <c r="E3" s="3"/>
      <c r="F3" s="3"/>
    </row>
    <row r="4">
      <c r="A4" s="2" t="s">
        <v>3</v>
      </c>
      <c r="B4" s="2">
        <v>12.0</v>
      </c>
      <c r="C4" s="3"/>
      <c r="D4" s="3"/>
      <c r="E4" s="3"/>
      <c r="F4" s="3"/>
    </row>
    <row r="5">
      <c r="A5" s="2" t="s">
        <v>4</v>
      </c>
      <c r="B5" s="3"/>
      <c r="C5" s="2">
        <v>75.0</v>
      </c>
      <c r="D5" s="3"/>
      <c r="E5" s="3"/>
      <c r="F5" s="3"/>
    </row>
    <row r="6">
      <c r="A6" s="2" t="s">
        <v>5</v>
      </c>
      <c r="B6" s="3"/>
      <c r="C6" s="2">
        <v>5.0</v>
      </c>
      <c r="D6" s="2">
        <v>2.0</v>
      </c>
      <c r="E6" s="3"/>
      <c r="F6" s="3"/>
    </row>
    <row r="7">
      <c r="A7" s="2" t="s">
        <v>6</v>
      </c>
      <c r="B7" s="3"/>
      <c r="C7" s="3"/>
      <c r="D7" s="3"/>
      <c r="E7" s="2">
        <v>8.0</v>
      </c>
      <c r="F7" s="3"/>
    </row>
    <row r="8">
      <c r="A8" s="2" t="s">
        <v>7</v>
      </c>
      <c r="B8" s="3"/>
      <c r="C8" s="3"/>
      <c r="D8" s="3"/>
      <c r="E8" s="3"/>
      <c r="F8" s="2">
        <v>1.0</v>
      </c>
    </row>
    <row r="9">
      <c r="A9" s="2" t="s">
        <v>8</v>
      </c>
      <c r="B9" s="2">
        <v>2.0</v>
      </c>
      <c r="C9" s="3"/>
      <c r="D9" s="3"/>
      <c r="E9" s="3"/>
      <c r="F9" s="3"/>
    </row>
    <row r="10">
      <c r="A10" s="2" t="s">
        <v>9</v>
      </c>
      <c r="B10" s="2">
        <v>3.5</v>
      </c>
      <c r="C10" s="3"/>
      <c r="D10" s="3"/>
      <c r="E10" s="3"/>
      <c r="F10" s="3"/>
    </row>
    <row r="11">
      <c r="A11" s="2" t="s">
        <v>10</v>
      </c>
      <c r="B11" s="2">
        <v>12.5</v>
      </c>
      <c r="C11" s="3"/>
      <c r="D11" s="3"/>
      <c r="E11" s="3"/>
      <c r="F11" s="3"/>
    </row>
    <row r="12">
      <c r="A12" s="2" t="s">
        <v>11</v>
      </c>
      <c r="B12" s="2">
        <v>111.0</v>
      </c>
      <c r="C12" s="3"/>
      <c r="D12" s="3"/>
      <c r="E12" s="3"/>
      <c r="F12" s="3"/>
    </row>
    <row r="14">
      <c r="A14" s="4"/>
      <c r="B14" s="5">
        <v>2023.0</v>
      </c>
      <c r="C14" s="5">
        <v>2024.0</v>
      </c>
      <c r="D14" s="5">
        <v>2025.0</v>
      </c>
      <c r="E14" s="5">
        <v>2026.0</v>
      </c>
      <c r="F14" s="5">
        <v>2027.0</v>
      </c>
      <c r="G14" s="6" t="s">
        <v>12</v>
      </c>
    </row>
    <row r="15">
      <c r="A15" s="2" t="s">
        <v>13</v>
      </c>
      <c r="B15" s="3">
        <f>SUM(B2:B4)</f>
        <v>27</v>
      </c>
      <c r="C15" s="3">
        <f>SUM(C5:C6)</f>
        <v>80</v>
      </c>
      <c r="D15" s="3">
        <f>SUM(D6)</f>
        <v>2</v>
      </c>
      <c r="E15" s="3">
        <f>SUM(E7)</f>
        <v>8</v>
      </c>
      <c r="F15" s="3">
        <f>SUM(F8)</f>
        <v>1</v>
      </c>
      <c r="G15" s="3">
        <f>SUM(B15:F15)</f>
        <v>118</v>
      </c>
    </row>
    <row r="16">
      <c r="A16" s="2" t="s">
        <v>14</v>
      </c>
      <c r="B16" s="3">
        <f t="shared" ref="B16:E16" si="1">MY_FUNCTION1(C14)</f>
        <v>1</v>
      </c>
      <c r="C16" s="3">
        <f t="shared" si="1"/>
        <v>0.8474576271</v>
      </c>
      <c r="D16" s="3">
        <f t="shared" si="1"/>
        <v>0.7181844298</v>
      </c>
      <c r="E16" s="3">
        <f t="shared" si="1"/>
        <v>0.6086308727</v>
      </c>
      <c r="F16" s="3">
        <f>MY_FUNCTION1(2028)</f>
        <v>0.5157888752</v>
      </c>
      <c r="G16" s="3"/>
    </row>
    <row r="17">
      <c r="A17" s="2" t="s">
        <v>15</v>
      </c>
      <c r="B17" s="3">
        <f t="shared" ref="B17:F17" si="2">MULTIPLY(B15,B16)</f>
        <v>27</v>
      </c>
      <c r="C17" s="3">
        <f t="shared" si="2"/>
        <v>67.79661017</v>
      </c>
      <c r="D17" s="3">
        <f t="shared" si="2"/>
        <v>1.43636886</v>
      </c>
      <c r="E17" s="3">
        <f t="shared" si="2"/>
        <v>4.869046981</v>
      </c>
      <c r="F17" s="3">
        <f t="shared" si="2"/>
        <v>0.5157888752</v>
      </c>
      <c r="G17" s="3">
        <f>SUM(B17:F17)</f>
        <v>101.6178149</v>
      </c>
    </row>
    <row r="19">
      <c r="A19" s="7" t="s">
        <v>16</v>
      </c>
      <c r="B19" s="8">
        <f>B9+B10+B11</f>
        <v>18</v>
      </c>
    </row>
    <row r="23">
      <c r="A23" s="1" t="s">
        <v>17</v>
      </c>
      <c r="B23" s="1">
        <v>2023.0</v>
      </c>
      <c r="C23" s="1">
        <v>2024.0</v>
      </c>
      <c r="D23" s="1">
        <v>2025.0</v>
      </c>
      <c r="E23" s="1">
        <v>2026.0</v>
      </c>
      <c r="F23" s="1">
        <v>2027.0</v>
      </c>
      <c r="G23" s="1">
        <v>2028.0</v>
      </c>
      <c r="H23" s="9" t="s">
        <v>12</v>
      </c>
    </row>
    <row r="24">
      <c r="A24" s="2" t="s">
        <v>18</v>
      </c>
      <c r="B24" s="2">
        <v>20.0</v>
      </c>
      <c r="C24" s="3"/>
      <c r="D24" s="3"/>
      <c r="E24" s="3"/>
      <c r="F24" s="3"/>
      <c r="G24" s="3"/>
      <c r="H24" s="3"/>
    </row>
    <row r="25">
      <c r="A25" s="2" t="s">
        <v>19</v>
      </c>
      <c r="B25" s="2"/>
      <c r="C25" s="2">
        <v>77.0</v>
      </c>
      <c r="D25" s="3"/>
      <c r="E25" s="3"/>
      <c r="F25" s="3"/>
      <c r="G25" s="3"/>
      <c r="H25" s="3"/>
    </row>
    <row r="26">
      <c r="A26" s="2" t="s">
        <v>20</v>
      </c>
      <c r="B26" s="2"/>
      <c r="C26" s="3"/>
      <c r="D26" s="2">
        <v>100.0</v>
      </c>
      <c r="E26" s="3"/>
      <c r="F26" s="3"/>
      <c r="G26" s="3"/>
      <c r="H26" s="3"/>
    </row>
    <row r="27">
      <c r="A27" s="2" t="s">
        <v>21</v>
      </c>
      <c r="B27" s="3"/>
      <c r="C27" s="2"/>
      <c r="D27" s="2">
        <v>20.0</v>
      </c>
      <c r="E27" s="2">
        <v>55.0</v>
      </c>
      <c r="F27" s="2">
        <v>65.0</v>
      </c>
      <c r="G27" s="2">
        <v>90.0</v>
      </c>
      <c r="H27" s="3"/>
    </row>
    <row r="28">
      <c r="A28" s="2" t="s">
        <v>22</v>
      </c>
      <c r="B28" s="2">
        <v>0.2</v>
      </c>
      <c r="C28" s="2"/>
      <c r="D28" s="2"/>
      <c r="E28" s="3"/>
      <c r="F28" s="3"/>
      <c r="G28" s="3"/>
      <c r="H28" s="3"/>
    </row>
    <row r="29">
      <c r="A29" s="2" t="s">
        <v>23</v>
      </c>
      <c r="B29" s="2">
        <v>0.8</v>
      </c>
      <c r="C29" s="3"/>
      <c r="D29" s="3"/>
      <c r="E29" s="2"/>
      <c r="F29" s="3"/>
      <c r="G29" s="3"/>
      <c r="H29" s="3"/>
    </row>
    <row r="30">
      <c r="A30" s="2" t="s">
        <v>24</v>
      </c>
      <c r="B30" s="2">
        <v>1.2</v>
      </c>
      <c r="C30" s="3"/>
      <c r="D30" s="3"/>
      <c r="E30" s="3"/>
      <c r="F30" s="2"/>
      <c r="G30" s="3"/>
      <c r="H30" s="3"/>
    </row>
    <row r="31">
      <c r="A31" s="2" t="s">
        <v>14</v>
      </c>
      <c r="B31" s="2">
        <f t="shared" ref="B31:F31" si="3">MY_FUNCTION2(C23)</f>
        <v>1</v>
      </c>
      <c r="C31" s="2">
        <f t="shared" si="3"/>
        <v>0.8333333333</v>
      </c>
      <c r="D31" s="2">
        <f t="shared" si="3"/>
        <v>0.6944444444</v>
      </c>
      <c r="E31" s="2">
        <f t="shared" si="3"/>
        <v>0.5787037037</v>
      </c>
      <c r="F31" s="2">
        <f t="shared" si="3"/>
        <v>0.4822530864</v>
      </c>
      <c r="G31" s="2">
        <f>MY_FUNCTION2(2029)</f>
        <v>0.401877572</v>
      </c>
      <c r="H31" s="3"/>
    </row>
    <row r="32">
      <c r="A32" s="2" t="s">
        <v>13</v>
      </c>
      <c r="B32" s="2">
        <f>B24</f>
        <v>20</v>
      </c>
      <c r="C32" s="3">
        <f>C25</f>
        <v>77</v>
      </c>
      <c r="D32" s="3">
        <f>D26</f>
        <v>100</v>
      </c>
      <c r="E32" s="2">
        <v>0.0</v>
      </c>
      <c r="F32" s="2">
        <v>0.0</v>
      </c>
      <c r="G32" s="2">
        <v>0.0</v>
      </c>
      <c r="H32" s="3"/>
    </row>
    <row r="33">
      <c r="A33" s="2" t="s">
        <v>25</v>
      </c>
      <c r="B33" s="2">
        <f t="shared" ref="B33:D33" si="4">MULTIPLY(B31,B32)</f>
        <v>20</v>
      </c>
      <c r="C33" s="2">
        <f t="shared" si="4"/>
        <v>64.16666667</v>
      </c>
      <c r="D33" s="2">
        <f t="shared" si="4"/>
        <v>69.44444444</v>
      </c>
      <c r="E33" s="3"/>
      <c r="F33" s="3"/>
      <c r="G33" s="3"/>
      <c r="H33" s="3">
        <f>SUM(B33:D33)</f>
        <v>153.6111111</v>
      </c>
    </row>
    <row r="34">
      <c r="A34" s="2" t="s">
        <v>26</v>
      </c>
      <c r="B34" s="2"/>
      <c r="C34" s="3"/>
      <c r="D34" s="3">
        <f t="shared" ref="D34:G34" si="5">D27*D31</f>
        <v>13.88888889</v>
      </c>
      <c r="E34" s="3">
        <f t="shared" si="5"/>
        <v>31.8287037</v>
      </c>
      <c r="F34" s="3">
        <f t="shared" si="5"/>
        <v>31.34645062</v>
      </c>
      <c r="G34" s="3">
        <f t="shared" si="5"/>
        <v>36.16898148</v>
      </c>
      <c r="H34" s="3">
        <f>SUM(B34:G34)</f>
        <v>113.2330247</v>
      </c>
    </row>
    <row r="35">
      <c r="A35" s="10" t="s">
        <v>27</v>
      </c>
      <c r="B35" s="3"/>
      <c r="C35" s="3"/>
      <c r="D35" s="3"/>
      <c r="E35" s="3"/>
      <c r="F35" s="3"/>
      <c r="G35" s="3"/>
      <c r="H35" s="3">
        <f>H34*B29*B30</f>
        <v>108.7037037</v>
      </c>
    </row>
    <row r="36">
      <c r="A36" s="10" t="s">
        <v>28</v>
      </c>
      <c r="B36" s="3"/>
      <c r="C36" s="3"/>
      <c r="D36" s="3"/>
      <c r="E36" s="3"/>
      <c r="F36" s="3"/>
      <c r="G36" s="3"/>
      <c r="H36" s="3">
        <f>H35/(H33*4)*100</f>
        <v>17.69138035</v>
      </c>
    </row>
    <row r="39">
      <c r="A39" s="4"/>
      <c r="B39" s="5">
        <v>2023.0</v>
      </c>
      <c r="C39" s="5">
        <v>2024.0</v>
      </c>
      <c r="D39" s="5">
        <v>2025.0</v>
      </c>
    </row>
    <row r="40">
      <c r="A40" s="2" t="s">
        <v>29</v>
      </c>
      <c r="B40" s="11">
        <v>20000.0</v>
      </c>
      <c r="C40" s="11">
        <v>21000.0</v>
      </c>
      <c r="D40" s="11">
        <v>23000.0</v>
      </c>
    </row>
    <row r="41">
      <c r="A41" s="2" t="s">
        <v>30</v>
      </c>
      <c r="B41" s="2">
        <v>73.0</v>
      </c>
      <c r="C41" s="2">
        <v>73.0</v>
      </c>
      <c r="D41" s="2">
        <v>73.0</v>
      </c>
    </row>
    <row r="42">
      <c r="A42" s="2" t="s">
        <v>31</v>
      </c>
      <c r="B42" s="2">
        <v>95.0</v>
      </c>
      <c r="C42" s="2">
        <v>95.0</v>
      </c>
      <c r="D42" s="2">
        <v>95.0</v>
      </c>
    </row>
    <row r="43">
      <c r="A43" s="2" t="s">
        <v>32</v>
      </c>
      <c r="B43" s="3">
        <f t="shared" ref="B43:D43" si="6">B41-B45</f>
        <v>71.056</v>
      </c>
      <c r="C43" s="3">
        <f t="shared" si="6"/>
        <v>71.14857143</v>
      </c>
      <c r="D43" s="3">
        <f t="shared" si="6"/>
        <v>71.30956522</v>
      </c>
    </row>
    <row r="44">
      <c r="A44" s="2" t="s">
        <v>31</v>
      </c>
      <c r="B44" s="2">
        <v>100.0</v>
      </c>
      <c r="C44" s="2">
        <v>100.0</v>
      </c>
      <c r="D44" s="2">
        <v>100.0</v>
      </c>
    </row>
    <row r="45">
      <c r="A45" s="2" t="s">
        <v>33</v>
      </c>
      <c r="B45" s="3">
        <f>2*B53*12*1.35/B40</f>
        <v>1.944</v>
      </c>
      <c r="C45" s="3">
        <f>2*B53*12*1.35/C40</f>
        <v>1.851428571</v>
      </c>
      <c r="D45" s="3">
        <f>2*B53*12*1.35/D40</f>
        <v>1.690434783</v>
      </c>
    </row>
    <row r="46">
      <c r="A46" s="2" t="s">
        <v>34</v>
      </c>
      <c r="B46" s="3">
        <f t="shared" ref="B46:D46" si="7">(B42-B41)*B40*0.8</f>
        <v>352000</v>
      </c>
      <c r="C46" s="3">
        <f t="shared" si="7"/>
        <v>369600</v>
      </c>
      <c r="D46" s="3">
        <f t="shared" si="7"/>
        <v>404800</v>
      </c>
    </row>
    <row r="47">
      <c r="A47" s="2" t="s">
        <v>35</v>
      </c>
      <c r="B47" s="3">
        <f t="shared" ref="B47:D47" si="8">(B44-B43)*B40*0.8</f>
        <v>463104</v>
      </c>
      <c r="C47" s="3">
        <f t="shared" si="8"/>
        <v>484704</v>
      </c>
      <c r="D47" s="3">
        <f t="shared" si="8"/>
        <v>527904</v>
      </c>
    </row>
    <row r="48">
      <c r="A48" s="2" t="s">
        <v>14</v>
      </c>
      <c r="B48" s="3">
        <f>1/(1+B56)^(C39-B39-1)</f>
        <v>1</v>
      </c>
      <c r="C48" s="3">
        <f>1/(1+B56)^(D39-B39-1)</f>
        <v>0.8620689655</v>
      </c>
      <c r="D48" s="3">
        <f>1/(1+B56)^(2026-B39-1)</f>
        <v>0.7431629013</v>
      </c>
    </row>
    <row r="49">
      <c r="A49" s="2" t="s">
        <v>36</v>
      </c>
      <c r="B49" s="3">
        <f t="shared" ref="B49:D49" si="9">B47-B46</f>
        <v>111104</v>
      </c>
      <c r="C49" s="3">
        <f t="shared" si="9"/>
        <v>115104</v>
      </c>
      <c r="D49" s="3">
        <f t="shared" si="9"/>
        <v>123104</v>
      </c>
    </row>
    <row r="50">
      <c r="A50" s="2" t="s">
        <v>37</v>
      </c>
      <c r="B50" s="2">
        <f t="shared" ref="B50:D50" si="10">B49*B48</f>
        <v>111104</v>
      </c>
      <c r="C50" s="2">
        <f t="shared" si="10"/>
        <v>99227.58621</v>
      </c>
      <c r="D50" s="2">
        <f t="shared" si="10"/>
        <v>91486.3258</v>
      </c>
    </row>
    <row r="51">
      <c r="A51" s="2" t="s">
        <v>38</v>
      </c>
      <c r="B51" s="3"/>
      <c r="C51" s="3"/>
      <c r="D51" s="3"/>
    </row>
    <row r="52">
      <c r="A52" s="2" t="s">
        <v>39</v>
      </c>
      <c r="B52" s="3"/>
      <c r="C52" s="3"/>
      <c r="D52" s="3"/>
    </row>
    <row r="53">
      <c r="A53" s="7" t="s">
        <v>40</v>
      </c>
      <c r="B53" s="7">
        <v>1200.0</v>
      </c>
    </row>
    <row r="54">
      <c r="A54" s="7" t="s">
        <v>24</v>
      </c>
      <c r="B54" s="7">
        <v>1.0</v>
      </c>
    </row>
    <row r="55">
      <c r="A55" s="7" t="s">
        <v>23</v>
      </c>
      <c r="B55" s="7">
        <v>0.9</v>
      </c>
    </row>
    <row r="56">
      <c r="A56" s="7" t="s">
        <v>41</v>
      </c>
      <c r="B56" s="7">
        <v>0.16</v>
      </c>
    </row>
  </sheetData>
  <drawing r:id="rId1"/>
</worksheet>
</file>