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/>
  <xr:revisionPtr revIDLastSave="0" documentId="13_ncr:1_{D06245B0-24C5-4DC8-BC74-69F6369910B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Задача №1" sheetId="3" r:id="rId1"/>
    <sheet name="Задача №2" sheetId="1" r:id="rId2"/>
    <sheet name="Задача №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3" i="2"/>
  <c r="H4" i="2"/>
  <c r="H3" i="2"/>
  <c r="B5" i="3" l="1"/>
  <c r="B4" i="3"/>
  <c r="F3" i="3" l="1"/>
  <c r="F2" i="3"/>
  <c r="B5" i="1" l="1"/>
  <c r="H5" i="1" s="1"/>
  <c r="D6" i="1" s="1"/>
  <c r="C4" i="1"/>
  <c r="D4" i="1"/>
  <c r="E4" i="1"/>
  <c r="F4" i="1"/>
  <c r="G4" i="1"/>
  <c r="H4" i="1"/>
  <c r="I4" i="1"/>
  <c r="J4" i="1"/>
  <c r="K4" i="1"/>
  <c r="B4" i="1"/>
  <c r="D5" i="1" l="1"/>
  <c r="F5" i="1"/>
  <c r="B6" i="1" l="1"/>
  <c r="B5" i="2"/>
  <c r="D6" i="2"/>
  <c r="D5" i="2"/>
  <c r="G4" i="2"/>
  <c r="J4" i="2"/>
  <c r="G3" i="2"/>
  <c r="J3" i="2"/>
  <c r="I6" i="2"/>
  <c r="B6" i="2"/>
</calcChain>
</file>

<file path=xl/sharedStrings.xml><?xml version="1.0" encoding="utf-8"?>
<sst xmlns="http://schemas.openxmlformats.org/spreadsheetml/2006/main" count="70" uniqueCount="44">
  <si>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</si>
  <si>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</si>
  <si>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</si>
  <si>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</si>
  <si>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</si>
  <si>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</si>
  <si>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df</t>
  </si>
  <si>
    <t xml:space="preserve">alpha = </t>
  </si>
  <si>
    <t>n</t>
  </si>
  <si>
    <t>x-mean</t>
  </si>
  <si>
    <t>s2</t>
  </si>
  <si>
    <t>f</t>
  </si>
  <si>
    <t>F</t>
  </si>
  <si>
    <t xml:space="preserve">f1 = </t>
  </si>
  <si>
    <t xml:space="preserve">f2 = </t>
  </si>
  <si>
    <t xml:space="preserve">Fрасч = </t>
  </si>
  <si>
    <t xml:space="preserve">Fтабл = </t>
  </si>
  <si>
    <t>День</t>
  </si>
  <si>
    <t>1 день</t>
  </si>
  <si>
    <t>2 день</t>
  </si>
  <si>
    <t>Снотворное А</t>
  </si>
  <si>
    <t>Снотворное В</t>
  </si>
  <si>
    <t>Пациент</t>
  </si>
  <si>
    <t>∆xi = x1i - x2i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</si>
  <si>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</si>
  <si>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</si>
  <si>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</si>
  <si>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</si>
  <si>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</si>
  <si>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</si>
  <si>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</si>
  <si>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</si>
  <si>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</si>
  <si>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</si>
  <si>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</si>
  <si>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Стаж</t>
  </si>
  <si>
    <t>до 10 лет</t>
  </si>
  <si>
    <t>от 10 до 15 лет</t>
  </si>
  <si>
    <t>Кол-во деталей за смену</t>
  </si>
  <si>
    <t>F-Test Two-Sample for Variances</t>
  </si>
  <si>
    <t>P(F&lt;=f) one-tail</t>
  </si>
  <si>
    <t>F Critical one-tail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</si>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</sst>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4" borderId="0" xfId="0" applyFont="1" applyFill="1"/>
    <xf numFmtId="0" fontId="3" fillId="5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7" borderId="1" xfId="0" applyFont="1" applyFill="1" applyBorder="1"/>
    <xf numFmtId="0" fontId="1" fillId="7" borderId="1" xfId="0" applyNumberFormat="1" applyFont="1" applyFill="1" applyBorder="1"/>
    <xf numFmtId="0" fontId="5" fillId="0" borderId="0" xfId="2"/>
    <xf numFmtId="0" fontId="0" fillId="0" borderId="0" xfId="0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2" fillId="9" borderId="3" xfId="0" applyFont="1" applyFill="1" applyBorder="1" applyAlignment="1">
      <alignment horizontal="center"/>
    </xf>
    <xf numFmtId="0" fontId="6" fillId="6" borderId="1" xfId="1" applyFont="1" applyBorder="1"/>
    <xf numFmtId="0" fontId="6" fillId="6" borderId="1" xfId="1" applyNumberFormat="1" applyFont="1" applyBorder="1" applyAlignment="1">
      <alignment horizontal="right"/>
    </xf>
    <xf numFmtId="0" fontId="6" fillId="6" borderId="1" xfId="1" applyNumberFormat="1" applyFont="1" applyBorder="1"/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Good" xfId="1" builtinId="26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60960</xdr:rowOff>
    </xdr:from>
    <xdr:to>
      <xdr:col>14</xdr:col>
      <xdr:colOff>472440</xdr:colOff>
      <xdr:row>11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0960" y="1844040"/>
          <a:ext cx="904494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дисперсии однородны.</a:t>
          </a:r>
        </a:p>
      </xdr:txBody>
    </xdr:sp>
    <xdr:clientData/>
  </xdr:twoCellAnchor>
  <xdr:twoCellAnchor editAs="oneCell">
    <xdr:from>
      <xdr:col>6</xdr:col>
      <xdr:colOff>525780</xdr:colOff>
      <xdr:row>0</xdr:row>
      <xdr:rowOff>289560</xdr:rowOff>
    </xdr:from>
    <xdr:to>
      <xdr:col>10</xdr:col>
      <xdr:colOff>239761</xdr:colOff>
      <xdr:row>4</xdr:row>
      <xdr:rowOff>38010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8956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4</xdr:row>
      <xdr:rowOff>190499</xdr:rowOff>
    </xdr:from>
    <xdr:to>
      <xdr:col>11</xdr:col>
      <xdr:colOff>515870</xdr:colOff>
      <xdr:row>7</xdr:row>
      <xdr:rowOff>129540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951" b="15051"/>
        <a:stretch/>
      </xdr:blipFill>
      <xdr:spPr>
        <a:xfrm>
          <a:off x="4244340" y="1104899"/>
          <a:ext cx="3076190" cy="624841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12</xdr:row>
      <xdr:rowOff>22860</xdr:rowOff>
    </xdr:from>
    <xdr:to>
      <xdr:col>11</xdr:col>
      <xdr:colOff>137160</xdr:colOff>
      <xdr:row>15</xdr:row>
      <xdr:rowOff>30480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0960" y="2537460"/>
          <a:ext cx="68808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1,59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2,76,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можем считать наблюдения однородными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106681</xdr:colOff>
      <xdr:row>2</xdr:row>
      <xdr:rowOff>144782</xdr:rowOff>
    </xdr:from>
    <xdr:to>
      <xdr:col>11</xdr:col>
      <xdr:colOff>525780</xdr:colOff>
      <xdr:row>4</xdr:row>
      <xdr:rowOff>89866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C9EB8E-04A2-43CA-9714-EE0AD70E9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1741" y="601982"/>
          <a:ext cx="1028699" cy="402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53340</xdr:rowOff>
    </xdr:from>
    <xdr:to>
      <xdr:col>16</xdr:col>
      <xdr:colOff>5359</xdr:colOff>
      <xdr:row>4</xdr:row>
      <xdr:rowOff>64677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6154" b="6154"/>
        <a:stretch/>
      </xdr:blipFill>
      <xdr:spPr>
        <a:xfrm>
          <a:off x="7094220" y="53340"/>
          <a:ext cx="2847619" cy="742857"/>
        </a:xfrm>
        <a:prstGeom prst="rect">
          <a:avLst/>
        </a:prstGeom>
      </xdr:spPr>
    </xdr:pic>
    <xdr:clientData/>
  </xdr:twoCellAnchor>
  <xdr:twoCellAnchor>
    <xdr:from>
      <xdr:col>3</xdr:col>
      <xdr:colOff>373380</xdr:colOff>
      <xdr:row>18</xdr:row>
      <xdr:rowOff>38100</xdr:rowOff>
    </xdr:from>
    <xdr:to>
      <xdr:col>17</xdr:col>
      <xdr:colOff>213360</xdr:colOff>
      <xdr:row>22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88180" y="3337560"/>
          <a:ext cx="837438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действия снотворного А и снотворного В.  Поскольку исседовалось действие снотворных у одной группы пациентов, то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327660</xdr:colOff>
      <xdr:row>7</xdr:row>
      <xdr:rowOff>91440</xdr:rowOff>
    </xdr:from>
    <xdr:to>
      <xdr:col>17</xdr:col>
      <xdr:colOff>269450</xdr:colOff>
      <xdr:row>17</xdr:row>
      <xdr:rowOff>35972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2460" y="1371600"/>
          <a:ext cx="84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0</xdr:row>
      <xdr:rowOff>144780</xdr:rowOff>
    </xdr:from>
    <xdr:to>
      <xdr:col>16</xdr:col>
      <xdr:colOff>477680</xdr:colOff>
      <xdr:row>4</xdr:row>
      <xdr:rowOff>175165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447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160020</xdr:rowOff>
    </xdr:from>
    <xdr:to>
      <xdr:col>12</xdr:col>
      <xdr:colOff>584403</xdr:colOff>
      <xdr:row>24</xdr:row>
      <xdr:rowOff>140834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6020" y="3467100"/>
          <a:ext cx="3457143" cy="1085714"/>
        </a:xfrm>
        <a:prstGeom prst="rect">
          <a:avLst/>
        </a:prstGeom>
      </xdr:spPr>
    </xdr:pic>
    <xdr:clientData/>
  </xdr:twoCellAnchor>
  <xdr:twoCellAnchor>
    <xdr:from>
      <xdr:col>10</xdr:col>
      <xdr:colOff>358140</xdr:colOff>
      <xdr:row>6</xdr:row>
      <xdr:rowOff>152400</xdr:rowOff>
    </xdr:from>
    <xdr:to>
      <xdr:col>24</xdr:col>
      <xdr:colOff>38100</xdr:colOff>
      <xdr:row>13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560820" y="1249680"/>
          <a:ext cx="821436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что средняя производительность труда не зависит от стажа работы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производительность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труда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одинакова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двух групп специалистов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10</xdr:col>
      <xdr:colOff>457200</xdr:colOff>
      <xdr:row>14</xdr:row>
      <xdr:rowOff>60960</xdr:rowOff>
    </xdr:from>
    <xdr:to>
      <xdr:col>15</xdr:col>
      <xdr:colOff>426720</xdr:colOff>
      <xdr:row>16</xdr:row>
      <xdr:rowOff>144780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9362730-8829-42F0-8762-F87AA6FD2298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880" y="2628900"/>
          <a:ext cx="301752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E19" sqref="E19"/>
    </sheetView>
  </sheetViews>
  <sheetFormatPr defaultRowHeight="14.4" x14ac:dyDescent="0.3"/>
  <cols>
    <col min="1" max="1" width="10.33203125" customWidth="1"/>
  </cols>
  <sheetData>
    <row r="1" spans="1:7" ht="18" x14ac:dyDescent="0.35">
      <c r="A1" s="13" t="s">
        <v>17</v>
      </c>
      <c r="B1" s="14" t="s">
        <v>10</v>
      </c>
      <c r="C1" s="13" t="s">
        <v>8</v>
      </c>
      <c r="D1" s="11"/>
      <c r="E1" s="11"/>
      <c r="F1" s="11"/>
      <c r="G1" s="11"/>
    </row>
    <row r="2" spans="1:7" ht="18" x14ac:dyDescent="0.35">
      <c r="A2" s="15" t="s">
        <v>18</v>
      </c>
      <c r="B2" s="15">
        <v>15.6</v>
      </c>
      <c r="C2" s="15">
        <v>16</v>
      </c>
      <c r="D2" s="11"/>
      <c r="E2" s="10" t="s">
        <v>13</v>
      </c>
      <c r="F2" s="17">
        <f>C2-1</f>
        <v>15</v>
      </c>
      <c r="G2" s="11"/>
    </row>
    <row r="3" spans="1:7" ht="18" x14ac:dyDescent="0.35">
      <c r="A3" s="15" t="s">
        <v>19</v>
      </c>
      <c r="B3" s="15">
        <v>9.8000000000000007</v>
      </c>
      <c r="C3" s="15">
        <v>21</v>
      </c>
      <c r="D3" s="11"/>
      <c r="E3" s="10" t="s">
        <v>14</v>
      </c>
      <c r="F3" s="17">
        <f>C3-1</f>
        <v>20</v>
      </c>
      <c r="G3" s="11"/>
    </row>
    <row r="4" spans="1:7" ht="18" x14ac:dyDescent="0.35">
      <c r="A4" s="12" t="s">
        <v>15</v>
      </c>
      <c r="B4" s="16">
        <f>B2/B3</f>
        <v>1.5918367346938773</v>
      </c>
      <c r="C4" s="11"/>
      <c r="D4" s="11"/>
      <c r="E4" s="11"/>
      <c r="F4" s="11"/>
      <c r="G4" s="11"/>
    </row>
    <row r="5" spans="1:7" ht="18" x14ac:dyDescent="0.35">
      <c r="A5" s="11" t="s">
        <v>16</v>
      </c>
      <c r="B5" s="16">
        <f>_xlfn.F.INV.RT(0.025,F3,F2)</f>
        <v>2.7559019509779965</v>
      </c>
      <c r="C5" s="11"/>
      <c r="D5" s="11"/>
      <c r="E5" s="11"/>
      <c r="F5" s="11"/>
      <c r="G5" s="11"/>
    </row>
    <row r="6" spans="1:7" ht="18" x14ac:dyDescent="0.35">
      <c r="A6" s="11"/>
      <c r="B6" s="11"/>
      <c r="C6" s="11"/>
      <c r="D6" s="11"/>
      <c r="E6" s="11"/>
      <c r="F6" s="11"/>
      <c r="G6" s="11"/>
    </row>
    <row r="7" spans="1:7" ht="18" x14ac:dyDescent="0.35">
      <c r="A7" s="11"/>
      <c r="B7" s="11"/>
      <c r="C7" s="11"/>
      <c r="D7" s="11"/>
      <c r="E7" s="11"/>
      <c r="F7" s="11"/>
      <c r="G7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F5" sqref="F5"/>
    </sheetView>
  </sheetViews>
  <sheetFormatPr defaultRowHeight="14.4" x14ac:dyDescent="0.3"/>
  <cols>
    <col min="1" max="1" width="30.88671875" customWidth="1"/>
    <col min="2" max="2" width="15.88671875" customWidth="1"/>
    <col min="3" max="3" width="13.21875" customWidth="1"/>
  </cols>
  <sheetData>
    <row r="1" spans="1:11" x14ac:dyDescent="0.3">
      <c r="A1" s="27" t="s">
        <v>22</v>
      </c>
      <c r="B1" s="28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</row>
    <row r="2" spans="1:11" x14ac:dyDescent="0.3">
      <c r="A2" s="20" t="s">
        <v>20</v>
      </c>
      <c r="B2" s="21">
        <v>1.9</v>
      </c>
      <c r="C2" s="21">
        <v>0.8</v>
      </c>
      <c r="D2" s="21">
        <v>1.1000000000000001</v>
      </c>
      <c r="E2" s="21">
        <v>0.1</v>
      </c>
      <c r="F2" s="21">
        <v>-0.1</v>
      </c>
      <c r="G2" s="21">
        <v>4.4000000000000004</v>
      </c>
      <c r="H2" s="21">
        <v>5.5</v>
      </c>
      <c r="I2" s="21">
        <v>1.6</v>
      </c>
      <c r="J2" s="21">
        <v>4.5999999999999996</v>
      </c>
      <c r="K2" s="21">
        <v>3.4</v>
      </c>
    </row>
    <row r="3" spans="1:11" x14ac:dyDescent="0.3">
      <c r="A3" s="20" t="s">
        <v>21</v>
      </c>
      <c r="B3" s="21">
        <v>0.7</v>
      </c>
      <c r="C3" s="21">
        <v>-1.6</v>
      </c>
      <c r="D3" s="21">
        <v>-0.2</v>
      </c>
      <c r="E3" s="21">
        <v>-1.2</v>
      </c>
      <c r="F3" s="21">
        <v>-0.1</v>
      </c>
      <c r="G3" s="21">
        <v>3.4</v>
      </c>
      <c r="H3" s="21">
        <v>3.7</v>
      </c>
      <c r="I3" s="21">
        <v>0.8</v>
      </c>
      <c r="J3" s="21">
        <v>0</v>
      </c>
      <c r="K3" s="21">
        <v>2</v>
      </c>
    </row>
    <row r="4" spans="1:11" x14ac:dyDescent="0.3">
      <c r="A4" s="9" t="s">
        <v>23</v>
      </c>
      <c r="B4">
        <f>B2-B3</f>
        <v>1.2</v>
      </c>
      <c r="C4">
        <f t="shared" ref="C4:K4" si="0">C2-C3</f>
        <v>2.4000000000000004</v>
      </c>
      <c r="D4">
        <f t="shared" si="0"/>
        <v>1.3</v>
      </c>
      <c r="E4">
        <f t="shared" si="0"/>
        <v>1.3</v>
      </c>
      <c r="F4">
        <f t="shared" si="0"/>
        <v>0</v>
      </c>
      <c r="G4">
        <f t="shared" si="0"/>
        <v>1.0000000000000004</v>
      </c>
      <c r="H4">
        <f t="shared" si="0"/>
        <v>1.7999999999999998</v>
      </c>
      <c r="I4">
        <f t="shared" si="0"/>
        <v>0.8</v>
      </c>
      <c r="J4">
        <f t="shared" si="0"/>
        <v>4.5999999999999996</v>
      </c>
      <c r="K4">
        <f t="shared" si="0"/>
        <v>1.4</v>
      </c>
    </row>
    <row r="5" spans="1:11" x14ac:dyDescent="0.3">
      <c r="A5" s="2" t="s">
        <v>0</v>
      </c>
      <c r="B5">
        <f>COUNT(B2:K2)</f>
        <v>10</v>
      </c>
      <c r="C5" t="s">
        <v>1</v>
      </c>
      <c r="D5">
        <f>AVERAGE(B4:K4)</f>
        <v>1.58</v>
      </c>
      <c r="E5" t="s">
        <v>2</v>
      </c>
      <c r="F5">
        <f>_xlfn.VAR.S(B4:K4)</f>
        <v>1.5128888888888885</v>
      </c>
      <c r="G5" t="s">
        <v>3</v>
      </c>
      <c r="H5">
        <f>B5-1</f>
        <v>9</v>
      </c>
    </row>
    <row r="6" spans="1:11" x14ac:dyDescent="0.3">
      <c r="A6" s="2" t="s">
        <v>4</v>
      </c>
      <c r="B6">
        <f>ABS(D5)/SQRT(F5/B5)</f>
        <v>4.0621276833820366</v>
      </c>
      <c r="C6" t="s">
        <v>5</v>
      </c>
      <c r="D6">
        <f>_xlfn.T.INV.2T(0.05,H5)</f>
        <v>2.2621571627982053</v>
      </c>
    </row>
    <row r="9" spans="1:11" x14ac:dyDescent="0.3">
      <c r="A9" t="s">
        <v>24</v>
      </c>
      <c r="D9" s="22"/>
    </row>
    <row r="10" spans="1:11" ht="15" thickBot="1" x14ac:dyDescent="0.35"/>
    <row r="11" spans="1:11" x14ac:dyDescent="0.3">
      <c r="A11" s="5"/>
      <c r="B11" s="5" t="s">
        <v>20</v>
      </c>
      <c r="C11" s="5" t="s">
        <v>21</v>
      </c>
    </row>
    <row r="12" spans="1:11" x14ac:dyDescent="0.3">
      <c r="A12" s="3" t="s">
        <v>25</v>
      </c>
      <c r="B12" s="3">
        <v>2.3299999999999996</v>
      </c>
      <c r="C12" s="3">
        <v>0.75</v>
      </c>
    </row>
    <row r="13" spans="1:11" x14ac:dyDescent="0.3">
      <c r="A13" s="3" t="s">
        <v>26</v>
      </c>
      <c r="B13" s="3">
        <v>4.0090000000000021</v>
      </c>
      <c r="C13" s="3">
        <v>3.2005555555555554</v>
      </c>
    </row>
    <row r="14" spans="1:11" x14ac:dyDescent="0.3">
      <c r="A14" s="3" t="s">
        <v>27</v>
      </c>
      <c r="B14" s="3">
        <v>10</v>
      </c>
      <c r="C14" s="3">
        <v>10</v>
      </c>
    </row>
    <row r="15" spans="1:11" x14ac:dyDescent="0.3">
      <c r="A15" s="3" t="s">
        <v>28</v>
      </c>
      <c r="B15" s="3">
        <v>0.79517020583357778</v>
      </c>
      <c r="C15" s="3"/>
    </row>
    <row r="16" spans="1:11" x14ac:dyDescent="0.3">
      <c r="A16" s="3" t="s">
        <v>29</v>
      </c>
      <c r="B16" s="3">
        <v>0</v>
      </c>
      <c r="C16" s="3"/>
    </row>
    <row r="17" spans="1:3" x14ac:dyDescent="0.3">
      <c r="A17" s="3" t="s">
        <v>6</v>
      </c>
      <c r="B17" s="3">
        <v>9</v>
      </c>
      <c r="C17" s="3"/>
    </row>
    <row r="18" spans="1:3" x14ac:dyDescent="0.3">
      <c r="A18" s="3" t="s">
        <v>30</v>
      </c>
      <c r="B18" s="3">
        <v>4.0621276833820374</v>
      </c>
      <c r="C18" s="3"/>
    </row>
    <row r="19" spans="1:3" x14ac:dyDescent="0.3">
      <c r="A19" s="3" t="s">
        <v>31</v>
      </c>
      <c r="B19" s="3">
        <v>1.4164450986921338E-3</v>
      </c>
      <c r="C19" s="3"/>
    </row>
    <row r="20" spans="1:3" x14ac:dyDescent="0.3">
      <c r="A20" s="3" t="s">
        <v>32</v>
      </c>
      <c r="B20" s="3">
        <v>1.8331129326562374</v>
      </c>
      <c r="C20" s="3"/>
    </row>
    <row r="21" spans="1:3" x14ac:dyDescent="0.3">
      <c r="A21" s="3" t="s">
        <v>33</v>
      </c>
      <c r="B21" s="3">
        <v>2.8328901973842676E-3</v>
      </c>
      <c r="C21" s="3"/>
    </row>
    <row r="22" spans="1:3" ht="15" thickBot="1" x14ac:dyDescent="0.35">
      <c r="A22" s="4" t="s">
        <v>34</v>
      </c>
      <c r="B22" s="4">
        <v>2.2621571627982053</v>
      </c>
      <c r="C22" s="4"/>
    </row>
    <row r="33" spans="13:17" x14ac:dyDescent="0.3">
      <c r="M33" s="19"/>
      <c r="N33" s="19"/>
      <c r="O33" s="19"/>
      <c r="P33" s="19"/>
      <c r="Q33" s="19"/>
    </row>
    <row r="34" spans="13:17" x14ac:dyDescent="0.3">
      <c r="M34" s="19"/>
      <c r="N34" s="18"/>
      <c r="O34" s="1"/>
      <c r="P34" s="1"/>
      <c r="Q34" s="19"/>
    </row>
    <row r="35" spans="13:17" x14ac:dyDescent="0.3">
      <c r="M35" s="19"/>
      <c r="N35" s="3"/>
      <c r="O35" s="3"/>
      <c r="P35" s="3"/>
      <c r="Q35" s="19"/>
    </row>
    <row r="36" spans="13:17" x14ac:dyDescent="0.3">
      <c r="M36" s="19"/>
      <c r="N36" s="3"/>
      <c r="O36" s="3"/>
      <c r="P36" s="3"/>
      <c r="Q36" s="19"/>
    </row>
    <row r="37" spans="13:17" x14ac:dyDescent="0.3">
      <c r="M37" s="19"/>
      <c r="N37" s="3"/>
      <c r="O37" s="3"/>
      <c r="P37" s="3"/>
      <c r="Q37" s="19"/>
    </row>
    <row r="38" spans="13:17" x14ac:dyDescent="0.3">
      <c r="M38" s="19"/>
      <c r="N38" s="3"/>
      <c r="O38" s="3"/>
      <c r="P38" s="3"/>
      <c r="Q38" s="19"/>
    </row>
    <row r="39" spans="13:17" x14ac:dyDescent="0.3">
      <c r="M39" s="19"/>
      <c r="N39" s="3"/>
      <c r="O39" s="3"/>
      <c r="P39" s="3"/>
      <c r="Q39" s="19"/>
    </row>
    <row r="40" spans="13:17" x14ac:dyDescent="0.3">
      <c r="M40" s="19"/>
      <c r="N40" s="3"/>
      <c r="O40" s="3"/>
      <c r="P40" s="3"/>
      <c r="Q40" s="19"/>
    </row>
    <row r="41" spans="13:17" x14ac:dyDescent="0.3">
      <c r="M41" s="19"/>
      <c r="N41" s="3"/>
      <c r="O41" s="3"/>
      <c r="P41" s="3"/>
      <c r="Q41" s="19"/>
    </row>
    <row r="42" spans="13:17" x14ac:dyDescent="0.3">
      <c r="M42" s="19"/>
      <c r="N42" s="3"/>
      <c r="O42" s="3"/>
      <c r="P42" s="3"/>
      <c r="Q42" s="19"/>
    </row>
    <row r="43" spans="13:17" x14ac:dyDescent="0.3">
      <c r="M43" s="19"/>
      <c r="N43" s="3"/>
      <c r="O43" s="3"/>
      <c r="P43" s="3"/>
      <c r="Q43" s="19"/>
    </row>
    <row r="44" spans="13:17" x14ac:dyDescent="0.3">
      <c r="M44" s="19"/>
      <c r="N44" s="3"/>
      <c r="O44" s="3"/>
      <c r="P44" s="3"/>
      <c r="Q44" s="19"/>
    </row>
    <row r="45" spans="13:17" x14ac:dyDescent="0.3">
      <c r="M45" s="19"/>
      <c r="N45" s="3"/>
      <c r="O45" s="3"/>
      <c r="P45" s="3"/>
      <c r="Q45" s="19"/>
    </row>
    <row r="46" spans="13:17" x14ac:dyDescent="0.3">
      <c r="M46" s="19"/>
      <c r="N46" s="19"/>
      <c r="O46" s="19"/>
      <c r="P46" s="19"/>
      <c r="Q46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Normal="100" workbookViewId="0">
      <selection activeCell="D6" sqref="D6"/>
    </sheetView>
  </sheetViews>
  <sheetFormatPr defaultRowHeight="14.4" x14ac:dyDescent="0.3"/>
  <cols>
    <col min="1" max="1" width="13.88671875" customWidth="1"/>
    <col min="2" max="2" width="11" customWidth="1"/>
    <col min="3" max="3" width="14.109375" customWidth="1"/>
    <col min="5" max="5" width="13.109375" customWidth="1"/>
    <col min="6" max="6" width="11.21875" customWidth="1"/>
    <col min="7" max="7" width="16.44140625" customWidth="1"/>
  </cols>
  <sheetData>
    <row r="1" spans="1:13" x14ac:dyDescent="0.3">
      <c r="B1" s="6" t="s">
        <v>7</v>
      </c>
      <c r="C1">
        <v>0.05</v>
      </c>
    </row>
    <row r="2" spans="1:13" x14ac:dyDescent="0.3">
      <c r="A2" s="24" t="s">
        <v>35</v>
      </c>
      <c r="B2" s="30" t="s">
        <v>38</v>
      </c>
      <c r="C2" s="31"/>
      <c r="D2" s="31"/>
      <c r="E2" s="32"/>
      <c r="F2" s="23"/>
      <c r="G2" s="7" t="s">
        <v>8</v>
      </c>
      <c r="H2" s="7" t="s">
        <v>9</v>
      </c>
      <c r="I2" s="7" t="s">
        <v>10</v>
      </c>
      <c r="J2" s="7" t="s">
        <v>11</v>
      </c>
      <c r="K2" s="19"/>
      <c r="L2" s="19"/>
      <c r="M2" s="19"/>
    </row>
    <row r="3" spans="1:13" x14ac:dyDescent="0.3">
      <c r="A3" s="25" t="s">
        <v>36</v>
      </c>
      <c r="B3" s="25">
        <v>135</v>
      </c>
      <c r="C3" s="25">
        <v>156</v>
      </c>
      <c r="D3" s="25">
        <v>165</v>
      </c>
      <c r="E3" s="25"/>
      <c r="F3" s="19"/>
      <c r="G3" s="7">
        <f ca="1">COUNT(B3:M3)</f>
        <v>3</v>
      </c>
      <c r="H3" s="7">
        <f>AVERAGE(B3:D3)</f>
        <v>152</v>
      </c>
      <c r="I3" s="7">
        <f>_xlfn.VAR.S(B3:D3)</f>
        <v>237</v>
      </c>
      <c r="J3" s="7">
        <f ca="1">G3-1</f>
        <v>2</v>
      </c>
      <c r="K3" s="19"/>
      <c r="L3" s="19"/>
      <c r="M3" s="19"/>
    </row>
    <row r="4" spans="1:13" x14ac:dyDescent="0.3">
      <c r="A4" s="25" t="s">
        <v>37</v>
      </c>
      <c r="B4" s="25">
        <v>176</v>
      </c>
      <c r="C4" s="25">
        <v>196</v>
      </c>
      <c r="D4" s="25">
        <v>204</v>
      </c>
      <c r="E4" s="25">
        <v>180</v>
      </c>
      <c r="F4" s="19"/>
      <c r="G4" s="7">
        <f ca="1">COUNT(B4:M4)</f>
        <v>4</v>
      </c>
      <c r="H4" s="7">
        <f>AVERAGE(B4:E4)</f>
        <v>189</v>
      </c>
      <c r="I4" s="7">
        <f>_xlfn.VAR.S(B4:E4)</f>
        <v>174.66666666666666</v>
      </c>
      <c r="J4" s="7">
        <f ca="1">G4-1</f>
        <v>3</v>
      </c>
      <c r="K4" s="19"/>
      <c r="L4" s="19"/>
      <c r="M4" s="19"/>
    </row>
    <row r="5" spans="1:13" x14ac:dyDescent="0.3">
      <c r="A5" s="8" t="s">
        <v>15</v>
      </c>
      <c r="B5">
        <f>I3/I4</f>
        <v>1.3568702290076338</v>
      </c>
      <c r="C5" t="s">
        <v>16</v>
      </c>
      <c r="D5">
        <f ca="1">_xlfn.F.INV.RT(C1/2,J3,J4)</f>
        <v>16.044106429277196</v>
      </c>
      <c r="G5" s="7"/>
      <c r="H5" s="7"/>
      <c r="I5" s="7"/>
      <c r="J5" s="7"/>
    </row>
    <row r="6" spans="1:13" x14ac:dyDescent="0.3">
      <c r="A6" s="8" t="s">
        <v>4</v>
      </c>
      <c r="B6">
        <f ca="1">(H3-H4)/SQRT(I6*(1/G3+1/G4))</f>
        <v>-3.465226780125652</v>
      </c>
      <c r="C6" t="s">
        <v>5</v>
      </c>
      <c r="D6">
        <f>_xlfn.T.INV.2T(C1*2,J6)</f>
        <v>2.0150483733330233</v>
      </c>
      <c r="G6" s="7"/>
      <c r="H6" s="7"/>
      <c r="I6" s="7">
        <f ca="1">((J3-1)*I3+(J4-1)*I4)/(J3+J4-2)</f>
        <v>195.44444444444443</v>
      </c>
      <c r="J6" s="7">
        <v>5</v>
      </c>
    </row>
    <row r="8" spans="1:13" x14ac:dyDescent="0.3">
      <c r="A8" s="33" t="s">
        <v>39</v>
      </c>
      <c r="B8" s="33"/>
      <c r="C8" s="33"/>
      <c r="D8" s="19"/>
      <c r="E8" s="33" t="s">
        <v>42</v>
      </c>
      <c r="F8" s="33"/>
      <c r="G8" s="33"/>
      <c r="H8" s="19"/>
      <c r="I8" s="19"/>
      <c r="J8" s="19"/>
      <c r="K8" s="19"/>
    </row>
    <row r="9" spans="1:13" ht="15" thickBot="1" x14ac:dyDescent="0.35">
      <c r="D9" s="19"/>
      <c r="H9" s="19"/>
      <c r="I9" s="19"/>
      <c r="J9" s="19"/>
      <c r="K9" s="19"/>
    </row>
    <row r="10" spans="1:13" x14ac:dyDescent="0.3">
      <c r="A10" s="26"/>
      <c r="B10" s="26" t="s">
        <v>36</v>
      </c>
      <c r="C10" s="26" t="s">
        <v>37</v>
      </c>
      <c r="D10" s="19"/>
      <c r="E10" s="26"/>
      <c r="F10" s="26" t="s">
        <v>36</v>
      </c>
      <c r="G10" s="26" t="s">
        <v>37</v>
      </c>
      <c r="H10" s="18"/>
      <c r="I10" s="19"/>
      <c r="J10" s="19"/>
      <c r="K10" s="19"/>
    </row>
    <row r="11" spans="1:13" x14ac:dyDescent="0.3">
      <c r="A11" s="3" t="s">
        <v>25</v>
      </c>
      <c r="B11" s="3">
        <v>152</v>
      </c>
      <c r="C11" s="3">
        <v>189</v>
      </c>
      <c r="D11" s="19"/>
      <c r="E11" s="3" t="s">
        <v>25</v>
      </c>
      <c r="F11" s="3">
        <v>152</v>
      </c>
      <c r="G11" s="3">
        <v>189</v>
      </c>
      <c r="H11" s="3"/>
      <c r="I11" s="19"/>
      <c r="J11" s="19"/>
      <c r="K11" s="19"/>
    </row>
    <row r="12" spans="1:13" x14ac:dyDescent="0.3">
      <c r="A12" s="3" t="s">
        <v>26</v>
      </c>
      <c r="B12" s="3">
        <v>237</v>
      </c>
      <c r="C12" s="3">
        <v>174.66666666666666</v>
      </c>
      <c r="D12" s="19"/>
      <c r="E12" s="3" t="s">
        <v>26</v>
      </c>
      <c r="F12" s="3">
        <v>237</v>
      </c>
      <c r="G12" s="3">
        <v>174.66666666666666</v>
      </c>
      <c r="H12" s="3"/>
      <c r="I12" s="19"/>
      <c r="J12" s="19"/>
      <c r="K12" s="19"/>
    </row>
    <row r="13" spans="1:13" x14ac:dyDescent="0.3">
      <c r="A13" s="3" t="s">
        <v>27</v>
      </c>
      <c r="B13" s="3">
        <v>3</v>
      </c>
      <c r="C13" s="3">
        <v>4</v>
      </c>
      <c r="D13" s="19"/>
      <c r="E13" s="3" t="s">
        <v>27</v>
      </c>
      <c r="F13" s="3">
        <v>3</v>
      </c>
      <c r="G13" s="3">
        <v>4</v>
      </c>
      <c r="H13" s="3"/>
      <c r="I13" s="19"/>
      <c r="J13" s="19"/>
      <c r="K13" s="19"/>
    </row>
    <row r="14" spans="1:13" x14ac:dyDescent="0.3">
      <c r="A14" s="3" t="s">
        <v>6</v>
      </c>
      <c r="B14" s="3">
        <v>2</v>
      </c>
      <c r="C14" s="3">
        <v>3</v>
      </c>
      <c r="D14" s="19"/>
      <c r="E14" s="3" t="s">
        <v>43</v>
      </c>
      <c r="F14" s="3">
        <v>199.6</v>
      </c>
      <c r="G14" s="3"/>
      <c r="H14" s="3"/>
      <c r="I14" s="19"/>
      <c r="J14" s="19"/>
      <c r="K14" s="19"/>
    </row>
    <row r="15" spans="1:13" x14ac:dyDescent="0.3">
      <c r="A15" s="3" t="s">
        <v>12</v>
      </c>
      <c r="B15" s="3">
        <v>1.3568702290076338</v>
      </c>
      <c r="C15" s="3"/>
      <c r="D15" s="19"/>
      <c r="E15" s="3" t="s">
        <v>29</v>
      </c>
      <c r="F15" s="3">
        <v>0</v>
      </c>
      <c r="G15" s="3"/>
      <c r="H15" s="3"/>
      <c r="I15" s="19"/>
      <c r="J15" s="19"/>
      <c r="K15" s="19"/>
    </row>
    <row r="16" spans="1:13" x14ac:dyDescent="0.3">
      <c r="A16" s="3" t="s">
        <v>40</v>
      </c>
      <c r="B16" s="3">
        <v>0.38045309245244607</v>
      </c>
      <c r="C16" s="3"/>
      <c r="D16" s="19"/>
      <c r="E16" s="3" t="s">
        <v>6</v>
      </c>
      <c r="F16" s="3">
        <v>5</v>
      </c>
      <c r="G16" s="3"/>
      <c r="H16" s="3"/>
      <c r="I16" s="19"/>
      <c r="J16" s="19"/>
      <c r="K16" s="19"/>
    </row>
    <row r="17" spans="1:11" ht="15" thickBot="1" x14ac:dyDescent="0.35">
      <c r="A17" s="4" t="s">
        <v>41</v>
      </c>
      <c r="B17" s="4">
        <v>9.5520944959211587</v>
      </c>
      <c r="C17" s="4"/>
      <c r="D17" s="19"/>
      <c r="E17" s="3" t="s">
        <v>30</v>
      </c>
      <c r="F17" s="3">
        <v>-3.4289650504080029</v>
      </c>
      <c r="G17" s="3"/>
      <c r="H17" s="3"/>
      <c r="I17" s="19"/>
      <c r="J17" s="19"/>
      <c r="K17" s="19"/>
    </row>
    <row r="18" spans="1:11" x14ac:dyDescent="0.3">
      <c r="E18" s="3" t="s">
        <v>31</v>
      </c>
      <c r="F18" s="3">
        <v>9.3282041398792866E-3</v>
      </c>
      <c r="G18" s="3"/>
      <c r="H18" s="3"/>
      <c r="I18" s="19"/>
      <c r="J18" s="19"/>
      <c r="K18" s="19"/>
    </row>
    <row r="19" spans="1:11" x14ac:dyDescent="0.3">
      <c r="E19" s="3" t="s">
        <v>32</v>
      </c>
      <c r="F19" s="3">
        <v>2.0150483733330233</v>
      </c>
      <c r="G19" s="3"/>
      <c r="H19" s="3"/>
      <c r="I19" s="19"/>
      <c r="J19" s="19"/>
      <c r="K19" s="19"/>
    </row>
    <row r="20" spans="1:11" x14ac:dyDescent="0.3">
      <c r="E20" s="3" t="s">
        <v>33</v>
      </c>
      <c r="F20" s="3">
        <v>1.8656408279758573E-2</v>
      </c>
      <c r="G20" s="3"/>
      <c r="H20" s="3"/>
      <c r="I20" s="19"/>
      <c r="J20" s="19"/>
      <c r="K20" s="19"/>
    </row>
    <row r="21" spans="1:11" ht="15" thickBot="1" x14ac:dyDescent="0.35">
      <c r="E21" s="4" t="s">
        <v>34</v>
      </c>
      <c r="F21" s="4">
        <v>2.570581835636315</v>
      </c>
      <c r="G21" s="4"/>
      <c r="H21" s="3"/>
      <c r="I21" s="19"/>
      <c r="J21" s="19"/>
      <c r="K21" s="19"/>
    </row>
  </sheetData>
  <mergeCells count="3">
    <mergeCell ref="B2:E2"/>
    <mergeCell ref="A8:C8"/>
    <mergeCell ref="E8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2022-12-22T17:38:10Z</dcterms:modified>
</cp:coreProperties>
</file>