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024AIDataScienceGNRClub\Advanced Excel\"/>
    </mc:Choice>
  </mc:AlternateContent>
  <xr:revisionPtr revIDLastSave="0" documentId="13_ncr:1_{1D31A213-9370-47EE-992C-74AC2A14EFD6}" xr6:coauthVersionLast="47" xr6:coauthVersionMax="47" xr10:uidLastSave="{00000000-0000-0000-0000-000000000000}"/>
  <bookViews>
    <workbookView xWindow="-108" yWindow="-108" windowWidth="23256" windowHeight="12576" activeTab="3" xr2:uid="{C9233FB1-007A-460A-BFE9-0D2DDFD93EF5}"/>
  </bookViews>
  <sheets>
    <sheet name="Final Result" sheetId="2" r:id="rId1"/>
    <sheet name="Marks" sheetId="1" r:id="rId2"/>
    <sheet name="Ayush Sheth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2" i="4"/>
  <c r="M19" i="4"/>
  <c r="M17" i="4"/>
  <c r="M15" i="4" l="1"/>
  <c r="M13" i="4"/>
  <c r="M11" i="4"/>
  <c r="M9" i="4"/>
  <c r="M6" i="4"/>
  <c r="M4" i="4"/>
  <c r="M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/>
  <c r="D19" i="4"/>
  <c r="D18" i="4"/>
  <c r="D17" i="4"/>
  <c r="D8" i="4"/>
  <c r="D9" i="4"/>
  <c r="D10" i="4"/>
  <c r="D11" i="4"/>
  <c r="D13" i="4"/>
  <c r="D14" i="4"/>
  <c r="D15" i="4"/>
  <c r="D3" i="4"/>
  <c r="D4" i="4"/>
  <c r="D5" i="4"/>
  <c r="D6" i="4"/>
  <c r="D7" i="4"/>
  <c r="D2" i="4"/>
  <c r="C17" i="4"/>
  <c r="I24" i="4" s="1"/>
  <c r="B17" i="4"/>
  <c r="A2" i="2"/>
  <c r="B2" i="2"/>
  <c r="C24" i="3"/>
  <c r="C23" i="3"/>
  <c r="J5" i="3"/>
  <c r="J4" i="3"/>
  <c r="J3" i="3"/>
  <c r="J2" i="3"/>
  <c r="I5" i="3"/>
  <c r="I4" i="3"/>
  <c r="I2" i="3"/>
  <c r="I3" i="3"/>
  <c r="G3" i="3"/>
  <c r="G2" i="3"/>
  <c r="D22" i="3"/>
  <c r="C22" i="3"/>
  <c r="D21" i="3"/>
  <c r="C21" i="3"/>
  <c r="D20" i="3"/>
  <c r="C20" i="3"/>
  <c r="D17" i="3"/>
  <c r="C17" i="3"/>
  <c r="C18" i="3"/>
  <c r="D18" i="3"/>
  <c r="D15" i="3"/>
  <c r="C15" i="3"/>
  <c r="D16" i="3"/>
  <c r="C16" i="3"/>
  <c r="D19" i="3" l="1"/>
  <c r="C19" i="3"/>
  <c r="E13" i="3"/>
  <c r="E12" i="3"/>
  <c r="E11" i="3"/>
  <c r="E10" i="3"/>
  <c r="E9" i="3"/>
  <c r="E8" i="3"/>
  <c r="E7" i="3"/>
  <c r="L2" i="1"/>
  <c r="D4" i="1"/>
  <c r="D5" i="1"/>
  <c r="D6" i="1"/>
  <c r="D7" i="1"/>
  <c r="D8" i="1"/>
  <c r="D3" i="1"/>
  <c r="D2" i="1"/>
  <c r="G2" i="1"/>
  <c r="B10" i="1"/>
  <c r="E8" i="1"/>
  <c r="E3" i="1"/>
  <c r="E4" i="1"/>
  <c r="E5" i="1"/>
  <c r="E6" i="1"/>
  <c r="E7" i="1"/>
  <c r="E2" i="1"/>
  <c r="F3" i="1"/>
  <c r="F2" i="1"/>
  <c r="F1" i="1"/>
  <c r="E15" i="3" l="1"/>
  <c r="E16" i="3"/>
  <c r="M2" i="1"/>
  <c r="E10" i="1"/>
  <c r="D11" i="1"/>
</calcChain>
</file>

<file path=xl/sharedStrings.xml><?xml version="1.0" encoding="utf-8"?>
<sst xmlns="http://schemas.openxmlformats.org/spreadsheetml/2006/main" count="88" uniqueCount="72">
  <si>
    <t>Name</t>
  </si>
  <si>
    <t>Test 1</t>
  </si>
  <si>
    <t>Test 2</t>
  </si>
  <si>
    <t>Yesha</t>
  </si>
  <si>
    <t>Dev</t>
  </si>
  <si>
    <t>Dhruvi</t>
  </si>
  <si>
    <t>Vishwa</t>
  </si>
  <si>
    <t>Kaushal</t>
  </si>
  <si>
    <t>Ayush</t>
  </si>
  <si>
    <t>Agnivesh</t>
  </si>
  <si>
    <t>Total</t>
  </si>
  <si>
    <t>Total by SUM</t>
  </si>
  <si>
    <t>Imp Announce</t>
  </si>
  <si>
    <t>Total Marks (Duplicate)</t>
  </si>
  <si>
    <t>Total Marks</t>
  </si>
  <si>
    <t>Last Name</t>
  </si>
  <si>
    <t>First Name</t>
  </si>
  <si>
    <t>Ayush Sheth</t>
  </si>
  <si>
    <t>Course</t>
  </si>
  <si>
    <t>Level-5</t>
  </si>
  <si>
    <t>Module</t>
  </si>
  <si>
    <t>Data Analytics</t>
  </si>
  <si>
    <t>Sr.No.</t>
  </si>
  <si>
    <t>Subject</t>
  </si>
  <si>
    <t>Test -1 Marks</t>
  </si>
  <si>
    <t>Test - 2 Marks</t>
  </si>
  <si>
    <t>Tableau</t>
  </si>
  <si>
    <t>Excel</t>
  </si>
  <si>
    <t>Advanced SQL</t>
  </si>
  <si>
    <t>Core Python</t>
  </si>
  <si>
    <t>Python Libraries</t>
  </si>
  <si>
    <t>Probability &amp; Statistics</t>
  </si>
  <si>
    <t>Hypothesis Testing</t>
  </si>
  <si>
    <t>Avg Makrks Per Subject</t>
  </si>
  <si>
    <t>Rounded Off Avg</t>
  </si>
  <si>
    <t>Truncated Avg</t>
  </si>
  <si>
    <t>Rounded Down Avg</t>
  </si>
  <si>
    <t>Rounded Up Avg</t>
  </si>
  <si>
    <t>Nearest Ten</t>
  </si>
  <si>
    <t>Nearest Hundred</t>
  </si>
  <si>
    <t>Student No</t>
  </si>
  <si>
    <t>Sub 1</t>
  </si>
  <si>
    <t>Sub 2</t>
  </si>
  <si>
    <t>Subject Total</t>
  </si>
  <si>
    <t>Fixed Internal Marks</t>
  </si>
  <si>
    <t>Bonus Marks</t>
  </si>
  <si>
    <t>Attendance</t>
  </si>
  <si>
    <t>Qualified or Not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</si>
  <si>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</si>
  <si>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</si>
  <si>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</si>
  <si>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</si>
  <si>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</si>
  <si>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</si>
  <si>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</si>
  <si>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</si>
  <si>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</si>
  <si>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</si>
  <si>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</si>
  <si>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Average Marks per student</t>
  </si>
  <si>
    <t>Average by AVERAGE formula</t>
  </si>
  <si>
    <t>Summary</t>
  </si>
  <si>
    <t>Avg Marks/Student</t>
  </si>
  <si>
    <t>Total Subjects</t>
  </si>
  <si>
    <t>Total Tests Given</t>
  </si>
  <si>
    <t>Avg Marks by Average</t>
  </si>
  <si>
    <t>Round down</t>
  </si>
  <si>
    <t>Truncate</t>
  </si>
  <si>
    <t>Floor</t>
  </si>
  <si>
    <t>Ceil</t>
  </si>
  <si>
    <t>Sum of Total marks of students whose attendance was atleast 70% &amp; attended independence day</t>
  </si>
  <si>
    <t>Sum of Total marks of students whose attendance was atleast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</si>
</sst>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9862-F402-4343-9453-1F6205774F5B}">
  <dimension ref="A1:B2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0.6640625" bestFit="1" customWidth="1"/>
  </cols>
  <sheetData>
    <row r="1" spans="1:2" x14ac:dyDescent="0.3">
      <c r="A1" t="s">
        <v>0</v>
      </c>
      <c r="B1" t="s">
        <v>14</v>
      </c>
    </row>
    <row r="2" spans="1:2" x14ac:dyDescent="0.3">
      <c r="A2" t="str">
        <f>'Ayush Sheth'!B1</f>
        <v>Ayush Sheth</v>
      </c>
      <c r="B2">
        <f>Marks!D7</f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836B-8408-4708-8657-2854244B0265}">
  <dimension ref="A1:M11"/>
  <sheetViews>
    <sheetView workbookViewId="0">
      <selection activeCell="L3" sqref="L3"/>
    </sheetView>
  </sheetViews>
  <sheetFormatPr defaultRowHeight="14.4" x14ac:dyDescent="0.3"/>
  <cols>
    <col min="3" max="3" width="13.109375" bestFit="1" customWidth="1"/>
    <col min="4" max="4" width="12.6640625" bestFit="1" customWidth="1"/>
    <col min="7" max="7" width="20.109375" bestFit="1" customWidth="1"/>
    <col min="11" max="11" width="9.77734375" bestFit="1" customWidth="1"/>
    <col min="12" max="12" width="9.6640625" bestFit="1" customWidth="1"/>
    <col min="13" max="13" width="10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11</v>
      </c>
      <c r="E1" t="s">
        <v>10</v>
      </c>
      <c r="F1">
        <f>SUM(5, 10)</f>
        <v>15</v>
      </c>
      <c r="G1" t="s">
        <v>13</v>
      </c>
      <c r="K1" t="s">
        <v>16</v>
      </c>
      <c r="L1" t="s">
        <v>15</v>
      </c>
      <c r="M1" t="s">
        <v>14</v>
      </c>
    </row>
    <row r="2" spans="1:13" x14ac:dyDescent="0.3">
      <c r="A2" t="s">
        <v>3</v>
      </c>
      <c r="B2">
        <v>24</v>
      </c>
      <c r="C2">
        <v>22</v>
      </c>
      <c r="D2">
        <f>SUM($B$2, $C$2)</f>
        <v>46</v>
      </c>
      <c r="E2">
        <f>B2+C2</f>
        <v>46</v>
      </c>
      <c r="F2">
        <f>SUM(5, 15, 25, 40, 25)</f>
        <v>110</v>
      </c>
      <c r="G2">
        <f>SUM($B2, $C2)</f>
        <v>46</v>
      </c>
      <c r="K2" t="s">
        <v>8</v>
      </c>
      <c r="L2" t="e">
        <f>'Final Result'!#REF!</f>
        <v>#REF!</v>
      </c>
      <c r="M2">
        <f>D7</f>
        <v>45</v>
      </c>
    </row>
    <row r="3" spans="1:13" x14ac:dyDescent="0.3">
      <c r="A3" t="s">
        <v>4</v>
      </c>
      <c r="B3">
        <v>20</v>
      </c>
      <c r="C3">
        <v>25</v>
      </c>
      <c r="D3">
        <f>SUM($B3, $C3)</f>
        <v>45</v>
      </c>
      <c r="E3">
        <f t="shared" ref="E3:E6" si="0">B3+C3</f>
        <v>45</v>
      </c>
      <c r="F3">
        <f>SUM(12)</f>
        <v>12</v>
      </c>
    </row>
    <row r="4" spans="1:13" x14ac:dyDescent="0.3">
      <c r="A4" t="s">
        <v>5</v>
      </c>
      <c r="B4">
        <v>22</v>
      </c>
      <c r="C4">
        <v>21</v>
      </c>
      <c r="D4">
        <f t="shared" ref="D4:D8" si="1">SUM($B4, $C4)</f>
        <v>43</v>
      </c>
      <c r="E4">
        <f t="shared" si="0"/>
        <v>43</v>
      </c>
    </row>
    <row r="5" spans="1:13" x14ac:dyDescent="0.3">
      <c r="A5" t="s">
        <v>6</v>
      </c>
      <c r="B5">
        <v>23</v>
      </c>
      <c r="C5">
        <v>20</v>
      </c>
      <c r="D5">
        <f t="shared" si="1"/>
        <v>43</v>
      </c>
      <c r="E5">
        <f t="shared" si="0"/>
        <v>43</v>
      </c>
    </row>
    <row r="6" spans="1:13" x14ac:dyDescent="0.3">
      <c r="A6" t="s">
        <v>7</v>
      </c>
      <c r="B6">
        <v>19</v>
      </c>
      <c r="C6">
        <v>21</v>
      </c>
      <c r="D6">
        <f t="shared" si="1"/>
        <v>40</v>
      </c>
      <c r="E6">
        <f t="shared" si="0"/>
        <v>40</v>
      </c>
    </row>
    <row r="7" spans="1:13" x14ac:dyDescent="0.3">
      <c r="A7" t="s">
        <v>8</v>
      </c>
      <c r="B7">
        <v>20</v>
      </c>
      <c r="C7">
        <v>25</v>
      </c>
      <c r="D7">
        <f t="shared" si="1"/>
        <v>45</v>
      </c>
      <c r="E7">
        <f t="shared" ref="E7:E8" si="2">B7+C7</f>
        <v>45</v>
      </c>
    </row>
    <row r="8" spans="1:13" x14ac:dyDescent="0.3">
      <c r="A8" t="s">
        <v>9</v>
      </c>
      <c r="B8">
        <v>23</v>
      </c>
      <c r="C8">
        <v>18</v>
      </c>
      <c r="D8">
        <f t="shared" si="1"/>
        <v>41</v>
      </c>
      <c r="E8">
        <f t="shared" si="2"/>
        <v>41</v>
      </c>
    </row>
    <row r="10" spans="1:13" x14ac:dyDescent="0.3">
      <c r="A10" t="s">
        <v>10</v>
      </c>
      <c r="B10">
        <f>SUM(B$2:B$8)</f>
        <v>151</v>
      </c>
      <c r="D10" t="s">
        <v>12</v>
      </c>
      <c r="E10">
        <f>SUM(E2:E8)</f>
        <v>303</v>
      </c>
    </row>
    <row r="11" spans="1:13" x14ac:dyDescent="0.3">
      <c r="D11">
        <f>SUM(D$2:D$8)</f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5464-FE14-4924-96C8-0BBB66D8EA34}">
  <dimension ref="A1:J24"/>
  <sheetViews>
    <sheetView workbookViewId="0">
      <selection activeCell="B1" sqref="B1"/>
    </sheetView>
  </sheetViews>
  <sheetFormatPr defaultRowHeight="14.4" x14ac:dyDescent="0.3"/>
  <cols>
    <col min="1" max="1" width="15" bestFit="1" customWidth="1"/>
    <col min="2" max="2" width="19.33203125" bestFit="1" customWidth="1"/>
    <col min="3" max="3" width="12" bestFit="1" customWidth="1"/>
    <col min="4" max="4" width="12.44140625" bestFit="1" customWidth="1"/>
    <col min="5" max="5" width="10.6640625" bestFit="1" customWidth="1"/>
    <col min="6" max="6" width="11.21875" bestFit="1" customWidth="1"/>
    <col min="7" max="7" width="21.33203125" customWidth="1"/>
  </cols>
  <sheetData>
    <row r="1" spans="1:10" x14ac:dyDescent="0.3">
      <c r="A1" t="s">
        <v>0</v>
      </c>
      <c r="B1" t="s">
        <v>17</v>
      </c>
      <c r="G1">
        <v>85.39</v>
      </c>
      <c r="H1">
        <v>85.9</v>
      </c>
      <c r="I1">
        <v>-5.3</v>
      </c>
      <c r="J1">
        <v>6.5</v>
      </c>
    </row>
    <row r="2" spans="1:10" x14ac:dyDescent="0.3">
      <c r="A2" t="s">
        <v>18</v>
      </c>
      <c r="B2" t="s">
        <v>19</v>
      </c>
      <c r="F2" t="s">
        <v>66</v>
      </c>
      <c r="G2">
        <f>ROUNDDOWN(G1, 1)</f>
        <v>85.3</v>
      </c>
      <c r="H2">
        <v>85</v>
      </c>
      <c r="I2">
        <f>ROUNDDOWN(I1, 0)</f>
        <v>-5</v>
      </c>
      <c r="J2">
        <f>ROUNDDOWN(J1, 0)</f>
        <v>6</v>
      </c>
    </row>
    <row r="3" spans="1:10" x14ac:dyDescent="0.3">
      <c r="A3" t="s">
        <v>20</v>
      </c>
      <c r="B3" t="s">
        <v>21</v>
      </c>
      <c r="F3" t="s">
        <v>67</v>
      </c>
      <c r="G3">
        <f>TRUNC(G1, 1)</f>
        <v>85.3</v>
      </c>
      <c r="H3">
        <v>85</v>
      </c>
      <c r="I3">
        <f>TRUNC(I1, 0)</f>
        <v>-5</v>
      </c>
      <c r="J3">
        <f>TRUNC(J1, 0)</f>
        <v>6</v>
      </c>
    </row>
    <row r="4" spans="1:10" x14ac:dyDescent="0.3">
      <c r="A4" t="s">
        <v>63</v>
      </c>
      <c r="B4">
        <v>7</v>
      </c>
      <c r="F4" t="s">
        <v>68</v>
      </c>
      <c r="I4">
        <f>_xlfn.FLOOR.MATH(I1)</f>
        <v>-6</v>
      </c>
      <c r="J4">
        <f>_xlfn.FLOOR.MATH(J1)</f>
        <v>6</v>
      </c>
    </row>
    <row r="5" spans="1:10" x14ac:dyDescent="0.3">
      <c r="F5" t="s">
        <v>69</v>
      </c>
      <c r="I5">
        <f>_xlfn.CEILING.MATH(I1)</f>
        <v>-5</v>
      </c>
      <c r="J5">
        <f>_xlfn.CEILING.MATH(J1)</f>
        <v>7</v>
      </c>
    </row>
    <row r="6" spans="1:10" x14ac:dyDescent="0.3">
      <c r="A6" t="s">
        <v>22</v>
      </c>
      <c r="B6" t="s">
        <v>23</v>
      </c>
      <c r="C6" t="s">
        <v>24</v>
      </c>
      <c r="D6" t="s">
        <v>25</v>
      </c>
      <c r="E6" t="s">
        <v>14</v>
      </c>
    </row>
    <row r="7" spans="1:10" x14ac:dyDescent="0.3">
      <c r="A7">
        <v>1</v>
      </c>
      <c r="B7" t="s">
        <v>26</v>
      </c>
      <c r="C7">
        <v>80</v>
      </c>
      <c r="D7">
        <v>95</v>
      </c>
      <c r="E7">
        <f>C7+D7</f>
        <v>175</v>
      </c>
    </row>
    <row r="8" spans="1:10" x14ac:dyDescent="0.3">
      <c r="A8">
        <v>2</v>
      </c>
      <c r="B8" t="s">
        <v>27</v>
      </c>
      <c r="C8">
        <v>100</v>
      </c>
      <c r="D8">
        <v>97</v>
      </c>
      <c r="E8">
        <f t="shared" ref="E8:E13" si="0">C8+D8</f>
        <v>197</v>
      </c>
    </row>
    <row r="9" spans="1:10" x14ac:dyDescent="0.3">
      <c r="A9">
        <v>3</v>
      </c>
      <c r="B9" t="s">
        <v>28</v>
      </c>
      <c r="C9">
        <v>80</v>
      </c>
      <c r="D9">
        <v>90</v>
      </c>
      <c r="E9">
        <f t="shared" si="0"/>
        <v>170</v>
      </c>
    </row>
    <row r="10" spans="1:10" x14ac:dyDescent="0.3">
      <c r="A10">
        <v>4</v>
      </c>
      <c r="B10" t="s">
        <v>29</v>
      </c>
      <c r="D10">
        <v>88</v>
      </c>
      <c r="E10">
        <f t="shared" si="0"/>
        <v>88</v>
      </c>
    </row>
    <row r="11" spans="1:10" x14ac:dyDescent="0.3">
      <c r="A11">
        <v>5</v>
      </c>
      <c r="B11" t="s">
        <v>30</v>
      </c>
      <c r="C11">
        <v>90</v>
      </c>
      <c r="D11">
        <v>85</v>
      </c>
      <c r="E11">
        <f t="shared" si="0"/>
        <v>175</v>
      </c>
    </row>
    <row r="12" spans="1:10" x14ac:dyDescent="0.3">
      <c r="A12">
        <v>6</v>
      </c>
      <c r="B12" t="s">
        <v>31</v>
      </c>
      <c r="C12">
        <v>92</v>
      </c>
      <c r="D12">
        <v>80</v>
      </c>
      <c r="E12">
        <f t="shared" si="0"/>
        <v>172</v>
      </c>
    </row>
    <row r="13" spans="1:10" x14ac:dyDescent="0.3">
      <c r="A13">
        <v>7</v>
      </c>
      <c r="B13" t="s">
        <v>32</v>
      </c>
      <c r="C13">
        <v>88</v>
      </c>
      <c r="D13">
        <v>86</v>
      </c>
      <c r="E13">
        <f t="shared" si="0"/>
        <v>174</v>
      </c>
    </row>
    <row r="15" spans="1:10" x14ac:dyDescent="0.3">
      <c r="B15" t="s">
        <v>64</v>
      </c>
      <c r="C15">
        <f>COUNT(C7:C13)</f>
        <v>6</v>
      </c>
      <c r="D15">
        <f>COUNT(D7:D13)</f>
        <v>7</v>
      </c>
      <c r="E15">
        <f>COUNT(E7:E13)</f>
        <v>7</v>
      </c>
    </row>
    <row r="16" spans="1:10" x14ac:dyDescent="0.3">
      <c r="B16" t="s">
        <v>14</v>
      </c>
      <c r="C16">
        <f>SUM(C7:C13)</f>
        <v>530</v>
      </c>
      <c r="D16">
        <f t="shared" ref="D16:E16" si="1">SUM(D7:D13)</f>
        <v>621</v>
      </c>
      <c r="E16">
        <f t="shared" si="1"/>
        <v>1151</v>
      </c>
    </row>
    <row r="17" spans="2:4" x14ac:dyDescent="0.3">
      <c r="B17" t="s">
        <v>33</v>
      </c>
      <c r="C17">
        <f>C16/$B$4</f>
        <v>75.714285714285708</v>
      </c>
      <c r="D17">
        <f>D16/$B$4</f>
        <v>88.714285714285708</v>
      </c>
    </row>
    <row r="18" spans="2:4" x14ac:dyDescent="0.3">
      <c r="B18" t="s">
        <v>65</v>
      </c>
      <c r="C18">
        <f>AVERAGE(C7:C13)</f>
        <v>88.333333333333329</v>
      </c>
      <c r="D18">
        <f>AVERAGE(D7:D13)</f>
        <v>88.714285714285708</v>
      </c>
    </row>
    <row r="19" spans="2:4" x14ac:dyDescent="0.3">
      <c r="B19" t="s">
        <v>34</v>
      </c>
      <c r="C19">
        <f>ROUND(C17, 0)</f>
        <v>76</v>
      </c>
      <c r="D19">
        <f>ROUND(D17, 0)</f>
        <v>89</v>
      </c>
    </row>
    <row r="20" spans="2:4" x14ac:dyDescent="0.3">
      <c r="B20" t="s">
        <v>35</v>
      </c>
      <c r="C20">
        <f>TRUNC(C18, 4)</f>
        <v>88.333299999999994</v>
      </c>
      <c r="D20">
        <f>TRUNC(D18, 0)</f>
        <v>88</v>
      </c>
    </row>
    <row r="21" spans="2:4" x14ac:dyDescent="0.3">
      <c r="B21" t="s">
        <v>37</v>
      </c>
      <c r="C21">
        <f>ROUNDUP(C18, 0)</f>
        <v>89</v>
      </c>
      <c r="D21">
        <f>ROUNDUP(D18, 0)</f>
        <v>89</v>
      </c>
    </row>
    <row r="22" spans="2:4" x14ac:dyDescent="0.3">
      <c r="B22" t="s">
        <v>36</v>
      </c>
      <c r="C22">
        <f>ROUNDDOWN(C18, 0)</f>
        <v>88</v>
      </c>
      <c r="D22">
        <f>ROUNDDOWN(D18, 0)</f>
        <v>88</v>
      </c>
    </row>
    <row r="23" spans="2:4" x14ac:dyDescent="0.3">
      <c r="B23" t="s">
        <v>38</v>
      </c>
      <c r="C23">
        <f>ROUND(C17, -1)</f>
        <v>80</v>
      </c>
    </row>
    <row r="24" spans="2:4" x14ac:dyDescent="0.3">
      <c r="B24" t="s">
        <v>39</v>
      </c>
      <c r="C24">
        <f>ROUND(C17, -2)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2EB1-D84D-499E-9082-74B2FCC88342}">
  <dimension ref="A1:M24"/>
  <sheetViews>
    <sheetView tabSelected="1" zoomScale="130" zoomScaleNormal="130" workbookViewId="0">
      <selection activeCell="L5" sqref="L5"/>
    </sheetView>
  </sheetViews>
  <sheetFormatPr defaultRowHeight="14.4" x14ac:dyDescent="0.3"/>
  <cols>
    <col min="1" max="1" width="9.88671875" customWidth="1"/>
    <col min="2" max="2" width="7.88671875" customWidth="1"/>
    <col min="3" max="3" width="5.33203125" bestFit="1" customWidth="1"/>
    <col min="4" max="4" width="11.77734375" bestFit="1" customWidth="1"/>
    <col min="5" max="5" width="17.6640625" bestFit="1" customWidth="1"/>
    <col min="6" max="6" width="10.77734375" bestFit="1" customWidth="1"/>
    <col min="7" max="7" width="11.44140625" bestFit="1" customWidth="1"/>
    <col min="8" max="8" width="10.33203125" bestFit="1" customWidth="1"/>
    <col min="9" max="9" width="14.21875" bestFit="1" customWidth="1"/>
    <col min="10" max="10" width="16.6640625" bestFit="1" customWidth="1"/>
    <col min="11" max="11" width="9.6640625" bestFit="1" customWidth="1"/>
    <col min="12" max="12" width="10.21875" bestFit="1" customWidth="1"/>
    <col min="13" max="13" width="77.5546875" bestFit="1" customWidth="1"/>
  </cols>
  <sheetData>
    <row r="1" spans="1:13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14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</row>
    <row r="2" spans="1:13" x14ac:dyDescent="0.3">
      <c r="A2">
        <v>1</v>
      </c>
      <c r="B2">
        <v>22</v>
      </c>
      <c r="C2">
        <v>32</v>
      </c>
      <c r="D2">
        <f>B2 + C2</f>
        <v>54</v>
      </c>
      <c r="E2">
        <v>20</v>
      </c>
      <c r="F2">
        <f>D2+E$2</f>
        <v>74</v>
      </c>
      <c r="G2">
        <v>10</v>
      </c>
      <c r="H2">
        <v>55</v>
      </c>
      <c r="I2" t="str">
        <f>IF(H2&gt;=70,"Yes","No")</f>
        <v>No</v>
      </c>
      <c r="J2">
        <v>1</v>
      </c>
      <c r="K2" t="s">
        <v>52</v>
      </c>
      <c r="L2">
        <f>IF(H2&gt;=70,F2+$G$2,F2)</f>
        <v>74</v>
      </c>
      <c r="M2" s="1">
        <f>SUM(J2:J15)</f>
        <v>9</v>
      </c>
    </row>
    <row r="3" spans="1:13" x14ac:dyDescent="0.3">
      <c r="A3">
        <v>2</v>
      </c>
      <c r="C3">
        <v>31</v>
      </c>
      <c r="D3">
        <f t="shared" ref="D3:D6" si="0">B3 + C3</f>
        <v>31</v>
      </c>
      <c r="F3">
        <f t="shared" ref="F3:F15" si="1">D3+E$2</f>
        <v>51</v>
      </c>
      <c r="H3">
        <v>68</v>
      </c>
      <c r="I3" t="str">
        <f t="shared" ref="I3:I15" si="2">IF(H3&gt;=70,"Yes","No")</f>
        <v>No</v>
      </c>
      <c r="L3">
        <f t="shared" ref="L3:L15" si="3">IF(H3&gt;=70,F3+$G$2,F3)</f>
        <v>51</v>
      </c>
      <c r="M3" s="1" t="s">
        <v>53</v>
      </c>
    </row>
    <row r="4" spans="1:13" x14ac:dyDescent="0.3">
      <c r="A4">
        <v>3</v>
      </c>
      <c r="B4">
        <v>14</v>
      </c>
      <c r="C4">
        <v>30</v>
      </c>
      <c r="D4">
        <f t="shared" si="0"/>
        <v>44</v>
      </c>
      <c r="F4">
        <f t="shared" si="1"/>
        <v>64</v>
      </c>
      <c r="H4">
        <v>77</v>
      </c>
      <c r="I4" t="str">
        <f t="shared" si="2"/>
        <v>Yes</v>
      </c>
      <c r="L4">
        <f t="shared" si="3"/>
        <v>74</v>
      </c>
      <c r="M4" s="1">
        <f>COUNT(C2:C15)</f>
        <v>11</v>
      </c>
    </row>
    <row r="5" spans="1:13" x14ac:dyDescent="0.3">
      <c r="A5">
        <v>4</v>
      </c>
      <c r="B5">
        <v>15</v>
      </c>
      <c r="D5">
        <f t="shared" si="0"/>
        <v>15</v>
      </c>
      <c r="F5">
        <f t="shared" si="1"/>
        <v>35</v>
      </c>
      <c r="H5">
        <v>98</v>
      </c>
      <c r="I5" t="str">
        <f t="shared" si="2"/>
        <v>Yes</v>
      </c>
      <c r="J5">
        <v>1</v>
      </c>
      <c r="L5">
        <f t="shared" si="3"/>
        <v>45</v>
      </c>
      <c r="M5" s="1" t="s">
        <v>54</v>
      </c>
    </row>
    <row r="6" spans="1:13" x14ac:dyDescent="0.3">
      <c r="A6">
        <v>5</v>
      </c>
      <c r="B6">
        <v>25</v>
      </c>
      <c r="C6">
        <v>32</v>
      </c>
      <c r="D6">
        <f t="shared" si="0"/>
        <v>57</v>
      </c>
      <c r="F6">
        <f t="shared" si="1"/>
        <v>77</v>
      </c>
      <c r="H6">
        <v>83</v>
      </c>
      <c r="I6" t="str">
        <f t="shared" si="2"/>
        <v>Yes</v>
      </c>
      <c r="J6">
        <v>1</v>
      </c>
      <c r="K6" t="s">
        <v>52</v>
      </c>
      <c r="L6">
        <f t="shared" si="3"/>
        <v>87</v>
      </c>
      <c r="M6" s="1">
        <f>COUNT(B2:B15)</f>
        <v>10</v>
      </c>
    </row>
    <row r="7" spans="1:13" x14ac:dyDescent="0.3">
      <c r="A7">
        <v>6</v>
      </c>
      <c r="C7">
        <v>34</v>
      </c>
      <c r="D7">
        <f>B7 + C7</f>
        <v>34</v>
      </c>
      <c r="F7">
        <f t="shared" si="1"/>
        <v>54</v>
      </c>
      <c r="H7">
        <v>92</v>
      </c>
      <c r="I7" t="str">
        <f t="shared" si="2"/>
        <v>Yes</v>
      </c>
      <c r="J7">
        <v>1</v>
      </c>
      <c r="K7" t="s">
        <v>52</v>
      </c>
      <c r="L7">
        <f t="shared" si="3"/>
        <v>64</v>
      </c>
      <c r="M7" s="1"/>
    </row>
    <row r="8" spans="1:13" x14ac:dyDescent="0.3">
      <c r="A8">
        <v>7</v>
      </c>
      <c r="B8">
        <v>20</v>
      </c>
      <c r="C8">
        <v>21</v>
      </c>
      <c r="D8">
        <f t="shared" ref="D8:D15" si="4">B8 + C8</f>
        <v>41</v>
      </c>
      <c r="F8">
        <f t="shared" si="1"/>
        <v>61</v>
      </c>
      <c r="H8">
        <v>52</v>
      </c>
      <c r="I8" t="str">
        <f t="shared" si="2"/>
        <v>No</v>
      </c>
      <c r="J8">
        <v>1</v>
      </c>
      <c r="L8">
        <f t="shared" si="3"/>
        <v>61</v>
      </c>
      <c r="M8" s="1" t="s">
        <v>55</v>
      </c>
    </row>
    <row r="9" spans="1:13" x14ac:dyDescent="0.3">
      <c r="A9">
        <v>8</v>
      </c>
      <c r="B9">
        <v>25</v>
      </c>
      <c r="D9">
        <f t="shared" si="4"/>
        <v>25</v>
      </c>
      <c r="F9">
        <f t="shared" si="1"/>
        <v>45</v>
      </c>
      <c r="H9">
        <v>33</v>
      </c>
      <c r="I9" t="str">
        <f t="shared" si="2"/>
        <v>No</v>
      </c>
      <c r="L9">
        <f t="shared" si="3"/>
        <v>45</v>
      </c>
      <c r="M9" s="1">
        <f>COUNTA(K2:K15)</f>
        <v>8</v>
      </c>
    </row>
    <row r="10" spans="1:13" x14ac:dyDescent="0.3">
      <c r="A10">
        <v>9</v>
      </c>
      <c r="B10">
        <v>19</v>
      </c>
      <c r="C10">
        <v>12</v>
      </c>
      <c r="D10">
        <f t="shared" si="4"/>
        <v>31</v>
      </c>
      <c r="F10">
        <f t="shared" si="1"/>
        <v>51</v>
      </c>
      <c r="H10">
        <v>8</v>
      </c>
      <c r="I10" t="str">
        <f t="shared" si="2"/>
        <v>No</v>
      </c>
      <c r="J10">
        <v>1</v>
      </c>
      <c r="K10" t="s">
        <v>52</v>
      </c>
      <c r="L10">
        <f t="shared" si="3"/>
        <v>51</v>
      </c>
      <c r="M10" s="1" t="s">
        <v>56</v>
      </c>
    </row>
    <row r="11" spans="1:13" x14ac:dyDescent="0.3">
      <c r="A11">
        <v>10</v>
      </c>
      <c r="B11">
        <v>26</v>
      </c>
      <c r="C11">
        <v>11</v>
      </c>
      <c r="D11">
        <f t="shared" si="4"/>
        <v>37</v>
      </c>
      <c r="F11">
        <f t="shared" si="1"/>
        <v>57</v>
      </c>
      <c r="H11">
        <v>42</v>
      </c>
      <c r="I11" t="str">
        <f t="shared" si="2"/>
        <v>No</v>
      </c>
      <c r="L11">
        <f t="shared" si="3"/>
        <v>57</v>
      </c>
      <c r="M11" s="1">
        <f>COUNTIF(H2:H15, "&gt;=70")</f>
        <v>6</v>
      </c>
    </row>
    <row r="12" spans="1:13" x14ac:dyDescent="0.3">
      <c r="A12">
        <v>11</v>
      </c>
      <c r="F12">
        <f t="shared" si="1"/>
        <v>20</v>
      </c>
      <c r="H12">
        <v>49</v>
      </c>
      <c r="I12" t="str">
        <f t="shared" si="2"/>
        <v>No</v>
      </c>
      <c r="J12">
        <v>1</v>
      </c>
      <c r="K12" t="s">
        <v>52</v>
      </c>
      <c r="L12">
        <f t="shared" si="3"/>
        <v>20</v>
      </c>
      <c r="M12" s="1" t="s">
        <v>57</v>
      </c>
    </row>
    <row r="13" spans="1:13" x14ac:dyDescent="0.3">
      <c r="A13">
        <v>12</v>
      </c>
      <c r="B13">
        <v>24</v>
      </c>
      <c r="C13">
        <v>27</v>
      </c>
      <c r="D13">
        <f t="shared" si="4"/>
        <v>51</v>
      </c>
      <c r="F13">
        <f t="shared" si="1"/>
        <v>71</v>
      </c>
      <c r="H13">
        <v>39</v>
      </c>
      <c r="I13" t="str">
        <f t="shared" si="2"/>
        <v>No</v>
      </c>
      <c r="K13" t="s">
        <v>52</v>
      </c>
      <c r="L13">
        <f t="shared" si="3"/>
        <v>71</v>
      </c>
      <c r="M13" s="2">
        <f>COUNTIF(H2:H15, 8)</f>
        <v>1</v>
      </c>
    </row>
    <row r="14" spans="1:13" x14ac:dyDescent="0.3">
      <c r="A14">
        <v>13</v>
      </c>
      <c r="C14">
        <v>29</v>
      </c>
      <c r="D14">
        <f t="shared" si="4"/>
        <v>29</v>
      </c>
      <c r="F14">
        <f t="shared" si="1"/>
        <v>49</v>
      </c>
      <c r="H14">
        <v>90</v>
      </c>
      <c r="I14" t="str">
        <f t="shared" si="2"/>
        <v>Yes</v>
      </c>
      <c r="J14">
        <v>1</v>
      </c>
      <c r="K14" t="s">
        <v>52</v>
      </c>
      <c r="L14">
        <f t="shared" si="3"/>
        <v>59</v>
      </c>
      <c r="M14" s="1" t="s">
        <v>58</v>
      </c>
    </row>
    <row r="15" spans="1:13" x14ac:dyDescent="0.3">
      <c r="A15">
        <v>14</v>
      </c>
      <c r="B15">
        <v>20</v>
      </c>
      <c r="C15">
        <v>9</v>
      </c>
      <c r="D15">
        <f t="shared" si="4"/>
        <v>29</v>
      </c>
      <c r="F15">
        <f t="shared" si="1"/>
        <v>49</v>
      </c>
      <c r="H15">
        <v>80</v>
      </c>
      <c r="I15" t="str">
        <f t="shared" si="2"/>
        <v>Yes</v>
      </c>
      <c r="J15">
        <v>1</v>
      </c>
      <c r="K15" t="s">
        <v>52</v>
      </c>
      <c r="L15">
        <f t="shared" si="3"/>
        <v>59</v>
      </c>
      <c r="M15" s="1">
        <f>COUNTIFS(B2:B15, "&gt;=25", C2:C15, "&lt;=20")</f>
        <v>1</v>
      </c>
    </row>
    <row r="16" spans="1:13" x14ac:dyDescent="0.3">
      <c r="M16" s="1" t="s">
        <v>71</v>
      </c>
    </row>
    <row r="17" spans="1:13" x14ac:dyDescent="0.3">
      <c r="A17" t="s">
        <v>10</v>
      </c>
      <c r="B17">
        <f>SUM(B2:B15)</f>
        <v>210</v>
      </c>
      <c r="C17">
        <f>SUM(C2:C15)</f>
        <v>268</v>
      </c>
      <c r="D17">
        <f>SUM(D2:D15)</f>
        <v>478</v>
      </c>
      <c r="M17" s="1">
        <f>SUMIF(H2:H15, "&gt;=70", F2:F15)</f>
        <v>328</v>
      </c>
    </row>
    <row r="18" spans="1:13" x14ac:dyDescent="0.3">
      <c r="A18" t="s">
        <v>59</v>
      </c>
      <c r="D18">
        <f>ROUND(D17/14, 2)</f>
        <v>34.14</v>
      </c>
      <c r="M18" s="1" t="s">
        <v>70</v>
      </c>
    </row>
    <row r="19" spans="1:13" x14ac:dyDescent="0.3">
      <c r="A19" t="s">
        <v>60</v>
      </c>
      <c r="D19">
        <f>ROUND(AVERAGE(D2:D15), 2)</f>
        <v>36.770000000000003</v>
      </c>
      <c r="M19" s="1">
        <f>SUMIFS(F2:F15, H2:H15, "&gt;=70", J2:J15, 1)</f>
        <v>264</v>
      </c>
    </row>
    <row r="23" spans="1:13" x14ac:dyDescent="0.3">
      <c r="G23" t="s">
        <v>61</v>
      </c>
    </row>
    <row r="24" spans="1:13" x14ac:dyDescent="0.3">
      <c r="G24" t="s">
        <v>62</v>
      </c>
      <c r="I24">
        <f>$C$17/14</f>
        <v>19.142857142857142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Result</vt:lpstr>
      <vt:lpstr>Marks</vt:lpstr>
      <vt:lpstr>Ayush Sheth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2024-12-21T11:13:40Z</dcterms:created>
  <dcterms:modified xsi:type="dcterms:W3CDTF">2025-01-04T11:51:20Z</dcterms:modified>
</cp:coreProperties>
</file>