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025_May_Fasttrack_DA\02_Advanced_Excel\"/>
    </mc:Choice>
  </mc:AlternateContent>
  <xr:revisionPtr revIDLastSave="0" documentId="13_ncr:1_{19FBDDFD-D429-4022-8210-46C591E7982A}" xr6:coauthVersionLast="47" xr6:coauthVersionMax="47" xr10:uidLastSave="{00000000-0000-0000-0000-000000000000}"/>
  <bookViews>
    <workbookView xWindow="-108" yWindow="-108" windowWidth="23256" windowHeight="12576" activeTab="4" xr2:uid="{F82754C6-0268-4AEE-B6F4-C1F247C75BFA}"/>
  </bookViews>
  <sheets>
    <sheet name="Autofill" sheetId="1" r:id="rId1"/>
    <sheet name="Khush_Mevada" sheetId="2" r:id="rId2"/>
    <sheet name="Shrey Patel" sheetId="4" r:id="rId3"/>
    <sheet name="Consolidated Result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2" i="6"/>
  <c r="L19" i="6" l="1"/>
  <c r="L17" i="6"/>
  <c r="L15" i="6"/>
  <c r="L13" i="6"/>
  <c r="L11" i="6"/>
  <c r="L9" i="6"/>
  <c r="L6" i="6"/>
  <c r="L4" i="6"/>
  <c r="L2" i="6"/>
  <c r="E14" i="6"/>
  <c r="E4" i="6"/>
  <c r="E5" i="6"/>
  <c r="E8" i="6"/>
  <c r="E9" i="6"/>
  <c r="E10" i="6"/>
  <c r="D19" i="6"/>
  <c r="C17" i="6"/>
  <c r="B17" i="6"/>
  <c r="D3" i="6"/>
  <c r="E3" i="6" s="1"/>
  <c r="D4" i="6"/>
  <c r="D5" i="6"/>
  <c r="D6" i="6"/>
  <c r="E6" i="6" s="1"/>
  <c r="D7" i="6"/>
  <c r="E7" i="6" s="1"/>
  <c r="D8" i="6"/>
  <c r="D9" i="6"/>
  <c r="D10" i="6"/>
  <c r="D11" i="6"/>
  <c r="E11" i="6" s="1"/>
  <c r="D13" i="6"/>
  <c r="E13" i="6" s="1"/>
  <c r="D14" i="6"/>
  <c r="D15" i="6"/>
  <c r="E15" i="6" s="1"/>
  <c r="D2" i="6"/>
  <c r="D17" i="6" s="1"/>
  <c r="D18" i="6" s="1"/>
  <c r="E2" i="6" l="1"/>
  <c r="B2" i="5"/>
  <c r="B3" i="5"/>
  <c r="D2" i="5"/>
  <c r="C2" i="5"/>
  <c r="C3" i="5"/>
  <c r="D3" i="5"/>
  <c r="B3" i="4"/>
  <c r="E15" i="4"/>
  <c r="D15" i="4"/>
  <c r="C14" i="4"/>
  <c r="E12" i="4"/>
  <c r="E11" i="4"/>
  <c r="E10" i="4"/>
  <c r="E9" i="4"/>
  <c r="E8" i="4"/>
  <c r="E7" i="4"/>
  <c r="E6" i="4"/>
  <c r="C26" i="2"/>
  <c r="K22" i="2"/>
  <c r="J22" i="2"/>
  <c r="I22" i="2"/>
  <c r="H22" i="2"/>
  <c r="K21" i="2"/>
  <c r="J21" i="2"/>
  <c r="I21" i="2"/>
  <c r="H21" i="2"/>
  <c r="D24" i="2"/>
  <c r="C21" i="2"/>
  <c r="B5" i="2"/>
  <c r="E18" i="2"/>
  <c r="B4" i="2" s="1"/>
  <c r="F13" i="2"/>
  <c r="E12" i="2"/>
  <c r="D18" i="2"/>
  <c r="C17" i="2"/>
  <c r="C20" i="2" s="1"/>
  <c r="E23" i="2" s="1"/>
  <c r="E10" i="2"/>
  <c r="E11" i="2"/>
  <c r="E14" i="2"/>
  <c r="E15" i="2"/>
  <c r="E9" i="2"/>
  <c r="C27" i="2" l="1"/>
  <c r="C25" i="2"/>
  <c r="D25" i="2"/>
  <c r="E24" i="2"/>
  <c r="C22" i="2"/>
  <c r="E25" i="2"/>
  <c r="D22" i="2"/>
  <c r="C23" i="2"/>
  <c r="E22" i="2"/>
  <c r="D23" i="2"/>
  <c r="C24" i="2"/>
</calcChain>
</file>

<file path=xl/sharedStrings.xml><?xml version="1.0" encoding="utf-8"?>
<sst xmlns="http://schemas.openxmlformats.org/spreadsheetml/2006/main" count="174" uniqueCount="93">
  <si>
    <t>Data Analysis</t>
  </si>
  <si>
    <t>Mon</t>
  </si>
  <si>
    <t>Tue</t>
  </si>
  <si>
    <t>Wed</t>
  </si>
  <si>
    <t>Thu</t>
  </si>
  <si>
    <t>Fri</t>
  </si>
  <si>
    <t>Sat</t>
  </si>
  <si>
    <t>Sun</t>
  </si>
  <si>
    <t>Monday</t>
  </si>
  <si>
    <t>Tuesday</t>
  </si>
  <si>
    <t>Wednesday</t>
  </si>
  <si>
    <t>Thursday</t>
  </si>
  <si>
    <t>Friday</t>
  </si>
  <si>
    <t>Saturday</t>
  </si>
  <si>
    <t>Sunday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</si>
  <si>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</si>
  <si>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</si>
  <si>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</si>
  <si>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</si>
  <si>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</si>
  <si>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</si>
  <si>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</si>
  <si>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</si>
  <si>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</si>
  <si>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</si>
  <si>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</si>
  <si>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</si>
  <si>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Sr.No.</t>
  </si>
  <si>
    <t>Subject</t>
  </si>
  <si>
    <t>Test-1</t>
  </si>
  <si>
    <t>Test-2</t>
  </si>
  <si>
    <t>Tableau</t>
  </si>
  <si>
    <t>Excel</t>
  </si>
  <si>
    <t>Advanced SQL</t>
  </si>
  <si>
    <t>Core Python</t>
  </si>
  <si>
    <t>Python Libraries</t>
  </si>
  <si>
    <t>Probability &amp; Statistics</t>
  </si>
  <si>
    <t>Hypothesis Testing</t>
  </si>
  <si>
    <t>Total Marks</t>
  </si>
  <si>
    <t>Irregular</t>
  </si>
  <si>
    <t>Abscent</t>
  </si>
  <si>
    <t>Grand Total</t>
  </si>
  <si>
    <t>Name</t>
  </si>
  <si>
    <t>Student-1</t>
  </si>
  <si>
    <t>Avg Makrks Per Subject</t>
  </si>
  <si>
    <t>Avg Marks by Average</t>
  </si>
  <si>
    <t>Rounded Off Avg</t>
  </si>
  <si>
    <t>Truncated Avg</t>
  </si>
  <si>
    <t>Rounded Up Avg</t>
  </si>
  <si>
    <t>Rounded Down Avg</t>
  </si>
  <si>
    <t>Nearest Ten</t>
  </si>
  <si>
    <t>Nearest Hundred</t>
  </si>
  <si>
    <t>Result Summary</t>
  </si>
  <si>
    <t>Total Marks
(By referring the cell)</t>
  </si>
  <si>
    <t>Total Marks
(By fixing the range)</t>
  </si>
  <si>
    <t>No. of subjects</t>
  </si>
  <si>
    <t>Number</t>
  </si>
  <si>
    <t>Round Down</t>
  </si>
  <si>
    <t>Truncate</t>
  </si>
  <si>
    <t>Floor</t>
  </si>
  <si>
    <t>Int</t>
  </si>
  <si>
    <t>Total Marks 
(By refferring the cell)</t>
  </si>
  <si>
    <t>Total</t>
  </si>
  <si>
    <t>Imp Note</t>
  </si>
  <si>
    <t>Note 2</t>
  </si>
  <si>
    <t>Shrey</t>
  </si>
  <si>
    <t>Area</t>
  </si>
  <si>
    <t>Vastral</t>
  </si>
  <si>
    <t>Student Name</t>
  </si>
  <si>
    <t>N/A</t>
  </si>
  <si>
    <t>Student No</t>
  </si>
  <si>
    <t>Sub 1</t>
  </si>
  <si>
    <t>Sub 2</t>
  </si>
  <si>
    <t>Subject Total</t>
  </si>
  <si>
    <t>Bonus Marks</t>
  </si>
  <si>
    <t>Attendance</t>
  </si>
  <si>
    <t>Qualified or Not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</si>
  <si>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</si>
  <si>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</si>
  <si>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</si>
  <si>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</si>
  <si>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</si>
  <si>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</si>
  <si>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</si>
  <si>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</si>
  <si>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</t>
  </si>
  <si>
    <t>Number of students having attendance exactly 8</t>
  </si>
  <si>
    <t>No of students who scored atleast 25 in sub1 but could not score more than 20 in sub2</t>
  </si>
  <si>
    <t>Sum of Total marks of students whose attendance was atleast 70</t>
  </si>
  <si>
    <t>Average Marks per student</t>
  </si>
  <si>
    <t>Sum of Total marks of students whose attendance was atleast 70 &amp; attended independence day</t>
  </si>
  <si>
    <t>Average by AVERAGE formula</t>
  </si>
  <si>
    <t>Fixed Internal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</si>
</sst>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8476-0B59-4BA4-BCE6-EFAEEB9BE4E4}">
  <dimension ref="A1:G24"/>
  <sheetViews>
    <sheetView workbookViewId="0">
      <selection activeCell="H1" sqref="H1"/>
    </sheetView>
  </sheetViews>
  <sheetFormatPr defaultRowHeight="14.4" x14ac:dyDescent="0.3"/>
  <cols>
    <col min="2" max="2" width="11.77734375" bestFit="1" customWidth="1"/>
    <col min="4" max="4" width="14" customWidth="1"/>
  </cols>
  <sheetData>
    <row r="1" spans="1:7" x14ac:dyDescent="0.3">
      <c r="A1">
        <v>1</v>
      </c>
      <c r="B1" t="s">
        <v>0</v>
      </c>
      <c r="C1" t="s">
        <v>1</v>
      </c>
      <c r="D1" s="1">
        <v>45346</v>
      </c>
      <c r="E1" t="s">
        <v>8</v>
      </c>
      <c r="F1" t="s">
        <v>15</v>
      </c>
      <c r="G1">
        <v>1</v>
      </c>
    </row>
    <row r="2" spans="1:7" x14ac:dyDescent="0.3">
      <c r="A2">
        <v>2</v>
      </c>
      <c r="B2" t="s">
        <v>0</v>
      </c>
      <c r="C2" t="s">
        <v>2</v>
      </c>
      <c r="D2" s="1">
        <v>45347</v>
      </c>
      <c r="E2" t="s">
        <v>9</v>
      </c>
      <c r="F2" t="s">
        <v>16</v>
      </c>
      <c r="G2">
        <v>5</v>
      </c>
    </row>
    <row r="3" spans="1:7" x14ac:dyDescent="0.3">
      <c r="A3">
        <v>3</v>
      </c>
      <c r="B3" t="s">
        <v>0</v>
      </c>
      <c r="C3" t="s">
        <v>3</v>
      </c>
      <c r="D3" s="1">
        <v>45348</v>
      </c>
      <c r="E3" t="s">
        <v>10</v>
      </c>
      <c r="F3" t="s">
        <v>17</v>
      </c>
      <c r="G3">
        <v>9</v>
      </c>
    </row>
    <row r="4" spans="1:7" x14ac:dyDescent="0.3">
      <c r="A4">
        <v>4</v>
      </c>
      <c r="B4" t="s">
        <v>0</v>
      </c>
      <c r="C4" t="s">
        <v>4</v>
      </c>
      <c r="D4" s="1">
        <v>45349</v>
      </c>
      <c r="E4" t="s">
        <v>11</v>
      </c>
      <c r="F4" t="s">
        <v>18</v>
      </c>
      <c r="G4">
        <v>13</v>
      </c>
    </row>
    <row r="5" spans="1:7" x14ac:dyDescent="0.3">
      <c r="A5">
        <v>5</v>
      </c>
      <c r="B5" t="s">
        <v>0</v>
      </c>
      <c r="C5" t="s">
        <v>5</v>
      </c>
      <c r="D5" s="1">
        <v>45350</v>
      </c>
      <c r="E5" t="s">
        <v>12</v>
      </c>
      <c r="F5" t="s">
        <v>19</v>
      </c>
      <c r="G5">
        <v>17</v>
      </c>
    </row>
    <row r="6" spans="1:7" x14ac:dyDescent="0.3">
      <c r="A6">
        <v>6</v>
      </c>
      <c r="B6" t="s">
        <v>0</v>
      </c>
      <c r="C6" t="s">
        <v>6</v>
      </c>
      <c r="D6" s="1">
        <v>45351</v>
      </c>
      <c r="E6" t="s">
        <v>13</v>
      </c>
      <c r="F6" t="s">
        <v>20</v>
      </c>
      <c r="G6">
        <v>21</v>
      </c>
    </row>
    <row r="7" spans="1:7" x14ac:dyDescent="0.3">
      <c r="A7">
        <v>7</v>
      </c>
      <c r="B7" t="s">
        <v>0</v>
      </c>
      <c r="C7" t="s">
        <v>7</v>
      </c>
      <c r="D7" s="1">
        <v>45352</v>
      </c>
      <c r="E7" t="s">
        <v>14</v>
      </c>
      <c r="F7" t="s">
        <v>21</v>
      </c>
      <c r="G7">
        <v>25</v>
      </c>
    </row>
    <row r="8" spans="1:7" x14ac:dyDescent="0.3">
      <c r="A8">
        <v>8</v>
      </c>
      <c r="B8" t="s">
        <v>0</v>
      </c>
      <c r="C8" t="s">
        <v>1</v>
      </c>
      <c r="D8" s="1">
        <v>45353</v>
      </c>
      <c r="E8" t="s">
        <v>8</v>
      </c>
      <c r="F8" t="s">
        <v>22</v>
      </c>
      <c r="G8">
        <v>29</v>
      </c>
    </row>
    <row r="9" spans="1:7" x14ac:dyDescent="0.3">
      <c r="A9">
        <v>9</v>
      </c>
      <c r="B9" t="s">
        <v>0</v>
      </c>
      <c r="C9" t="s">
        <v>2</v>
      </c>
      <c r="D9" s="1">
        <v>45354</v>
      </c>
      <c r="E9" t="s">
        <v>9</v>
      </c>
      <c r="F9" t="s">
        <v>23</v>
      </c>
      <c r="G9">
        <v>33</v>
      </c>
    </row>
    <row r="10" spans="1:7" x14ac:dyDescent="0.3">
      <c r="A10">
        <v>10</v>
      </c>
      <c r="B10" t="s">
        <v>0</v>
      </c>
      <c r="C10" t="s">
        <v>3</v>
      </c>
      <c r="D10" s="1">
        <v>45355</v>
      </c>
      <c r="E10" t="s">
        <v>10</v>
      </c>
      <c r="F10" t="s">
        <v>24</v>
      </c>
      <c r="G10">
        <v>37</v>
      </c>
    </row>
    <row r="11" spans="1:7" x14ac:dyDescent="0.3">
      <c r="A11">
        <v>11</v>
      </c>
      <c r="B11" t="s">
        <v>0</v>
      </c>
      <c r="C11" t="s">
        <v>4</v>
      </c>
      <c r="D11" s="1">
        <v>45356</v>
      </c>
      <c r="E11" t="s">
        <v>11</v>
      </c>
      <c r="F11" t="s">
        <v>25</v>
      </c>
      <c r="G11">
        <v>41</v>
      </c>
    </row>
    <row r="12" spans="1:7" x14ac:dyDescent="0.3">
      <c r="A12">
        <v>12</v>
      </c>
      <c r="B12" t="s">
        <v>0</v>
      </c>
      <c r="C12" t="s">
        <v>5</v>
      </c>
      <c r="D12" s="1">
        <v>45357</v>
      </c>
      <c r="E12" t="s">
        <v>12</v>
      </c>
      <c r="F12" t="s">
        <v>26</v>
      </c>
      <c r="G12">
        <v>45</v>
      </c>
    </row>
    <row r="13" spans="1:7" x14ac:dyDescent="0.3">
      <c r="C13" t="s">
        <v>6</v>
      </c>
      <c r="D13" s="1">
        <v>45358</v>
      </c>
      <c r="E13" t="s">
        <v>13</v>
      </c>
      <c r="F13" t="s">
        <v>15</v>
      </c>
      <c r="G13">
        <v>49</v>
      </c>
    </row>
    <row r="14" spans="1:7" x14ac:dyDescent="0.3">
      <c r="C14" t="s">
        <v>7</v>
      </c>
      <c r="D14" s="1">
        <v>45359</v>
      </c>
      <c r="E14" t="s">
        <v>14</v>
      </c>
      <c r="F14" t="s">
        <v>16</v>
      </c>
      <c r="G14">
        <v>53</v>
      </c>
    </row>
    <row r="15" spans="1:7" x14ac:dyDescent="0.3">
      <c r="C15" t="s">
        <v>1</v>
      </c>
      <c r="D15" s="1">
        <v>45360</v>
      </c>
      <c r="E15" t="s">
        <v>8</v>
      </c>
      <c r="F15" t="s">
        <v>17</v>
      </c>
      <c r="G15">
        <v>57</v>
      </c>
    </row>
    <row r="16" spans="1:7" x14ac:dyDescent="0.3">
      <c r="C16" t="s">
        <v>2</v>
      </c>
      <c r="D16" s="1">
        <v>45361</v>
      </c>
      <c r="E16" t="s">
        <v>9</v>
      </c>
      <c r="F16" t="s">
        <v>18</v>
      </c>
      <c r="G16">
        <v>61</v>
      </c>
    </row>
    <row r="17" spans="3:7" x14ac:dyDescent="0.3">
      <c r="C17" t="s">
        <v>3</v>
      </c>
      <c r="D17" s="1">
        <v>45362</v>
      </c>
      <c r="E17" t="s">
        <v>10</v>
      </c>
      <c r="F17" t="s">
        <v>19</v>
      </c>
      <c r="G17">
        <v>65</v>
      </c>
    </row>
    <row r="18" spans="3:7" x14ac:dyDescent="0.3">
      <c r="C18" t="s">
        <v>4</v>
      </c>
      <c r="D18" s="1">
        <v>45363</v>
      </c>
      <c r="E18" t="s">
        <v>11</v>
      </c>
      <c r="F18" t="s">
        <v>20</v>
      </c>
      <c r="G18">
        <v>69</v>
      </c>
    </row>
    <row r="19" spans="3:7" x14ac:dyDescent="0.3">
      <c r="C19" t="s">
        <v>5</v>
      </c>
      <c r="D19" s="1">
        <v>45364</v>
      </c>
      <c r="E19" t="s">
        <v>12</v>
      </c>
      <c r="F19" t="s">
        <v>21</v>
      </c>
      <c r="G19">
        <v>73</v>
      </c>
    </row>
    <row r="20" spans="3:7" x14ac:dyDescent="0.3">
      <c r="C20" t="s">
        <v>6</v>
      </c>
      <c r="D20" s="1">
        <v>45365</v>
      </c>
      <c r="E20" t="s">
        <v>13</v>
      </c>
      <c r="F20" t="s">
        <v>22</v>
      </c>
      <c r="G20">
        <v>77</v>
      </c>
    </row>
    <row r="21" spans="3:7" x14ac:dyDescent="0.3">
      <c r="C21" t="s">
        <v>7</v>
      </c>
      <c r="D21" s="1">
        <v>45366</v>
      </c>
      <c r="E21" t="s">
        <v>14</v>
      </c>
      <c r="F21" t="s">
        <v>23</v>
      </c>
      <c r="G21">
        <v>81</v>
      </c>
    </row>
    <row r="22" spans="3:7" x14ac:dyDescent="0.3">
      <c r="E22" t="s">
        <v>8</v>
      </c>
      <c r="F22" t="s">
        <v>24</v>
      </c>
      <c r="G22">
        <v>85</v>
      </c>
    </row>
    <row r="23" spans="3:7" x14ac:dyDescent="0.3">
      <c r="E23" t="s">
        <v>9</v>
      </c>
      <c r="F23" t="s">
        <v>25</v>
      </c>
      <c r="G23">
        <v>89</v>
      </c>
    </row>
    <row r="24" spans="3:7" x14ac:dyDescent="0.3">
      <c r="E24" t="s">
        <v>10</v>
      </c>
      <c r="F24" t="s">
        <v>26</v>
      </c>
      <c r="G24">
        <v>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FD1C-34CE-40A9-A8F3-03089725951E}">
  <dimension ref="A1:K27"/>
  <sheetViews>
    <sheetView workbookViewId="0">
      <selection activeCell="A4" sqref="A4"/>
    </sheetView>
  </sheetViews>
  <sheetFormatPr defaultRowHeight="14.4" x14ac:dyDescent="0.3"/>
  <cols>
    <col min="1" max="1" width="19.5546875" customWidth="1"/>
    <col min="2" max="2" width="19.88671875" bestFit="1" customWidth="1"/>
    <col min="5" max="5" width="10.6640625" bestFit="1" customWidth="1"/>
    <col min="8" max="8" width="11.44140625" bestFit="1" customWidth="1"/>
    <col min="9" max="9" width="11.5546875" bestFit="1" customWidth="1"/>
  </cols>
  <sheetData>
    <row r="1" spans="1:6" x14ac:dyDescent="0.3">
      <c r="A1" t="s">
        <v>52</v>
      </c>
    </row>
    <row r="2" spans="1:6" x14ac:dyDescent="0.3">
      <c r="A2" t="s">
        <v>42</v>
      </c>
      <c r="B2" t="s">
        <v>43</v>
      </c>
    </row>
    <row r="3" spans="1:6" x14ac:dyDescent="0.3">
      <c r="A3" t="s">
        <v>66</v>
      </c>
      <c r="B3" t="s">
        <v>69</v>
      </c>
    </row>
    <row r="4" spans="1:6" ht="28.8" x14ac:dyDescent="0.3">
      <c r="A4" s="2" t="s">
        <v>53</v>
      </c>
      <c r="B4">
        <f>E18</f>
        <v>1045</v>
      </c>
    </row>
    <row r="5" spans="1:6" ht="28.8" x14ac:dyDescent="0.3">
      <c r="A5" s="2" t="s">
        <v>54</v>
      </c>
      <c r="B5">
        <f>SUM($C$9:$D$15)</f>
        <v>1045</v>
      </c>
    </row>
    <row r="6" spans="1:6" x14ac:dyDescent="0.3">
      <c r="A6" s="2" t="s">
        <v>55</v>
      </c>
      <c r="B6">
        <v>7</v>
      </c>
    </row>
    <row r="8" spans="1:6" x14ac:dyDescent="0.3">
      <c r="A8" t="s">
        <v>27</v>
      </c>
      <c r="B8" t="s">
        <v>28</v>
      </c>
      <c r="C8" t="s">
        <v>29</v>
      </c>
      <c r="D8" t="s">
        <v>30</v>
      </c>
      <c r="E8" t="s">
        <v>38</v>
      </c>
    </row>
    <row r="9" spans="1:6" x14ac:dyDescent="0.3">
      <c r="A9">
        <v>1</v>
      </c>
      <c r="B9" t="s">
        <v>31</v>
      </c>
      <c r="C9">
        <v>80</v>
      </c>
      <c r="D9">
        <v>95</v>
      </c>
      <c r="E9">
        <f>C9+D9</f>
        <v>175</v>
      </c>
    </row>
    <row r="10" spans="1:6" x14ac:dyDescent="0.3">
      <c r="A10">
        <v>2</v>
      </c>
      <c r="B10" t="s">
        <v>32</v>
      </c>
      <c r="C10">
        <v>100</v>
      </c>
      <c r="E10">
        <f t="shared" ref="E10:E15" si="0">C10+D10</f>
        <v>100</v>
      </c>
    </row>
    <row r="11" spans="1:6" x14ac:dyDescent="0.3">
      <c r="A11">
        <v>3</v>
      </c>
      <c r="B11" t="s">
        <v>33</v>
      </c>
      <c r="C11">
        <v>80</v>
      </c>
      <c r="D11">
        <v>90</v>
      </c>
      <c r="E11">
        <f t="shared" si="0"/>
        <v>170</v>
      </c>
    </row>
    <row r="12" spans="1:6" x14ac:dyDescent="0.3">
      <c r="A12">
        <v>4</v>
      </c>
      <c r="B12" t="s">
        <v>34</v>
      </c>
      <c r="C12">
        <v>80</v>
      </c>
      <c r="D12">
        <v>88</v>
      </c>
      <c r="E12">
        <f>$C12+$D12</f>
        <v>168</v>
      </c>
    </row>
    <row r="13" spans="1:6" x14ac:dyDescent="0.3">
      <c r="A13">
        <v>5</v>
      </c>
      <c r="B13" t="s">
        <v>35</v>
      </c>
      <c r="D13">
        <v>85</v>
      </c>
      <c r="E13" t="s">
        <v>40</v>
      </c>
      <c r="F13">
        <f>$C13+$D13</f>
        <v>85</v>
      </c>
    </row>
    <row r="14" spans="1:6" x14ac:dyDescent="0.3">
      <c r="A14">
        <v>6</v>
      </c>
      <c r="B14" t="s">
        <v>36</v>
      </c>
      <c r="C14">
        <v>88</v>
      </c>
      <c r="D14">
        <v>82</v>
      </c>
      <c r="E14">
        <f t="shared" si="0"/>
        <v>170</v>
      </c>
    </row>
    <row r="15" spans="1:6" x14ac:dyDescent="0.3">
      <c r="A15">
        <v>7</v>
      </c>
      <c r="B15" t="s">
        <v>37</v>
      </c>
      <c r="C15">
        <v>91</v>
      </c>
      <c r="D15">
        <v>86</v>
      </c>
      <c r="E15">
        <f t="shared" si="0"/>
        <v>177</v>
      </c>
    </row>
    <row r="17" spans="2:11" x14ac:dyDescent="0.3">
      <c r="B17" t="s">
        <v>38</v>
      </c>
      <c r="C17">
        <f>SUM(C$9:C$15)</f>
        <v>519</v>
      </c>
      <c r="D17" t="s">
        <v>39</v>
      </c>
      <c r="E17" t="s">
        <v>41</v>
      </c>
    </row>
    <row r="18" spans="2:11" x14ac:dyDescent="0.3">
      <c r="D18">
        <f>SUM(D$9:D$15)</f>
        <v>526</v>
      </c>
      <c r="E18">
        <f>SUM($C$9:$D$15)</f>
        <v>1045</v>
      </c>
    </row>
    <row r="20" spans="2:11" x14ac:dyDescent="0.3">
      <c r="B20" t="s">
        <v>44</v>
      </c>
      <c r="C20">
        <f>C17/B6</f>
        <v>74.142857142857139</v>
      </c>
      <c r="G20" t="s">
        <v>56</v>
      </c>
      <c r="H20" t="s">
        <v>57</v>
      </c>
      <c r="I20" t="s">
        <v>58</v>
      </c>
      <c r="J20" t="s">
        <v>59</v>
      </c>
      <c r="K20" t="s">
        <v>60</v>
      </c>
    </row>
    <row r="21" spans="2:11" x14ac:dyDescent="0.3">
      <c r="B21" t="s">
        <v>45</v>
      </c>
      <c r="C21">
        <f>AVERAGE(C9:C15)</f>
        <v>86.5</v>
      </c>
      <c r="G21">
        <v>5.4569999999999999</v>
      </c>
      <c r="H21">
        <f>ROUNDDOWN(G21, 0)</f>
        <v>5</v>
      </c>
      <c r="I21">
        <f>TRUNC(G21, 0)</f>
        <v>5</v>
      </c>
      <c r="J21">
        <f>_xlfn.FLOOR.MATH(G21)</f>
        <v>5</v>
      </c>
      <c r="K21">
        <f>INT(G21)</f>
        <v>5</v>
      </c>
    </row>
    <row r="22" spans="2:11" x14ac:dyDescent="0.3">
      <c r="B22" t="s">
        <v>46</v>
      </c>
      <c r="C22">
        <f>ROUND($C$20, 0)</f>
        <v>74</v>
      </c>
      <c r="D22">
        <f>ROUND($C$20, 2)</f>
        <v>74.14</v>
      </c>
      <c r="E22">
        <f>ROUND($C$20, 3)</f>
        <v>74.143000000000001</v>
      </c>
      <c r="G22">
        <v>-5.4569999999999999</v>
      </c>
      <c r="H22">
        <f>ROUNDDOWN(G22, 0)</f>
        <v>-5</v>
      </c>
      <c r="I22">
        <f>TRUNC(G22, 0)</f>
        <v>-5</v>
      </c>
      <c r="J22">
        <f>_xlfn.FLOOR.MATH(G22)</f>
        <v>-6</v>
      </c>
      <c r="K22">
        <f>INT(G22)</f>
        <v>-6</v>
      </c>
    </row>
    <row r="23" spans="2:11" x14ac:dyDescent="0.3">
      <c r="B23" t="s">
        <v>47</v>
      </c>
      <c r="C23">
        <f>TRUNC(C20, 0)</f>
        <v>74</v>
      </c>
      <c r="D23">
        <f>TRUNC($C$20, 2)</f>
        <v>74.14</v>
      </c>
      <c r="E23">
        <f>TRUNC($C$20, 3)</f>
        <v>74.141999999999996</v>
      </c>
    </row>
    <row r="24" spans="2:11" x14ac:dyDescent="0.3">
      <c r="B24" t="s">
        <v>48</v>
      </c>
      <c r="C24">
        <f>ROUNDUP($C$20, 0)</f>
        <v>75</v>
      </c>
      <c r="D24">
        <f>ROUNDUP($C$20, 2)</f>
        <v>74.150000000000006</v>
      </c>
      <c r="E24">
        <f>ROUNDUP($C$20, 3)</f>
        <v>74.143000000000001</v>
      </c>
    </row>
    <row r="25" spans="2:11" x14ac:dyDescent="0.3">
      <c r="B25" t="s">
        <v>49</v>
      </c>
      <c r="C25">
        <f>ROUNDDOWN($C$20, 0)</f>
        <v>74</v>
      </c>
      <c r="D25">
        <f>ROUNDDOWN($C$20, 2)</f>
        <v>74.14</v>
      </c>
      <c r="E25">
        <f>ROUNDDOWN($C$20, 3)</f>
        <v>74.141999999999996</v>
      </c>
    </row>
    <row r="26" spans="2:11" x14ac:dyDescent="0.3">
      <c r="B26" t="s">
        <v>50</v>
      </c>
      <c r="C26">
        <f>ROUND(C20, -1)</f>
        <v>70</v>
      </c>
    </row>
    <row r="27" spans="2:11" x14ac:dyDescent="0.3">
      <c r="B27" t="s">
        <v>51</v>
      </c>
      <c r="C27">
        <f>ROUND(C20, -2)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D7A0-C324-402C-8E7D-B3D02CA74A66}">
  <dimension ref="A1:E15"/>
  <sheetViews>
    <sheetView workbookViewId="0">
      <selection activeCell="B4" sqref="B4"/>
    </sheetView>
  </sheetViews>
  <sheetFormatPr defaultRowHeight="14.4" x14ac:dyDescent="0.3"/>
  <cols>
    <col min="2" max="2" width="19.33203125" bestFit="1" customWidth="1"/>
  </cols>
  <sheetData>
    <row r="1" spans="1:5" x14ac:dyDescent="0.3">
      <c r="A1" t="s">
        <v>42</v>
      </c>
      <c r="B1" t="s">
        <v>65</v>
      </c>
    </row>
    <row r="2" spans="1:5" x14ac:dyDescent="0.3">
      <c r="A2" t="s">
        <v>66</v>
      </c>
      <c r="B2" t="s">
        <v>67</v>
      </c>
    </row>
    <row r="3" spans="1:5" ht="72" x14ac:dyDescent="0.3">
      <c r="A3" s="2" t="s">
        <v>61</v>
      </c>
      <c r="B3">
        <f>E15</f>
        <v>1242</v>
      </c>
    </row>
    <row r="5" spans="1:5" x14ac:dyDescent="0.3">
      <c r="A5" t="s">
        <v>27</v>
      </c>
      <c r="B5" t="s">
        <v>28</v>
      </c>
      <c r="C5" t="s">
        <v>29</v>
      </c>
      <c r="D5" t="s">
        <v>30</v>
      </c>
      <c r="E5" t="s">
        <v>62</v>
      </c>
    </row>
    <row r="6" spans="1:5" x14ac:dyDescent="0.3">
      <c r="A6">
        <v>1</v>
      </c>
      <c r="B6" t="s">
        <v>31</v>
      </c>
      <c r="C6">
        <v>90</v>
      </c>
      <c r="D6">
        <v>95</v>
      </c>
      <c r="E6">
        <f>$C6+$D6</f>
        <v>185</v>
      </c>
    </row>
    <row r="7" spans="1:5" x14ac:dyDescent="0.3">
      <c r="A7">
        <v>2</v>
      </c>
      <c r="B7" t="s">
        <v>32</v>
      </c>
      <c r="C7">
        <v>94</v>
      </c>
      <c r="D7">
        <v>97</v>
      </c>
      <c r="E7">
        <f t="shared" ref="E7:E12" si="0">C7+D7</f>
        <v>191</v>
      </c>
    </row>
    <row r="8" spans="1:5" x14ac:dyDescent="0.3">
      <c r="A8">
        <v>3</v>
      </c>
      <c r="B8" t="s">
        <v>33</v>
      </c>
      <c r="C8">
        <v>85</v>
      </c>
      <c r="D8">
        <v>90</v>
      </c>
      <c r="E8">
        <f t="shared" si="0"/>
        <v>175</v>
      </c>
    </row>
    <row r="9" spans="1:5" x14ac:dyDescent="0.3">
      <c r="A9">
        <v>4</v>
      </c>
      <c r="B9" t="s">
        <v>34</v>
      </c>
      <c r="C9">
        <v>77</v>
      </c>
      <c r="D9">
        <v>88</v>
      </c>
      <c r="E9">
        <f t="shared" si="0"/>
        <v>165</v>
      </c>
    </row>
    <row r="10" spans="1:5" x14ac:dyDescent="0.3">
      <c r="A10">
        <v>5</v>
      </c>
      <c r="B10" t="s">
        <v>35</v>
      </c>
      <c r="C10">
        <v>90</v>
      </c>
      <c r="D10">
        <v>89</v>
      </c>
      <c r="E10">
        <f t="shared" si="0"/>
        <v>179</v>
      </c>
    </row>
    <row r="11" spans="1:5" x14ac:dyDescent="0.3">
      <c r="A11">
        <v>6</v>
      </c>
      <c r="B11" t="s">
        <v>36</v>
      </c>
      <c r="C11">
        <v>92</v>
      </c>
      <c r="D11">
        <v>92</v>
      </c>
      <c r="E11">
        <f t="shared" si="0"/>
        <v>184</v>
      </c>
    </row>
    <row r="12" spans="1:5" x14ac:dyDescent="0.3">
      <c r="A12">
        <v>7</v>
      </c>
      <c r="B12" t="s">
        <v>37</v>
      </c>
      <c r="C12">
        <v>88</v>
      </c>
      <c r="D12">
        <v>75</v>
      </c>
      <c r="E12">
        <f t="shared" si="0"/>
        <v>163</v>
      </c>
    </row>
    <row r="14" spans="1:5" x14ac:dyDescent="0.3">
      <c r="B14" t="s">
        <v>38</v>
      </c>
      <c r="C14">
        <f>SUM(C$6:C$13)</f>
        <v>616</v>
      </c>
      <c r="D14" t="s">
        <v>63</v>
      </c>
      <c r="E14" t="s">
        <v>64</v>
      </c>
    </row>
    <row r="15" spans="1:5" x14ac:dyDescent="0.3">
      <c r="D15">
        <f>SUM(D$6:D$13)</f>
        <v>626</v>
      </c>
      <c r="E15">
        <f>SUM(E$6:E$13)</f>
        <v>1242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20D9-E123-435C-BABE-3C61580C3989}">
  <dimension ref="A1:D3"/>
  <sheetViews>
    <sheetView workbookViewId="0">
      <selection activeCell="G2" sqref="G2"/>
    </sheetView>
  </sheetViews>
  <sheetFormatPr defaultRowHeight="14.4" x14ac:dyDescent="0.3"/>
  <cols>
    <col min="2" max="2" width="12.5546875" bestFit="1" customWidth="1"/>
    <col min="4" max="4" width="10.6640625" bestFit="1" customWidth="1"/>
  </cols>
  <sheetData>
    <row r="1" spans="1:4" x14ac:dyDescent="0.3">
      <c r="A1" t="s">
        <v>27</v>
      </c>
      <c r="B1" t="s">
        <v>68</v>
      </c>
      <c r="C1" t="s">
        <v>66</v>
      </c>
      <c r="D1" t="s">
        <v>38</v>
      </c>
    </row>
    <row r="2" spans="1:4" x14ac:dyDescent="0.3">
      <c r="A2">
        <v>1</v>
      </c>
      <c r="B2" t="str">
        <f>Khush_Mevada!B2</f>
        <v>Student-1</v>
      </c>
      <c r="C2" t="str">
        <f>Khush_Mevada!B3</f>
        <v>N/A</v>
      </c>
      <c r="D2">
        <f>Khush_Mevada!B4</f>
        <v>1045</v>
      </c>
    </row>
    <row r="3" spans="1:4" x14ac:dyDescent="0.3">
      <c r="A3">
        <v>2</v>
      </c>
      <c r="B3" t="str">
        <f>'Shrey Patel'!B1</f>
        <v>Shrey</v>
      </c>
      <c r="C3" t="str">
        <f>'Shrey Patel'!B2</f>
        <v>Vastral</v>
      </c>
      <c r="D3">
        <f>'Shrey Patel'!B3</f>
        <v>1242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0021-5038-4A12-88F3-366A2AF2E2CE}">
  <dimension ref="A1:L20"/>
  <sheetViews>
    <sheetView tabSelected="1" zoomScale="130" zoomScaleNormal="130" workbookViewId="0">
      <selection activeCell="J12" sqref="J12"/>
    </sheetView>
  </sheetViews>
  <sheetFormatPr defaultRowHeight="14.4" x14ac:dyDescent="0.3"/>
  <cols>
    <col min="1" max="1" width="9.88671875" customWidth="1"/>
    <col min="2" max="2" width="7.88671875" customWidth="1"/>
    <col min="3" max="3" width="5.33203125" bestFit="1" customWidth="1"/>
    <col min="4" max="4" width="11.77734375" bestFit="1" customWidth="1"/>
    <col min="5" max="5" width="10.77734375" bestFit="1" customWidth="1"/>
    <col min="6" max="6" width="11.44140625" bestFit="1" customWidth="1"/>
    <col min="7" max="7" width="10.33203125" bestFit="1" customWidth="1"/>
    <col min="8" max="8" width="14.21875" bestFit="1" customWidth="1"/>
    <col min="9" max="9" width="16.6640625" bestFit="1" customWidth="1"/>
    <col min="10" max="10" width="9.6640625" bestFit="1" customWidth="1"/>
    <col min="11" max="11" width="10.21875" bestFit="1" customWidth="1"/>
    <col min="12" max="12" width="48.6640625" customWidth="1"/>
  </cols>
  <sheetData>
    <row r="1" spans="1:12" x14ac:dyDescent="0.3">
      <c r="A1" t="s">
        <v>70</v>
      </c>
      <c r="B1" t="s">
        <v>71</v>
      </c>
      <c r="C1" t="s">
        <v>72</v>
      </c>
      <c r="D1" t="s">
        <v>73</v>
      </c>
      <c r="E1" t="s">
        <v>38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</row>
    <row r="2" spans="1:12" x14ac:dyDescent="0.3">
      <c r="A2">
        <v>1</v>
      </c>
      <c r="B2">
        <v>22</v>
      </c>
      <c r="C2">
        <v>32</v>
      </c>
      <c r="D2">
        <f>B2+C2</f>
        <v>54</v>
      </c>
      <c r="E2">
        <f>D2+$D$20</f>
        <v>69</v>
      </c>
      <c r="F2">
        <v>10</v>
      </c>
      <c r="G2">
        <v>55</v>
      </c>
      <c r="H2" t="str">
        <f>IF(G2&gt;=60, "Yes", "No")</f>
        <v>No</v>
      </c>
      <c r="I2">
        <v>1</v>
      </c>
      <c r="J2" t="s">
        <v>81</v>
      </c>
      <c r="K2">
        <f>IF(G2&gt;=60, E2+$F$2, E2)</f>
        <v>69</v>
      </c>
      <c r="L2" s="3">
        <f>SUM(I2:I15)</f>
        <v>9</v>
      </c>
    </row>
    <row r="3" spans="1:12" x14ac:dyDescent="0.3">
      <c r="A3">
        <v>2</v>
      </c>
      <c r="C3">
        <v>31</v>
      </c>
      <c r="D3">
        <f t="shared" ref="D3:D15" si="0">B3+C3</f>
        <v>31</v>
      </c>
      <c r="E3">
        <f t="shared" ref="E3:E15" si="1">D3+$D$20</f>
        <v>46</v>
      </c>
      <c r="G3">
        <v>68</v>
      </c>
      <c r="H3" t="str">
        <f t="shared" ref="H3:H15" si="2">IF(G3&gt;=60, "Yes", "No")</f>
        <v>Yes</v>
      </c>
      <c r="K3">
        <f t="shared" ref="K3:K15" si="3">IF(G3&gt;=60, E3+$F$2, E3)</f>
        <v>56</v>
      </c>
      <c r="L3" s="3" t="s">
        <v>82</v>
      </c>
    </row>
    <row r="4" spans="1:12" x14ac:dyDescent="0.3">
      <c r="A4">
        <v>3</v>
      </c>
      <c r="B4">
        <v>14</v>
      </c>
      <c r="C4">
        <v>30</v>
      </c>
      <c r="D4">
        <f t="shared" si="0"/>
        <v>44</v>
      </c>
      <c r="E4">
        <f t="shared" si="1"/>
        <v>59</v>
      </c>
      <c r="G4">
        <v>77</v>
      </c>
      <c r="H4" t="str">
        <f t="shared" si="2"/>
        <v>Yes</v>
      </c>
      <c r="K4">
        <f t="shared" si="3"/>
        <v>69</v>
      </c>
      <c r="L4" s="3">
        <f>COUNT(C2:C15)</f>
        <v>11</v>
      </c>
    </row>
    <row r="5" spans="1:12" x14ac:dyDescent="0.3">
      <c r="A5">
        <v>4</v>
      </c>
      <c r="B5">
        <v>15</v>
      </c>
      <c r="D5">
        <f t="shared" si="0"/>
        <v>15</v>
      </c>
      <c r="E5">
        <f t="shared" si="1"/>
        <v>30</v>
      </c>
      <c r="G5">
        <v>98</v>
      </c>
      <c r="H5" t="str">
        <f t="shared" si="2"/>
        <v>Yes</v>
      </c>
      <c r="I5">
        <v>1</v>
      </c>
      <c r="K5">
        <f t="shared" si="3"/>
        <v>40</v>
      </c>
      <c r="L5" s="3" t="s">
        <v>83</v>
      </c>
    </row>
    <row r="6" spans="1:12" x14ac:dyDescent="0.3">
      <c r="A6">
        <v>5</v>
      </c>
      <c r="B6">
        <v>25</v>
      </c>
      <c r="C6">
        <v>32</v>
      </c>
      <c r="D6">
        <f t="shared" si="0"/>
        <v>57</v>
      </c>
      <c r="E6">
        <f t="shared" si="1"/>
        <v>72</v>
      </c>
      <c r="G6">
        <v>83</v>
      </c>
      <c r="H6" t="str">
        <f t="shared" si="2"/>
        <v>Yes</v>
      </c>
      <c r="I6">
        <v>1</v>
      </c>
      <c r="J6" t="s">
        <v>81</v>
      </c>
      <c r="K6">
        <f t="shared" si="3"/>
        <v>82</v>
      </c>
      <c r="L6" s="3">
        <f>COUNT(C4:C17)</f>
        <v>10</v>
      </c>
    </row>
    <row r="7" spans="1:12" x14ac:dyDescent="0.3">
      <c r="A7">
        <v>6</v>
      </c>
      <c r="C7">
        <v>34</v>
      </c>
      <c r="D7">
        <f t="shared" si="0"/>
        <v>34</v>
      </c>
      <c r="E7">
        <f t="shared" si="1"/>
        <v>49</v>
      </c>
      <c r="G7">
        <v>92</v>
      </c>
      <c r="H7" t="str">
        <f t="shared" si="2"/>
        <v>Yes</v>
      </c>
      <c r="I7">
        <v>1</v>
      </c>
      <c r="J7" t="s">
        <v>81</v>
      </c>
      <c r="K7">
        <f t="shared" si="3"/>
        <v>59</v>
      </c>
      <c r="L7" s="3"/>
    </row>
    <row r="8" spans="1:12" x14ac:dyDescent="0.3">
      <c r="A8">
        <v>7</v>
      </c>
      <c r="B8">
        <v>20</v>
      </c>
      <c r="C8">
        <v>21</v>
      </c>
      <c r="D8">
        <f t="shared" si="0"/>
        <v>41</v>
      </c>
      <c r="E8">
        <f t="shared" si="1"/>
        <v>56</v>
      </c>
      <c r="G8">
        <v>52</v>
      </c>
      <c r="H8" t="str">
        <f t="shared" si="2"/>
        <v>No</v>
      </c>
      <c r="I8">
        <v>1</v>
      </c>
      <c r="K8">
        <f t="shared" si="3"/>
        <v>56</v>
      </c>
      <c r="L8" s="3" t="s">
        <v>84</v>
      </c>
    </row>
    <row r="9" spans="1:12" x14ac:dyDescent="0.3">
      <c r="A9">
        <v>8</v>
      </c>
      <c r="B9">
        <v>25</v>
      </c>
      <c r="D9">
        <f t="shared" si="0"/>
        <v>25</v>
      </c>
      <c r="E9">
        <f t="shared" si="1"/>
        <v>40</v>
      </c>
      <c r="G9">
        <v>33</v>
      </c>
      <c r="H9" t="str">
        <f t="shared" si="2"/>
        <v>No</v>
      </c>
      <c r="K9">
        <f t="shared" si="3"/>
        <v>40</v>
      </c>
      <c r="L9" s="3">
        <f>COUNTA(J2:J15)</f>
        <v>8</v>
      </c>
    </row>
    <row r="10" spans="1:12" x14ac:dyDescent="0.3">
      <c r="A10">
        <v>9</v>
      </c>
      <c r="B10">
        <v>19</v>
      </c>
      <c r="C10">
        <v>12</v>
      </c>
      <c r="D10">
        <f t="shared" si="0"/>
        <v>31</v>
      </c>
      <c r="E10">
        <f t="shared" si="1"/>
        <v>46</v>
      </c>
      <c r="G10">
        <v>8</v>
      </c>
      <c r="H10" t="str">
        <f t="shared" si="2"/>
        <v>No</v>
      </c>
      <c r="I10">
        <v>1</v>
      </c>
      <c r="J10" t="s">
        <v>81</v>
      </c>
      <c r="K10">
        <f t="shared" si="3"/>
        <v>46</v>
      </c>
      <c r="L10" s="3" t="s">
        <v>85</v>
      </c>
    </row>
    <row r="11" spans="1:12" x14ac:dyDescent="0.3">
      <c r="A11">
        <v>10</v>
      </c>
      <c r="B11">
        <v>26</v>
      </c>
      <c r="C11">
        <v>11</v>
      </c>
      <c r="D11">
        <f t="shared" si="0"/>
        <v>37</v>
      </c>
      <c r="E11">
        <f t="shared" si="1"/>
        <v>52</v>
      </c>
      <c r="G11">
        <v>42</v>
      </c>
      <c r="H11" t="str">
        <f t="shared" si="2"/>
        <v>No</v>
      </c>
      <c r="K11">
        <f t="shared" si="3"/>
        <v>52</v>
      </c>
      <c r="L11" s="3">
        <f>COUNTIF(G2:G15, "&gt;=70")</f>
        <v>6</v>
      </c>
    </row>
    <row r="12" spans="1:12" x14ac:dyDescent="0.3">
      <c r="A12">
        <v>11</v>
      </c>
      <c r="G12">
        <v>49</v>
      </c>
      <c r="H12" t="str">
        <f t="shared" si="2"/>
        <v>No</v>
      </c>
      <c r="I12">
        <v>1</v>
      </c>
      <c r="J12" t="s">
        <v>81</v>
      </c>
      <c r="K12">
        <f t="shared" si="3"/>
        <v>0</v>
      </c>
      <c r="L12" s="3" t="s">
        <v>86</v>
      </c>
    </row>
    <row r="13" spans="1:12" x14ac:dyDescent="0.3">
      <c r="A13">
        <v>12</v>
      </c>
      <c r="B13">
        <v>24</v>
      </c>
      <c r="C13">
        <v>27</v>
      </c>
      <c r="D13">
        <f t="shared" si="0"/>
        <v>51</v>
      </c>
      <c r="E13">
        <f>D13+$D$20</f>
        <v>66</v>
      </c>
      <c r="G13">
        <v>39</v>
      </c>
      <c r="H13" t="str">
        <f t="shared" si="2"/>
        <v>No</v>
      </c>
      <c r="J13" t="s">
        <v>81</v>
      </c>
      <c r="K13">
        <f t="shared" si="3"/>
        <v>66</v>
      </c>
      <c r="L13" s="4">
        <f>COUNTIF(G2:G15, 8)</f>
        <v>1</v>
      </c>
    </row>
    <row r="14" spans="1:12" x14ac:dyDescent="0.3">
      <c r="A14">
        <v>13</v>
      </c>
      <c r="C14">
        <v>29</v>
      </c>
      <c r="D14">
        <f t="shared" si="0"/>
        <v>29</v>
      </c>
      <c r="E14">
        <f t="shared" si="1"/>
        <v>44</v>
      </c>
      <c r="G14">
        <v>90</v>
      </c>
      <c r="H14" t="str">
        <f t="shared" si="2"/>
        <v>Yes</v>
      </c>
      <c r="I14">
        <v>1</v>
      </c>
      <c r="J14" t="s">
        <v>81</v>
      </c>
      <c r="K14">
        <f t="shared" si="3"/>
        <v>54</v>
      </c>
      <c r="L14" s="3" t="s">
        <v>87</v>
      </c>
    </row>
    <row r="15" spans="1:12" x14ac:dyDescent="0.3">
      <c r="A15">
        <v>14</v>
      </c>
      <c r="B15">
        <v>20</v>
      </c>
      <c r="C15">
        <v>9</v>
      </c>
      <c r="D15">
        <f t="shared" si="0"/>
        <v>29</v>
      </c>
      <c r="E15">
        <f t="shared" si="1"/>
        <v>44</v>
      </c>
      <c r="G15">
        <v>80</v>
      </c>
      <c r="H15" t="str">
        <f t="shared" si="2"/>
        <v>Yes</v>
      </c>
      <c r="I15">
        <v>1</v>
      </c>
      <c r="J15" t="s">
        <v>81</v>
      </c>
      <c r="K15">
        <f t="shared" si="3"/>
        <v>54</v>
      </c>
      <c r="L15" s="3">
        <f>COUNTIFS(B2:B15, "&gt;=25",C2:C15, "&lt;=20")</f>
        <v>1</v>
      </c>
    </row>
    <row r="16" spans="1:12" x14ac:dyDescent="0.3">
      <c r="L16" s="3" t="s">
        <v>88</v>
      </c>
    </row>
    <row r="17" spans="1:12" x14ac:dyDescent="0.3">
      <c r="A17" t="s">
        <v>62</v>
      </c>
      <c r="B17">
        <f>SUM(B2:B15)</f>
        <v>210</v>
      </c>
      <c r="C17">
        <f>SUM(C2:C15)</f>
        <v>268</v>
      </c>
      <c r="D17">
        <f>SUM(D2:D15)</f>
        <v>478</v>
      </c>
      <c r="L17" s="3">
        <f>SUMIF(G2:G15, "&gt;=70", E2:E15)</f>
        <v>298</v>
      </c>
    </row>
    <row r="18" spans="1:12" x14ac:dyDescent="0.3">
      <c r="A18" t="s">
        <v>89</v>
      </c>
      <c r="D18">
        <f>D17/14</f>
        <v>34.142857142857146</v>
      </c>
      <c r="L18" s="3" t="s">
        <v>90</v>
      </c>
    </row>
    <row r="19" spans="1:12" x14ac:dyDescent="0.3">
      <c r="A19" t="s">
        <v>91</v>
      </c>
      <c r="D19">
        <f>AVERAGE(D2:D15)</f>
        <v>36.769230769230766</v>
      </c>
      <c r="L19" s="3">
        <f>SUMIFS(E2:E15, G2:G15, "&gt;=70",I2:I15, 1)</f>
        <v>239</v>
      </c>
    </row>
    <row r="20" spans="1:12" x14ac:dyDescent="0.3">
      <c r="A20" t="s">
        <v>92</v>
      </c>
      <c r="D2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Autofill</vt:lpstr>
      <vt:lpstr>Khush_Mevada</vt:lpstr>
      <vt:lpstr>Shrey Patel</vt:lpstr>
      <vt:lpstr>Consolidated 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2025-05-26T05:59:25Z</dcterms:created>
  <dcterms:modified xsi:type="dcterms:W3CDTF">2025-05-27T09:37:52Z</dcterms:modified>
</cp:coreProperties>
</file>