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actice\R\RProject1\RProject1\crr\"/>
    </mc:Choice>
  </mc:AlternateContent>
  <xr:revisionPtr revIDLastSave="0" documentId="13_ncr:1_{0EEA0CBE-F4C5-4214-B01D-8B985B82E391}" xr6:coauthVersionLast="40" xr6:coauthVersionMax="40" xr10:uidLastSave="{00000000-0000-0000-0000-000000000000}"/>
  <bookViews>
    <workbookView xWindow="0" yWindow="0" windowWidth="28800" windowHeight="12225" xr2:uid="{54DB985D-0C96-47E9-ADE3-C474B3D9D054}"/>
  </bookViews>
  <sheets>
    <sheet name="Sheet1" sheetId="1" r:id="rId1"/>
  </sheets>
  <definedNames>
    <definedName name="solver_adj" localSheetId="0" hidden="1">Sheet1!$C$5:$F$5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Sheet1!$A$44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23" i="1"/>
  <c r="C6" i="1"/>
  <c r="C15" i="1" s="1"/>
  <c r="D16" i="1" s="1"/>
  <c r="C2" i="1"/>
  <c r="G8" i="1" s="1"/>
  <c r="D14" i="1" l="1"/>
  <c r="E17" i="1"/>
  <c r="D24" i="1"/>
  <c r="D8" i="1"/>
  <c r="E15" i="1"/>
  <c r="E8" i="1"/>
  <c r="F8" i="1"/>
  <c r="B34" i="1" s="1"/>
  <c r="F18" i="1" l="1"/>
  <c r="F47" i="1" s="1"/>
  <c r="E36" i="1"/>
  <c r="F14" i="1"/>
  <c r="F43" i="1" s="1"/>
  <c r="E34" i="1"/>
  <c r="E13" i="1"/>
  <c r="D22" i="1"/>
  <c r="C23" i="1" s="1"/>
  <c r="A23" i="1" s="1"/>
  <c r="F16" i="1"/>
  <c r="F45" i="1" s="1"/>
  <c r="D35" i="1" l="1"/>
  <c r="E46" i="1"/>
  <c r="E44" i="1"/>
  <c r="F12" i="1"/>
  <c r="F41" i="1" s="1"/>
  <c r="E42" i="1" s="1"/>
  <c r="E32" i="1"/>
  <c r="D33" i="1" s="1"/>
  <c r="D43" i="1" l="1"/>
  <c r="D45" i="1"/>
  <c r="C34" i="1"/>
  <c r="A34" i="1" s="1"/>
  <c r="C44" i="1" l="1"/>
  <c r="A44" i="1" s="1"/>
  <c r="A19" i="1" s="1"/>
</calcChain>
</file>

<file path=xl/sharedStrings.xml><?xml version="1.0" encoding="utf-8"?>
<sst xmlns="http://schemas.openxmlformats.org/spreadsheetml/2006/main" count="23" uniqueCount="16">
  <si>
    <t>theta</t>
  </si>
  <si>
    <t>time</t>
  </si>
  <si>
    <t>yield</t>
  </si>
  <si>
    <t>r0</t>
  </si>
  <si>
    <t>??Find??</t>
  </si>
  <si>
    <t>price</t>
  </si>
  <si>
    <t>dt</t>
  </si>
  <si>
    <t>&lt;given</t>
  </si>
  <si>
    <t>Interest Rate Tree</t>
  </si>
  <si>
    <t>sigma</t>
  </si>
  <si>
    <t>Bond 2</t>
  </si>
  <si>
    <t>model</t>
  </si>
  <si>
    <t>target</t>
  </si>
  <si>
    <t>sq error</t>
  </si>
  <si>
    <t>Bond 3</t>
  </si>
  <si>
    <t>Bond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</si>
</sst>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8" formatCode="0.0%"/>
    <numFmt numFmtId="184" formatCode="_(* #,##0.000_);_(* \(#,##0.000\);_(* &quot;-&quot;??_);_(@_)"/>
    <numFmt numFmtId="186" formatCode="_(* #,##0.0000_);_(* \(#,##0.0000\);_(* &quot;-&quot;??_);_(@_)"/>
    <numFmt numFmtId="187" formatCode="_(* #,##0.00000_);_(* \(#,##0.0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2" fontId="0" fillId="0" borderId="0" xfId="0" applyNumberFormat="1"/>
    <xf numFmtId="168" fontId="0" fillId="0" borderId="0" xfId="2" applyNumberFormat="1" applyFont="1"/>
    <xf numFmtId="10" fontId="0" fillId="0" borderId="0" xfId="2" applyNumberFormat="1" applyFont="1"/>
    <xf numFmtId="43" fontId="0" fillId="0" borderId="0" xfId="1" applyFont="1"/>
    <xf numFmtId="43" fontId="0" fillId="0" borderId="0" xfId="1" applyNumberFormat="1" applyFont="1"/>
    <xf numFmtId="184" fontId="0" fillId="0" borderId="0" xfId="1" applyNumberFormat="1" applyFont="1"/>
    <xf numFmtId="186" fontId="0" fillId="0" borderId="0" xfId="1" applyNumberFormat="1" applyFont="1"/>
    <xf numFmtId="187" fontId="0" fillId="0" borderId="0" xfId="1" applyNumberFormat="1" applyFont="1"/>
    <xf numFmtId="18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4615-531A-4F48-B3A0-C2FF467F3AB1}">
  <dimension ref="A1:H48"/>
  <sheetViews>
    <sheetView tabSelected="1" topLeftCell="A22" workbookViewId="0">
      <selection activeCell="A19" sqref="A19"/>
    </sheetView>
  </sheetViews>
  <sheetFormatPr defaultRowHeight="15" x14ac:dyDescent="0.25"/>
  <cols>
    <col min="1" max="1" width="10" bestFit="1" customWidth="1"/>
    <col min="4" max="4" width="12.42578125" bestFit="1" customWidth="1"/>
    <col min="5" max="6" width="11.140625" bestFit="1" customWidth="1"/>
    <col min="7" max="7" width="10" bestFit="1" customWidth="1"/>
  </cols>
  <sheetData>
    <row r="1" spans="2:8" x14ac:dyDescent="0.25">
      <c r="B1" t="s">
        <v>9</v>
      </c>
      <c r="C1" s="4">
        <v>0.02</v>
      </c>
    </row>
    <row r="2" spans="2:8" x14ac:dyDescent="0.25">
      <c r="B2" t="s">
        <v>6</v>
      </c>
      <c r="C2">
        <f>1/12</f>
        <v>8.3333333333333329E-2</v>
      </c>
    </row>
    <row r="3" spans="2:8" x14ac:dyDescent="0.25">
      <c r="B3" t="s">
        <v>1</v>
      </c>
      <c r="C3">
        <v>0</v>
      </c>
      <c r="D3">
        <v>1</v>
      </c>
      <c r="E3">
        <v>2</v>
      </c>
      <c r="F3">
        <v>3</v>
      </c>
      <c r="G3">
        <v>4</v>
      </c>
    </row>
    <row r="4" spans="2:8" x14ac:dyDescent="0.25">
      <c r="B4" t="s">
        <v>2</v>
      </c>
      <c r="D4" s="4">
        <v>0.05</v>
      </c>
      <c r="E4" s="4">
        <v>0.06</v>
      </c>
      <c r="F4" s="4">
        <v>6.5000000000000002E-2</v>
      </c>
      <c r="G4" s="4">
        <v>6.7500000000000004E-2</v>
      </c>
      <c r="H4" s="1" t="s">
        <v>7</v>
      </c>
    </row>
    <row r="5" spans="2:8" x14ac:dyDescent="0.25">
      <c r="B5" t="s">
        <v>0</v>
      </c>
      <c r="C5" s="5">
        <v>0.24004781772996636</v>
      </c>
      <c r="D5" s="5">
        <v>5.9995338312810349E-2</v>
      </c>
      <c r="E5" s="5">
        <v>0</v>
      </c>
      <c r="F5" s="5">
        <v>0</v>
      </c>
      <c r="G5" s="1" t="s">
        <v>4</v>
      </c>
    </row>
    <row r="6" spans="2:8" x14ac:dyDescent="0.25">
      <c r="B6" t="s">
        <v>3</v>
      </c>
      <c r="C6" s="4">
        <f>D4</f>
        <v>0.05</v>
      </c>
      <c r="D6" s="1" t="s">
        <v>4</v>
      </c>
    </row>
    <row r="8" spans="2:8" x14ac:dyDescent="0.25">
      <c r="B8" t="s">
        <v>5</v>
      </c>
      <c r="D8" s="2">
        <f>100*EXP(-D4*D3*$C$2)</f>
        <v>99.584200184510991</v>
      </c>
      <c r="E8" s="2">
        <f>100*EXP(-E4*E3*$C$2)</f>
        <v>99.004983374916804</v>
      </c>
      <c r="F8" s="2">
        <f>100*EXP(-F4*F3*$C$2)</f>
        <v>98.388131897668742</v>
      </c>
      <c r="G8" s="2">
        <f>100*EXP(-G4*G3*$C$2)</f>
        <v>97.775123719333635</v>
      </c>
    </row>
    <row r="10" spans="2:8" x14ac:dyDescent="0.25">
      <c r="B10" s="1" t="s">
        <v>8</v>
      </c>
      <c r="C10" s="1"/>
    </row>
    <row r="12" spans="2:8" x14ac:dyDescent="0.25">
      <c r="C12" s="3"/>
      <c r="D12" s="3"/>
      <c r="E12" s="3"/>
      <c r="F12" s="3">
        <f>E13+E$5*$C$2+$C$1*SQRT($C$2)</f>
        <v>9.2324104412586844E-2</v>
      </c>
    </row>
    <row r="13" spans="2:8" x14ac:dyDescent="0.25">
      <c r="C13" s="3"/>
      <c r="D13" s="3"/>
      <c r="E13" s="3">
        <f>D14+D$5*$C$2+$C$1*SQRT($C$2)</f>
        <v>8.6550601720690581E-2</v>
      </c>
      <c r="F13" s="3"/>
    </row>
    <row r="14" spans="2:8" x14ac:dyDescent="0.25">
      <c r="C14" s="3"/>
      <c r="D14" s="3">
        <f>C15+C$5*$C$2+$C$1*SQRT($C$2)</f>
        <v>7.5777487502726795E-2</v>
      </c>
      <c r="E14" s="3"/>
      <c r="F14" s="3">
        <f>E15+E$5*$C$2+$C$1*SQRT($C$2)</f>
        <v>8.0777099028794319E-2</v>
      </c>
    </row>
    <row r="15" spans="2:8" x14ac:dyDescent="0.25">
      <c r="C15" s="3">
        <f>$C$6</f>
        <v>0.05</v>
      </c>
      <c r="D15" s="3"/>
      <c r="E15" s="3">
        <f>D16+D$5*$C$2+$C$1*SQRT($C$2)</f>
        <v>7.5003596336898057E-2</v>
      </c>
      <c r="F15" s="3"/>
    </row>
    <row r="16" spans="2:8" x14ac:dyDescent="0.25">
      <c r="C16" s="3"/>
      <c r="D16" s="3">
        <f>C15+C$5*$C$2-$C$1*SQRT($C$2)</f>
        <v>6.4230482118934271E-2</v>
      </c>
      <c r="E16" s="3"/>
      <c r="F16" s="3">
        <f>E17+E$5*$C$2+$C$1*SQRT($C$2)</f>
        <v>6.9230093645001795E-2</v>
      </c>
    </row>
    <row r="17" spans="1:6" x14ac:dyDescent="0.25">
      <c r="C17" s="3"/>
      <c r="D17" s="3"/>
      <c r="E17" s="3">
        <f>D16+D$5*$C$2-$C$1*SQRT($C$2)</f>
        <v>6.3456590953105532E-2</v>
      </c>
      <c r="F17" s="3"/>
    </row>
    <row r="18" spans="1:6" x14ac:dyDescent="0.25">
      <c r="C18" s="3"/>
      <c r="D18" s="3"/>
      <c r="E18" s="3"/>
      <c r="F18" s="3">
        <f>E17+E$5*$C$2-$C$1*SQRT($C$2)</f>
        <v>5.7683088261209277E-2</v>
      </c>
    </row>
    <row r="19" spans="1:6" x14ac:dyDescent="0.25">
      <c r="A19" s="10">
        <f>SUM(A23,A34,A44)</f>
        <v>5.0231347220634733E-9</v>
      </c>
    </row>
    <row r="20" spans="1:6" x14ac:dyDescent="0.25">
      <c r="B20" s="1" t="s">
        <v>10</v>
      </c>
    </row>
    <row r="21" spans="1:6" x14ac:dyDescent="0.25">
      <c r="C21" s="5"/>
      <c r="D21" s="5"/>
      <c r="E21" s="5">
        <v>100</v>
      </c>
    </row>
    <row r="22" spans="1:6" x14ac:dyDescent="0.25">
      <c r="C22" s="5"/>
      <c r="D22" s="6">
        <f>EXP(-D14*$C$2)*(0.5*E21+0.5*E23)</f>
        <v>99.370510576255569</v>
      </c>
      <c r="E22" s="5"/>
    </row>
    <row r="23" spans="1:6" x14ac:dyDescent="0.25">
      <c r="A23" s="9">
        <f>(B23-C23)^2</f>
        <v>4.5870640117461912E-10</v>
      </c>
      <c r="B23" s="2">
        <f>E8</f>
        <v>99.004983374916804</v>
      </c>
      <c r="C23" s="5">
        <f>EXP(-C15*$C$2)*(0.5*D22+0.5*D24)</f>
        <v>99.004961957484625</v>
      </c>
      <c r="D23" s="6"/>
      <c r="E23" s="5">
        <v>100</v>
      </c>
    </row>
    <row r="24" spans="1:6" x14ac:dyDescent="0.25">
      <c r="A24" t="s">
        <v>13</v>
      </c>
      <c r="B24" t="s">
        <v>12</v>
      </c>
      <c r="C24" s="5" t="s">
        <v>11</v>
      </c>
      <c r="D24" s="6">
        <f>EXP(-D16*$C$2)*(0.5*E23+0.5*E25)</f>
        <v>99.466175914265719</v>
      </c>
      <c r="E24" s="5"/>
    </row>
    <row r="25" spans="1:6" x14ac:dyDescent="0.25">
      <c r="C25" s="5"/>
      <c r="D25" s="7"/>
      <c r="E25" s="5">
        <v>100</v>
      </c>
    </row>
    <row r="29" spans="1:6" x14ac:dyDescent="0.25">
      <c r="B29" s="1" t="s">
        <v>14</v>
      </c>
    </row>
    <row r="30" spans="1:6" x14ac:dyDescent="0.25">
      <c r="D30" s="8"/>
      <c r="E30" s="8"/>
      <c r="F30" s="8"/>
    </row>
    <row r="31" spans="1:6" x14ac:dyDescent="0.25">
      <c r="D31" s="8"/>
      <c r="E31" s="8"/>
      <c r="F31" s="8">
        <v>100</v>
      </c>
    </row>
    <row r="32" spans="1:6" x14ac:dyDescent="0.25">
      <c r="C32" s="5"/>
      <c r="D32" s="8"/>
      <c r="E32" s="8">
        <f>EXP(-E13*$C$2)*(0.5*F31+0.5*F33)</f>
        <v>99.281339787512223</v>
      </c>
      <c r="F32" s="8"/>
    </row>
    <row r="33" spans="1:7" x14ac:dyDescent="0.25">
      <c r="C33" s="5"/>
      <c r="D33" s="8">
        <f>EXP(-D14*$C$2)*(0.5*E32+0.5*E34)</f>
        <v>98.703863168442425</v>
      </c>
      <c r="E33" s="8"/>
      <c r="F33" s="8">
        <v>100</v>
      </c>
    </row>
    <row r="34" spans="1:7" x14ac:dyDescent="0.25">
      <c r="A34" s="5">
        <f>(B34-C34)^2</f>
        <v>2.7251997345611656E-11</v>
      </c>
      <c r="B34" s="2">
        <f>F8</f>
        <v>98.388131897668742</v>
      </c>
      <c r="C34" s="5">
        <f>EXP(-C15*$C$2)*(0.5*D33+0.5*D35)</f>
        <v>98.38812667732418</v>
      </c>
      <c r="D34" s="8"/>
      <c r="E34" s="8">
        <f>EXP(-E15*$C$2)*(0.5*F33+0.5*F35)</f>
        <v>99.376919279594873</v>
      </c>
      <c r="F34" s="8"/>
    </row>
    <row r="35" spans="1:7" x14ac:dyDescent="0.25">
      <c r="A35" t="s">
        <v>13</v>
      </c>
      <c r="B35" t="s">
        <v>12</v>
      </c>
      <c r="C35" s="5" t="s">
        <v>11</v>
      </c>
      <c r="D35" s="8">
        <f>EXP(-D16*$C$2)*(0.5*E34+0.5*E36)</f>
        <v>98.894001743921763</v>
      </c>
      <c r="E35" s="8"/>
      <c r="F35" s="8">
        <v>100</v>
      </c>
    </row>
    <row r="36" spans="1:7" x14ac:dyDescent="0.25">
      <c r="C36" s="5"/>
      <c r="D36" s="8"/>
      <c r="E36" s="8">
        <f>EXP(-E17*$C$2)*(0.5*F35+0.5*F37)</f>
        <v>99.472590787350626</v>
      </c>
      <c r="F36" s="8"/>
    </row>
    <row r="37" spans="1:7" x14ac:dyDescent="0.25">
      <c r="D37" s="8"/>
      <c r="E37" s="8"/>
      <c r="F37" s="8">
        <v>100</v>
      </c>
    </row>
    <row r="40" spans="1:7" x14ac:dyDescent="0.25">
      <c r="B40" s="1" t="s">
        <v>15</v>
      </c>
      <c r="D40" s="8"/>
      <c r="E40" s="8"/>
      <c r="F40" s="8"/>
      <c r="G40" s="8">
        <v>100</v>
      </c>
    </row>
    <row r="41" spans="1:7" x14ac:dyDescent="0.25">
      <c r="D41" s="8"/>
      <c r="E41" s="8"/>
      <c r="F41" s="8">
        <f>EXP(-F12*$C$2)*(0.5*G40+0.5*G42)</f>
        <v>99.233584519688876</v>
      </c>
      <c r="G41" s="8"/>
    </row>
    <row r="42" spans="1:7" x14ac:dyDescent="0.25">
      <c r="C42" s="5"/>
      <c r="D42" s="8"/>
      <c r="E42" s="8">
        <f>EXP(-E13*$C$2)*(0.5*F41+0.5*F43)</f>
        <v>98.567855708350109</v>
      </c>
      <c r="F42" s="8"/>
      <c r="G42" s="8">
        <v>100</v>
      </c>
    </row>
    <row r="43" spans="1:7" x14ac:dyDescent="0.25">
      <c r="C43" s="5"/>
      <c r="D43" s="8">
        <f>EXP(-D14*$C$2)*(0.5*E42+0.5*E44)</f>
        <v>98.041722143455786</v>
      </c>
      <c r="E43" s="8"/>
      <c r="F43" s="8">
        <f>EXP(-F14*$C$2)*(0.5*G42+0.5*G44)</f>
        <v>99.329118037127628</v>
      </c>
      <c r="G43" s="8"/>
    </row>
    <row r="44" spans="1:7" x14ac:dyDescent="0.25">
      <c r="A44" s="5">
        <f>(B44-C44)^2</f>
        <v>4.5371763235432422E-9</v>
      </c>
      <c r="B44" s="2">
        <f>G8</f>
        <v>97.775123719333635</v>
      </c>
      <c r="C44" s="5">
        <f>EXP(-C15*$C$2)*(0.5*D43+0.5*D45)</f>
        <v>97.775191077898967</v>
      </c>
      <c r="D44" s="8"/>
      <c r="E44" s="8">
        <f>EXP(-E15*$C$2)*(0.5*F43+0.5*F45)</f>
        <v>98.757732285323144</v>
      </c>
      <c r="F44" s="8"/>
      <c r="G44" s="8">
        <v>100</v>
      </c>
    </row>
    <row r="45" spans="1:7" x14ac:dyDescent="0.25">
      <c r="A45" t="s">
        <v>13</v>
      </c>
      <c r="B45" t="s">
        <v>12</v>
      </c>
      <c r="C45" s="5" t="s">
        <v>11</v>
      </c>
      <c r="D45" s="8">
        <f>EXP(-D16*$C$2)*(0.5*E44+0.5*E46)</f>
        <v>98.325153117358141</v>
      </c>
      <c r="E45" s="8"/>
      <c r="F45" s="8">
        <f>EXP(-F16*$C$2)*(0.5*G44+0.5*G46)</f>
        <v>99.424743525979068</v>
      </c>
      <c r="G45" s="8"/>
    </row>
    <row r="46" spans="1:7" x14ac:dyDescent="0.25">
      <c r="C46" s="5"/>
      <c r="D46" s="8"/>
      <c r="E46" s="8">
        <f>EXP(-E17*$C$2)*(0.5*F45+0.5*F47)</f>
        <v>98.947974631787901</v>
      </c>
      <c r="F46" s="8"/>
      <c r="G46" s="8">
        <v>100</v>
      </c>
    </row>
    <row r="47" spans="1:7" x14ac:dyDescent="0.25">
      <c r="D47" s="8"/>
      <c r="E47" s="8"/>
      <c r="F47" s="8">
        <f>EXP(-F18*$C$2)*(0.5*G46+0.5*G48)</f>
        <v>99.520461074785317</v>
      </c>
      <c r="G47" s="8"/>
    </row>
    <row r="48" spans="1:7" x14ac:dyDescent="0.25">
      <c r="D48" s="8"/>
      <c r="E48" s="8"/>
      <c r="F48" s="8"/>
      <c r="G48" s="8">
        <v>100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Alomgir Miah</dc:creator>
  <cp:lastModifiedBy>Alomgir Miah</cp:lastModifiedBy>
  <dcterms:created xsi:type="dcterms:W3CDTF">2018-12-30T04:31:04Z</dcterms:created>
  <dcterms:modified xsi:type="dcterms:W3CDTF">2018-12-30T05:24:37Z</dcterms:modified>
</cp:coreProperties>
</file>