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892FD13-5D1F-4795-9583-8CD2345B3F70}" xr6:coauthVersionLast="44" xr6:coauthVersionMax="44" xr10:uidLastSave="{00000000-0000-0000-0000-000000000000}"/>
  <bookViews>
    <workbookView xWindow="-108" yWindow="-108" windowWidth="23256" windowHeight="12456" activeTab="1" xr2:uid="{00000000-000D-0000-FFFF-FFFF00000000}"/>
  </bookViews>
  <sheets>
    <sheet name="BE" sheetId="2" r:id="rId1"/>
    <sheet name="BE Calculation" sheetId="1" r:id="rId2"/>
    <sheet name="Calculation of Insurance Cost" sheetId="3" r:id="rId3"/>
    <sheet name="Calculation of landing Cost" sheetId="4" r:id="rId4"/>
  </sheets>
  <externalReferences>
    <externalReference r:id="rId5"/>
  </externalReferences>
  <definedNames>
    <definedName name="Adjustment">'BE Calculation'!$D$5</definedName>
    <definedName name="AIT">'BE Calculation'!$D$13</definedName>
    <definedName name="AITR">'BE Calculation'!$C$13</definedName>
    <definedName name="Amount">'BE Calculation'!$D$3</definedName>
    <definedName name="ATV">'BE Calculation'!$D$14</definedName>
    <definedName name="ATVR">'BE Calculation'!$C$14</definedName>
    <definedName name="AV">'BE Calculation'!$D$7</definedName>
    <definedName name="back">BE!$I$58</definedName>
    <definedName name="CD">'BE Calculation'!$D$9</definedName>
    <definedName name="CDR">'BE Calculation'!$C$9</definedName>
    <definedName name="ER">'BE Calculation'!#REF!</definedName>
    <definedName name="f">[1]Sheet1!$C$9</definedName>
    <definedName name="Insurance">'Calculation of Insurance Cost'!$A$1</definedName>
    <definedName name="j">[1]Sheet1!$C$4</definedName>
    <definedName name="landing">'Calculation of landing Cost'!$A$1</definedName>
    <definedName name="OtherCost">'BE Calculation'!$D$4</definedName>
    <definedName name="page1" localSheetId="0">BE!$A$1</definedName>
    <definedName name="RD">'BE Calculation'!$D$10</definedName>
    <definedName name="RDR">'BE Calculation'!$C$10</definedName>
    <definedName name="SD">'BE Calculation'!$D$11</definedName>
    <definedName name="SDR">'BE Calculation'!$C$11</definedName>
    <definedName name="TIV">'BE Calculation'!$D$2</definedName>
    <definedName name="Total_Invoice_Value">'BE Calculation'!#REF!</definedName>
    <definedName name="VAT">'BE Calculation'!$D$12</definedName>
    <definedName name="VATR">'BE Calculation'!$C$12</definedName>
    <definedName name="ww">'BE Calculation'!$D$2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3" l="1"/>
  <c r="B2" i="3"/>
  <c r="B3" i="4"/>
  <c r="B2" i="4"/>
  <c r="C10" i="1"/>
  <c r="C15" i="1" s="1"/>
  <c r="C11" i="1"/>
  <c r="C12" i="1"/>
  <c r="C13" i="1"/>
  <c r="C14" i="1"/>
  <c r="C9" i="1"/>
  <c r="D7" i="1"/>
  <c r="D5" i="1"/>
  <c r="D4" i="1"/>
  <c r="D3" i="1"/>
  <c r="D2" i="1"/>
  <c r="B4" i="4" l="1"/>
  <c r="B5" i="4" l="1"/>
  <c r="B6" i="4" s="1"/>
  <c r="B7" i="4" s="1"/>
  <c r="B4" i="3"/>
  <c r="B5" i="3" s="1"/>
  <c r="B13" i="1" l="1"/>
  <c r="B10" i="1"/>
  <c r="B9" i="1"/>
  <c r="D10" i="1"/>
  <c r="D9" i="1" l="1"/>
  <c r="D13" i="1"/>
  <c r="B11" i="1" l="1"/>
  <c r="D11" i="1"/>
  <c r="B14" i="1" s="1"/>
  <c r="B12" i="1" l="1"/>
  <c r="D12" i="1"/>
  <c r="D14" i="1"/>
  <c r="D15" i="1" l="1"/>
</calcChain>
</file>

<file path=xl/sharedStrings.xml><?xml version="1.0" encoding="utf-8"?>
<sst xmlns="http://schemas.openxmlformats.org/spreadsheetml/2006/main" count="183" uniqueCount="168">
  <si>
    <t>Item Taxes</t>
  </si>
  <si>
    <t>Rate</t>
  </si>
  <si>
    <t>Amount</t>
  </si>
  <si>
    <t>Custom Duty (CD)</t>
  </si>
  <si>
    <t>Regulatory Duty (RD)</t>
  </si>
  <si>
    <t>Supplimentory Duty (SD)</t>
  </si>
  <si>
    <t xml:space="preserve">Value Added Tax (VAT) </t>
  </si>
  <si>
    <t>Advance Income Tax (AIT)</t>
  </si>
  <si>
    <t xml:space="preserve">Total Item Taxes </t>
  </si>
  <si>
    <t>Assessable Value</t>
  </si>
  <si>
    <t>Advance Tax (AT)</t>
  </si>
  <si>
    <t>Total Invoice Value</t>
  </si>
  <si>
    <t>Exchange Rate</t>
  </si>
  <si>
    <t>Total Other Cost</t>
  </si>
  <si>
    <t>Adjustment</t>
  </si>
  <si>
    <t>Tax Base</t>
  </si>
  <si>
    <t>Bill of Entry Calculation</t>
  </si>
  <si>
    <t>DECLARATION</t>
  </si>
  <si>
    <t>2 Consignor/Exporter</t>
  </si>
  <si>
    <t>BIN:</t>
  </si>
  <si>
    <t>IM</t>
  </si>
  <si>
    <t>Custom House,Chittagong</t>
  </si>
  <si>
    <t>Registration</t>
  </si>
  <si>
    <t>CHINA</t>
  </si>
  <si>
    <t>3 Page</t>
  </si>
  <si>
    <t>4 N/A</t>
  </si>
  <si>
    <t>C</t>
  </si>
  <si>
    <t>Manifest</t>
  </si>
  <si>
    <t>5 Items</t>
  </si>
  <si>
    <t>6 Tot pack</t>
  </si>
  <si>
    <t>7 Agent Reference</t>
  </si>
  <si>
    <t>8 Consignee/Importer</t>
  </si>
  <si>
    <r>
      <t>BIN:</t>
    </r>
    <r>
      <rPr>
        <b/>
        <sz val="12"/>
        <color theme="1"/>
        <rFont val="Arial"/>
        <family val="2"/>
      </rPr>
      <t xml:space="preserve"> 19151008324</t>
    </r>
  </si>
  <si>
    <t>9 N/A</t>
  </si>
  <si>
    <t>DHAKA</t>
  </si>
  <si>
    <t>TIN:</t>
  </si>
  <si>
    <t>10 N/A</t>
  </si>
  <si>
    <t>11 N/A</t>
  </si>
  <si>
    <t>12 Tot other costs</t>
  </si>
  <si>
    <t>13 N/A</t>
  </si>
  <si>
    <t>14 Declarant/Agent</t>
  </si>
  <si>
    <r>
      <t>AIN:</t>
    </r>
    <r>
      <rPr>
        <b/>
        <sz val="12"/>
        <color theme="1"/>
        <rFont val="Arial"/>
        <family val="2"/>
      </rPr>
      <t xml:space="preserve"> 301992826</t>
    </r>
  </si>
  <si>
    <t>15 Country of export</t>
  </si>
  <si>
    <t>15 C.E.</t>
  </si>
  <si>
    <t>Code</t>
  </si>
  <si>
    <t>17 C.D.</t>
  </si>
  <si>
    <t>China</t>
  </si>
  <si>
    <r>
      <t xml:space="preserve">a </t>
    </r>
    <r>
      <rPr>
        <b/>
        <sz val="12"/>
        <color rgb="FF000000"/>
        <rFont val="Arial"/>
        <family val="2"/>
      </rPr>
      <t>CN</t>
    </r>
  </si>
  <si>
    <t>b</t>
  </si>
  <si>
    <t>a</t>
  </si>
  <si>
    <t>MUNSURALI SHAH MAJAR BAILANE</t>
  </si>
  <si>
    <t>16 Country of origin</t>
  </si>
  <si>
    <t>17 Country of destination</t>
  </si>
  <si>
    <t>18 Name of Carrier / Nationality</t>
  </si>
  <si>
    <t>19 C.F.</t>
  </si>
  <si>
    <t>20 Delivery terms</t>
  </si>
  <si>
    <t>MV.CAPE ARAXOS</t>
  </si>
  <si>
    <t>SG</t>
  </si>
  <si>
    <t>yes</t>
  </si>
  <si>
    <t>CFR</t>
  </si>
  <si>
    <t>21 N/A</t>
  </si>
  <si>
    <t>22 Currency</t>
  </si>
  <si>
    <t>Total Invoiced Value</t>
  </si>
  <si>
    <t>23 Exch. rate</t>
  </si>
  <si>
    <t>24 Nature of</t>
  </si>
  <si>
    <t>USD</t>
  </si>
  <si>
    <t>transac.</t>
  </si>
  <si>
    <t>25 MOT</t>
  </si>
  <si>
    <t>26 N/A</t>
  </si>
  <si>
    <t>27 Place of loading/unloading</t>
  </si>
  <si>
    <t>28 Financial and banking data</t>
  </si>
  <si>
    <t>Bank Code</t>
  </si>
  <si>
    <t>BDCGP</t>
  </si>
  <si>
    <t>Chittagong</t>
  </si>
  <si>
    <t>Branch</t>
  </si>
  <si>
    <t>LC No</t>
  </si>
  <si>
    <t>29 Office of Entry/Exit</t>
  </si>
  <si>
    <t>30 Location of Goods</t>
  </si>
  <si>
    <t>Bank Name</t>
  </si>
  <si>
    <t>The Premier Bank Ltd.</t>
  </si>
  <si>
    <t>Custom House,</t>
  </si>
  <si>
    <t>Sector &amp; Fund</t>
  </si>
  <si>
    <t>Commercial Cash</t>
  </si>
  <si>
    <t>Marks and numbers</t>
  </si>
  <si>
    <t>32 Item</t>
  </si>
  <si>
    <t>33 HS Code</t>
  </si>
  <si>
    <t>and</t>
  </si>
  <si>
    <t>NM</t>
  </si>
  <si>
    <t>No.</t>
  </si>
  <si>
    <t>description</t>
  </si>
  <si>
    <t>Fine/Penalty</t>
  </si>
  <si>
    <t>34 C.O. Code</t>
  </si>
  <si>
    <t>35 Gross weight (kg)</t>
  </si>
  <si>
    <t>36 Agr.Cd.</t>
  </si>
  <si>
    <t>of goods</t>
  </si>
  <si>
    <r>
      <t>Nber of Pkgs</t>
    </r>
    <r>
      <rPr>
        <b/>
        <sz val="12"/>
        <color theme="1"/>
        <rFont val="Arial"/>
        <family val="2"/>
      </rPr>
      <t>2,322.00</t>
    </r>
  </si>
  <si>
    <t>Pkg Code</t>
  </si>
  <si>
    <t>CT</t>
  </si>
  <si>
    <t>CN</t>
  </si>
  <si>
    <t>Carton</t>
  </si>
  <si>
    <t>37 CPC</t>
  </si>
  <si>
    <t>38 Net weight (kg)</t>
  </si>
  <si>
    <t>39 Visa Ref</t>
  </si>
  <si>
    <t>Containers No(s)</t>
  </si>
  <si>
    <t>Description of Goods</t>
  </si>
  <si>
    <t>40 Line Number/SL Number - Cargo Lading No</t>
  </si>
  <si>
    <t>Finishing ceramics</t>
  </si>
  <si>
    <t>CERAMIC FLOOR TILES-800X800 MM</t>
  </si>
  <si>
    <t>41 Quantity/Units</t>
  </si>
  <si>
    <t>42 Item Price</t>
  </si>
  <si>
    <t>43 V.M.</t>
  </si>
  <si>
    <t>MTK</t>
  </si>
  <si>
    <t>cod</t>
  </si>
  <si>
    <t>CRF/EXP No</t>
  </si>
  <si>
    <t>UP/UD</t>
  </si>
  <si>
    <t>Documents</t>
  </si>
  <si>
    <t>0.00+0.00+11,973.65+21,969.16-0.00</t>
  </si>
  <si>
    <r>
      <t xml:space="preserve">Dec.U.Price                  Ass.U.Price </t>
    </r>
    <r>
      <rPr>
        <b/>
        <vertAlign val="subscript"/>
        <sz val="14"/>
        <color rgb="FF006600"/>
        <rFont val="Arial"/>
        <family val="2"/>
      </rPr>
      <t>A.I. Code</t>
    </r>
  </si>
  <si>
    <t>45 Adjustment</t>
  </si>
  <si>
    <t>Produced</t>
  </si>
  <si>
    <t>203 101 102</t>
  </si>
  <si>
    <t>Certificates</t>
  </si>
  <si>
    <t>A.D.</t>
  </si>
  <si>
    <t>and autho-</t>
  </si>
  <si>
    <t>46 Item Assessable Value</t>
  </si>
  <si>
    <t>rization</t>
  </si>
  <si>
    <r>
      <t xml:space="preserve">INV    </t>
    </r>
    <r>
      <rPr>
        <b/>
        <sz val="12"/>
        <color rgb="FF000000"/>
        <rFont val="Arial"/>
        <family val="2"/>
      </rPr>
      <t>BA210188 DT-23052019</t>
    </r>
  </si>
  <si>
    <t>Type</t>
  </si>
  <si>
    <t>Tax base</t>
  </si>
  <si>
    <t>MP</t>
  </si>
  <si>
    <t>48 Deferred payment</t>
  </si>
  <si>
    <t>49 Identification of warehouse</t>
  </si>
  <si>
    <t>CD</t>
  </si>
  <si>
    <t>RD</t>
  </si>
  <si>
    <t>B ACCOUNTING DETAILS</t>
  </si>
  <si>
    <t>SD</t>
  </si>
  <si>
    <t>Mode of payment</t>
  </si>
  <si>
    <t>CASH</t>
  </si>
  <si>
    <t>VAT</t>
  </si>
  <si>
    <t>AIT</t>
  </si>
  <si>
    <t>AT</t>
  </si>
  <si>
    <t>Receipt number</t>
  </si>
  <si>
    <t>Date</t>
  </si>
  <si>
    <t>ATV</t>
  </si>
  <si>
    <t>Guarantee</t>
  </si>
  <si>
    <t>BDT</t>
  </si>
  <si>
    <t>DF/CVAT/FP</t>
  </si>
  <si>
    <t>Total</t>
  </si>
  <si>
    <t>Total declaration</t>
  </si>
  <si>
    <t>BILL OF ENTRY / EXPORT</t>
  </si>
  <si>
    <t>A OFFICE OF DESTINATION</t>
  </si>
  <si>
    <t>Insurance Cost</t>
  </si>
  <si>
    <t>Insurance Cost Calculation</t>
  </si>
  <si>
    <t>Landing Cost Calculation</t>
  </si>
  <si>
    <t>Landing Cost</t>
  </si>
  <si>
    <t xml:space="preserve">Naisha Ceramic </t>
  </si>
  <si>
    <t>CHINA CERAMICS CO LTD</t>
  </si>
  <si>
    <t>2019 2100</t>
  </si>
  <si>
    <t>#122</t>
  </si>
  <si>
    <t>84 PARIBAGH SONARGAON ROAD</t>
  </si>
  <si>
    <t>PLANTERS ENTERPRISE</t>
  </si>
  <si>
    <t>4250/A FK MUJIB ROAD BADAMTALI</t>
  </si>
  <si>
    <t>301KD01</t>
  </si>
  <si>
    <t>0000145241210</t>
  </si>
  <si>
    <t>Total Invoice Value USD</t>
  </si>
  <si>
    <t>Exchange Rate BD</t>
  </si>
  <si>
    <t>C &amp; F Value</t>
  </si>
  <si>
    <t xml:space="preserve">47 Calcul-
ation of
taxes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</si>
</sst>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8"/>
      <color rgb="FF8DB3E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Lucida Console"/>
      <family val="3"/>
    </font>
    <font>
      <sz val="10"/>
      <color theme="1"/>
      <name val="Lucida Console"/>
      <family val="3"/>
    </font>
    <font>
      <sz val="10"/>
      <name val="Lucida Console"/>
      <family val="3"/>
    </font>
    <font>
      <b/>
      <sz val="10"/>
      <color theme="1"/>
      <name val="Lucida Console"/>
      <family val="3"/>
    </font>
    <font>
      <sz val="12"/>
      <color theme="1"/>
      <name val="Lucida Console"/>
      <family val="3"/>
    </font>
    <font>
      <sz val="16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color theme="1"/>
      <name val="Calibri"/>
      <family val="2"/>
      <scheme val="minor"/>
    </font>
    <font>
      <b/>
      <sz val="12"/>
      <color rgb="FF0066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b/>
      <vertAlign val="superscript"/>
      <sz val="12"/>
      <color rgb="FF0066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6600"/>
      <name val="Arial"/>
      <family val="2"/>
    </font>
    <font>
      <b/>
      <sz val="14"/>
      <color rgb="FF006600"/>
      <name val="Arial"/>
      <family val="2"/>
    </font>
    <font>
      <b/>
      <vertAlign val="subscript"/>
      <sz val="14"/>
      <color rgb="FF006600"/>
      <name val="Arial"/>
      <family val="2"/>
    </font>
    <font>
      <b/>
      <sz val="14"/>
      <color theme="1"/>
      <name val="Times New Roman"/>
      <family val="1"/>
    </font>
    <font>
      <sz val="8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double">
        <color rgb="FFFF0000"/>
      </left>
      <right/>
      <top style="double">
        <color rgb="FFFF0000"/>
      </top>
      <bottom style="double">
        <color rgb="FFFF0000"/>
      </bottom>
      <diagonal/>
    </border>
    <border>
      <left/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rgb="FF006633"/>
      </right>
      <top/>
      <bottom/>
      <diagonal/>
    </border>
    <border>
      <left/>
      <right/>
      <top style="medium">
        <color rgb="FF006633"/>
      </top>
      <bottom/>
      <diagonal/>
    </border>
    <border>
      <left/>
      <right style="medium">
        <color rgb="FF006633"/>
      </right>
      <top style="medium">
        <color rgb="FF006633"/>
      </top>
      <bottom/>
      <diagonal/>
    </border>
    <border>
      <left style="medium">
        <color rgb="FF006633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rgb="FF006633"/>
      </bottom>
      <diagonal/>
    </border>
    <border>
      <left/>
      <right/>
      <top/>
      <bottom style="medium">
        <color rgb="FF006633"/>
      </bottom>
      <diagonal/>
    </border>
    <border>
      <left/>
      <right style="medium">
        <color rgb="FF006633"/>
      </right>
      <top/>
      <bottom style="medium">
        <color rgb="FF006633"/>
      </bottom>
      <diagonal/>
    </border>
    <border>
      <left style="medium">
        <color auto="1"/>
      </left>
      <right style="medium">
        <color rgb="FF006633"/>
      </right>
      <top/>
      <bottom/>
      <diagonal/>
    </border>
    <border>
      <left style="medium">
        <color rgb="FF006633"/>
      </left>
      <right/>
      <top style="medium">
        <color rgb="FF006633"/>
      </top>
      <bottom/>
      <diagonal/>
    </border>
    <border>
      <left style="medium">
        <color auto="1"/>
      </left>
      <right style="medium">
        <color rgb="FF006633"/>
      </right>
      <top/>
      <bottom style="medium">
        <color rgb="FF006633"/>
      </bottom>
      <diagonal/>
    </border>
    <border>
      <left style="medium">
        <color rgb="FF006633"/>
      </left>
      <right/>
      <top/>
      <bottom style="medium">
        <color rgb="FF006633"/>
      </bottom>
      <diagonal/>
    </border>
    <border>
      <left/>
      <right style="medium">
        <color auto="1"/>
      </right>
      <top/>
      <bottom style="medium">
        <color rgb="FF006633"/>
      </bottom>
      <diagonal/>
    </border>
    <border>
      <left/>
      <right style="medium">
        <color auto="1"/>
      </right>
      <top style="medium">
        <color rgb="FF006633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006633"/>
      </left>
      <right style="medium">
        <color rgb="FF006633"/>
      </right>
      <top/>
      <bottom/>
      <diagonal/>
    </border>
    <border>
      <left style="medium">
        <color rgb="FF006633"/>
      </left>
      <right style="medium">
        <color rgb="FF006633"/>
      </right>
      <top/>
      <bottom style="medium">
        <color rgb="FF006633"/>
      </bottom>
      <diagonal/>
    </border>
    <border>
      <left style="medium">
        <color auto="1"/>
      </left>
      <right/>
      <top style="medium">
        <color rgb="FF006633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337D37"/>
      </left>
      <right style="medium">
        <color rgb="FF337D37"/>
      </right>
      <top style="medium">
        <color rgb="FF337D37"/>
      </top>
      <bottom style="medium">
        <color rgb="FF337D37"/>
      </bottom>
      <diagonal/>
    </border>
    <border>
      <left style="medium">
        <color rgb="FF337D37"/>
      </left>
      <right/>
      <top style="medium">
        <color rgb="FF337D37"/>
      </top>
      <bottom style="medium">
        <color rgb="FF337D37"/>
      </bottom>
      <diagonal/>
    </border>
    <border>
      <left/>
      <right/>
      <top style="medium">
        <color rgb="FF337D37"/>
      </top>
      <bottom style="medium">
        <color rgb="FF337D37"/>
      </bottom>
      <diagonal/>
    </border>
    <border>
      <left/>
      <right style="medium">
        <color rgb="FF337D37"/>
      </right>
      <top style="medium">
        <color rgb="FF337D37"/>
      </top>
      <bottom style="medium">
        <color rgb="FF337D37"/>
      </bottom>
      <diagonal/>
    </border>
    <border>
      <left/>
      <right/>
      <top/>
      <bottom style="medium">
        <color rgb="FF337D37"/>
      </bottom>
      <diagonal/>
    </border>
    <border>
      <left/>
      <right style="medium">
        <color rgb="FF006633"/>
      </right>
      <top/>
      <bottom style="medium">
        <color rgb="FF337D37"/>
      </bottom>
      <diagonal/>
    </border>
    <border>
      <left/>
      <right style="medium">
        <color rgb="FF337D37"/>
      </right>
      <top/>
      <bottom style="medium">
        <color rgb="FF337D37"/>
      </bottom>
      <diagonal/>
    </border>
    <border>
      <left/>
      <right/>
      <top style="medium">
        <color rgb="FF337D37"/>
      </top>
      <bottom/>
      <diagonal/>
    </border>
    <border>
      <left/>
      <right style="medium">
        <color rgb="FF337D37"/>
      </right>
      <top style="medium">
        <color rgb="FF337D37"/>
      </top>
      <bottom/>
      <diagonal/>
    </border>
    <border>
      <left style="medium">
        <color rgb="FF337D37"/>
      </left>
      <right style="medium">
        <color rgb="FF337D37"/>
      </right>
      <top style="medium">
        <color rgb="FF337D37"/>
      </top>
      <bottom/>
      <diagonal/>
    </border>
    <border>
      <left style="medium">
        <color rgb="FF337D37"/>
      </left>
      <right/>
      <top style="medium">
        <color rgb="FF337D37"/>
      </top>
      <bottom/>
      <diagonal/>
    </border>
    <border>
      <left style="medium">
        <color rgb="FF337D37"/>
      </left>
      <right/>
      <top/>
      <bottom style="medium">
        <color rgb="FF337D37"/>
      </bottom>
      <diagonal/>
    </border>
    <border>
      <left/>
      <right style="medium">
        <color rgb="FF337D37"/>
      </right>
      <top/>
      <bottom/>
      <diagonal/>
    </border>
    <border>
      <left style="thick">
        <color rgb="FF337D37"/>
      </left>
      <right/>
      <top style="thick">
        <color rgb="FF337D37"/>
      </top>
      <bottom/>
      <diagonal/>
    </border>
    <border>
      <left/>
      <right style="medium">
        <color rgb="FF337D37"/>
      </right>
      <top style="thick">
        <color rgb="FF337D37"/>
      </top>
      <bottom/>
      <diagonal/>
    </border>
    <border>
      <left/>
      <right/>
      <top style="thick">
        <color rgb="FF337D37"/>
      </top>
      <bottom/>
      <diagonal/>
    </border>
    <border>
      <left/>
      <right style="medium">
        <color rgb="FF006633"/>
      </right>
      <top style="thick">
        <color rgb="FF337D37"/>
      </top>
      <bottom/>
      <diagonal/>
    </border>
    <border>
      <left style="medium">
        <color rgb="FF006633"/>
      </left>
      <right/>
      <top style="thick">
        <color rgb="FF337D37"/>
      </top>
      <bottom/>
      <diagonal/>
    </border>
    <border>
      <left/>
      <right style="thick">
        <color rgb="FF337D37"/>
      </right>
      <top style="thick">
        <color rgb="FF337D37"/>
      </top>
      <bottom/>
      <diagonal/>
    </border>
    <border>
      <left style="thick">
        <color rgb="FF337D37"/>
      </left>
      <right/>
      <top/>
      <bottom/>
      <diagonal/>
    </border>
    <border>
      <left/>
      <right style="thick">
        <color rgb="FF337D37"/>
      </right>
      <top/>
      <bottom style="medium">
        <color rgb="FF006633"/>
      </bottom>
      <diagonal/>
    </border>
    <border>
      <left/>
      <right style="thick">
        <color rgb="FF337D37"/>
      </right>
      <top style="medium">
        <color rgb="FF006633"/>
      </top>
      <bottom/>
      <diagonal/>
    </border>
    <border>
      <left/>
      <right style="thick">
        <color rgb="FF337D37"/>
      </right>
      <top/>
      <bottom/>
      <diagonal/>
    </border>
    <border>
      <left style="thick">
        <color rgb="FF337D37"/>
      </left>
      <right/>
      <top/>
      <bottom style="thick">
        <color rgb="FF337D37"/>
      </bottom>
      <diagonal/>
    </border>
    <border>
      <left/>
      <right style="medium">
        <color rgb="FF337D37"/>
      </right>
      <top/>
      <bottom style="thick">
        <color rgb="FF337D37"/>
      </bottom>
      <diagonal/>
    </border>
    <border>
      <left/>
      <right/>
      <top style="medium">
        <color rgb="FF337D37"/>
      </top>
      <bottom style="thick">
        <color rgb="FF337D37"/>
      </bottom>
      <diagonal/>
    </border>
    <border>
      <left/>
      <right style="thin">
        <color rgb="FFFF0000"/>
      </right>
      <top style="medium">
        <color rgb="FF337D37"/>
      </top>
      <bottom style="thick">
        <color rgb="FF337D37"/>
      </bottom>
      <diagonal/>
    </border>
    <border>
      <left style="thin">
        <color rgb="FFFF0000"/>
      </left>
      <right style="thin">
        <color rgb="FFFF0000"/>
      </right>
      <top style="medium">
        <color rgb="FF337D37"/>
      </top>
      <bottom style="thick">
        <color rgb="FF337D37"/>
      </bottom>
      <diagonal/>
    </border>
    <border>
      <left style="thin">
        <color rgb="FFFF0000"/>
      </left>
      <right style="medium">
        <color rgb="FF337D37"/>
      </right>
      <top style="medium">
        <color rgb="FF337D37"/>
      </top>
      <bottom style="thick">
        <color rgb="FF337D37"/>
      </bottom>
      <diagonal/>
    </border>
    <border>
      <left/>
      <right style="thick">
        <color rgb="FF337D37"/>
      </right>
      <top/>
      <bottom style="thick">
        <color rgb="FF337D37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4" fontId="3" fillId="6" borderId="4" xfId="0" applyNumberFormat="1" applyFont="1" applyFill="1" applyBorder="1" applyProtection="1"/>
    <xf numFmtId="0" fontId="3" fillId="2" borderId="5" xfId="0" applyFont="1" applyFill="1" applyBorder="1" applyAlignment="1" applyProtection="1">
      <alignment horizontal="center" vertical="center"/>
    </xf>
    <xf numFmtId="0" fontId="3" fillId="2" borderId="9" xfId="0" applyFont="1" applyFill="1" applyBorder="1" applyAlignment="1" applyProtection="1">
      <alignment horizontal="center" vertical="center"/>
    </xf>
    <xf numFmtId="0" fontId="3" fillId="2" borderId="6" xfId="0" applyFont="1" applyFill="1" applyBorder="1" applyAlignment="1" applyProtection="1">
      <alignment horizontal="center" vertical="center"/>
    </xf>
    <xf numFmtId="0" fontId="3" fillId="2" borderId="7" xfId="0" applyFont="1" applyFill="1" applyBorder="1" applyAlignment="1" applyProtection="1">
      <alignment horizontal="center" vertical="center"/>
    </xf>
    <xf numFmtId="0" fontId="4" fillId="5" borderId="2" xfId="0" applyFont="1" applyFill="1" applyBorder="1" applyProtection="1"/>
    <xf numFmtId="4" fontId="4" fillId="3" borderId="2" xfId="0" applyNumberFormat="1" applyFont="1" applyFill="1" applyBorder="1" applyProtection="1"/>
    <xf numFmtId="4" fontId="5" fillId="3" borderId="2" xfId="0" applyNumberFormat="1" applyFont="1" applyFill="1" applyBorder="1" applyProtection="1"/>
    <xf numFmtId="0" fontId="4" fillId="5" borderId="1" xfId="0" applyFont="1" applyFill="1" applyBorder="1" applyProtection="1"/>
    <xf numFmtId="4" fontId="4" fillId="3" borderId="1" xfId="0" applyNumberFormat="1" applyFont="1" applyFill="1" applyBorder="1" applyProtection="1"/>
    <xf numFmtId="4" fontId="5" fillId="3" borderId="1" xfId="0" applyNumberFormat="1" applyFont="1" applyFill="1" applyBorder="1" applyProtection="1"/>
    <xf numFmtId="0" fontId="6" fillId="5" borderId="1" xfId="0" applyFont="1" applyFill="1" applyBorder="1" applyProtection="1"/>
    <xf numFmtId="2" fontId="6" fillId="3" borderId="1" xfId="0" applyNumberFormat="1" applyFont="1" applyFill="1" applyBorder="1" applyProtection="1"/>
    <xf numFmtId="0" fontId="10" fillId="0" borderId="0" xfId="0" applyFont="1" applyFill="1"/>
    <xf numFmtId="0" fontId="9" fillId="0" borderId="1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 wrapText="1"/>
    </xf>
    <xf numFmtId="0" fontId="9" fillId="0" borderId="20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2" fillId="0" borderId="20" xfId="0" applyFont="1" applyFill="1" applyBorder="1" applyAlignment="1">
      <alignment vertical="center" wrapText="1"/>
    </xf>
    <xf numFmtId="0" fontId="12" fillId="0" borderId="20" xfId="0" applyFont="1" applyFill="1" applyBorder="1" applyAlignment="1">
      <alignment horizontal="right" vertical="center" wrapText="1"/>
    </xf>
    <xf numFmtId="0" fontId="9" fillId="0" borderId="26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37" xfId="0" applyFont="1" applyFill="1" applyBorder="1" applyAlignment="1">
      <alignment vertical="center" wrapText="1"/>
    </xf>
    <xf numFmtId="0" fontId="12" fillId="0" borderId="14" xfId="0" applyFont="1" applyFill="1" applyBorder="1" applyAlignment="1">
      <alignment vertical="center" wrapText="1"/>
    </xf>
    <xf numFmtId="0" fontId="9" fillId="0" borderId="3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9" fillId="0" borderId="27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center" wrapText="1"/>
    </xf>
    <xf numFmtId="0" fontId="9" fillId="0" borderId="48" xfId="0" applyFont="1" applyFill="1" applyBorder="1" applyAlignment="1">
      <alignment vertical="center" wrapText="1"/>
    </xf>
    <xf numFmtId="0" fontId="22" fillId="0" borderId="48" xfId="0" applyFont="1" applyFill="1" applyBorder="1" applyAlignment="1">
      <alignment vertical="center" wrapText="1"/>
    </xf>
    <xf numFmtId="0" fontId="9" fillId="0" borderId="49" xfId="0" applyFont="1" applyFill="1" applyBorder="1" applyAlignment="1">
      <alignment vertical="center" wrapText="1"/>
    </xf>
    <xf numFmtId="0" fontId="23" fillId="0" borderId="0" xfId="0" applyFont="1" applyAlignment="1">
      <alignment vertical="center" wrapText="1"/>
    </xf>
    <xf numFmtId="2" fontId="7" fillId="7" borderId="1" xfId="0" applyNumberFormat="1" applyFont="1" applyFill="1" applyBorder="1"/>
    <xf numFmtId="2" fontId="5" fillId="7" borderId="2" xfId="0" applyNumberFormat="1" applyFont="1" applyFill="1" applyBorder="1" applyProtection="1"/>
    <xf numFmtId="2" fontId="5" fillId="7" borderId="1" xfId="0" applyNumberFormat="1" applyFont="1" applyFill="1" applyBorder="1" applyProtection="1"/>
    <xf numFmtId="0" fontId="9" fillId="8" borderId="54" xfId="0" applyFont="1" applyFill="1" applyBorder="1" applyAlignment="1">
      <alignment vertical="center" wrapText="1"/>
    </xf>
    <xf numFmtId="0" fontId="9" fillId="8" borderId="55" xfId="0" applyFont="1" applyFill="1" applyBorder="1" applyAlignment="1">
      <alignment vertical="center" wrapText="1"/>
    </xf>
    <xf numFmtId="0" fontId="9" fillId="8" borderId="53" xfId="0" applyFont="1" applyFill="1" applyBorder="1" applyAlignment="1">
      <alignment vertical="center" wrapText="1"/>
    </xf>
    <xf numFmtId="0" fontId="9" fillId="8" borderId="51" xfId="0" applyFont="1" applyFill="1" applyBorder="1" applyAlignment="1">
      <alignment vertical="center" wrapText="1"/>
    </xf>
    <xf numFmtId="0" fontId="9" fillId="8" borderId="52" xfId="0" applyFont="1" applyFill="1" applyBorder="1" applyAlignment="1">
      <alignment vertical="center" wrapText="1"/>
    </xf>
    <xf numFmtId="0" fontId="12" fillId="8" borderId="53" xfId="0" applyFont="1" applyFill="1" applyBorder="1" applyAlignment="1">
      <alignment horizontal="right" vertical="center" wrapText="1"/>
    </xf>
    <xf numFmtId="0" fontId="9" fillId="8" borderId="62" xfId="0" applyFont="1" applyFill="1" applyBorder="1" applyAlignment="1">
      <alignment vertical="center" wrapText="1"/>
    </xf>
    <xf numFmtId="0" fontId="9" fillId="8" borderId="58" xfId="0" applyFont="1" applyFill="1" applyBorder="1" applyAlignment="1">
      <alignment vertical="center" wrapText="1"/>
    </xf>
    <xf numFmtId="0" fontId="9" fillId="8" borderId="60" xfId="0" applyFont="1" applyFill="1" applyBorder="1" applyAlignment="1">
      <alignment vertical="center" wrapText="1"/>
    </xf>
    <xf numFmtId="0" fontId="9" fillId="8" borderId="57" xfId="0" applyFont="1" applyFill="1" applyBorder="1" applyAlignment="1">
      <alignment vertical="center" wrapText="1"/>
    </xf>
    <xf numFmtId="0" fontId="12" fillId="8" borderId="58" xfId="0" applyFont="1" applyFill="1" applyBorder="1" applyAlignment="1">
      <alignment horizontal="right" vertical="center" wrapText="1"/>
    </xf>
    <xf numFmtId="0" fontId="9" fillId="8" borderId="56" xfId="0" applyFont="1" applyFill="1" applyBorder="1" applyAlignment="1">
      <alignment vertical="center" wrapText="1"/>
    </xf>
    <xf numFmtId="0" fontId="9" fillId="8" borderId="61" xfId="0" applyFont="1" applyFill="1" applyBorder="1" applyAlignment="1">
      <alignment vertical="center" wrapText="1"/>
    </xf>
    <xf numFmtId="4" fontId="9" fillId="8" borderId="61" xfId="0" applyNumberFormat="1" applyFont="1" applyFill="1" applyBorder="1" applyAlignment="1">
      <alignment vertical="center" wrapText="1"/>
    </xf>
    <xf numFmtId="4" fontId="9" fillId="8" borderId="54" xfId="0" applyNumberFormat="1" applyFont="1" applyFill="1" applyBorder="1" applyAlignment="1">
      <alignment vertical="center" wrapText="1"/>
    </xf>
    <xf numFmtId="4" fontId="9" fillId="8" borderId="56" xfId="0" applyNumberFormat="1" applyFont="1" applyFill="1" applyBorder="1" applyAlignment="1">
      <alignment vertical="center" wrapText="1"/>
    </xf>
    <xf numFmtId="0" fontId="9" fillId="8" borderId="66" xfId="0" applyFont="1" applyFill="1" applyBorder="1" applyAlignment="1">
      <alignment horizontal="center" vertical="center" wrapText="1"/>
    </xf>
    <xf numFmtId="0" fontId="13" fillId="8" borderId="65" xfId="0" applyFont="1" applyFill="1" applyBorder="1" applyAlignment="1">
      <alignment horizontal="center" vertical="center" wrapText="1"/>
    </xf>
    <xf numFmtId="0" fontId="11" fillId="8" borderId="68" xfId="0" applyFont="1" applyFill="1" applyBorder="1" applyAlignment="1">
      <alignment horizontal="center" vertical="center" wrapText="1"/>
    </xf>
    <xf numFmtId="0" fontId="9" fillId="8" borderId="70" xfId="0" applyFont="1" applyFill="1" applyBorder="1" applyAlignment="1">
      <alignment vertical="center" wrapText="1"/>
    </xf>
    <xf numFmtId="0" fontId="17" fillId="8" borderId="71" xfId="0" applyFont="1" applyFill="1" applyBorder="1" applyAlignment="1">
      <alignment horizontal="center" vertical="center" wrapText="1"/>
    </xf>
    <xf numFmtId="0" fontId="17" fillId="8" borderId="72" xfId="0" applyFont="1" applyFill="1" applyBorder="1" applyAlignment="1">
      <alignment horizontal="center" vertical="center" wrapText="1"/>
    </xf>
    <xf numFmtId="0" fontId="9" fillId="8" borderId="69" xfId="0" applyFont="1" applyFill="1" applyBorder="1" applyAlignment="1">
      <alignment vertical="center" wrapText="1"/>
    </xf>
    <xf numFmtId="0" fontId="9" fillId="8" borderId="72" xfId="0" applyFont="1" applyFill="1" applyBorder="1" applyAlignment="1">
      <alignment vertical="center" wrapText="1"/>
    </xf>
    <xf numFmtId="0" fontId="9" fillId="8" borderId="73" xfId="0" applyFont="1" applyFill="1" applyBorder="1" applyAlignment="1">
      <alignment vertical="center" wrapText="1"/>
    </xf>
    <xf numFmtId="0" fontId="9" fillId="8" borderId="74" xfId="0" applyFont="1" applyFill="1" applyBorder="1" applyAlignment="1">
      <alignment vertical="center" wrapText="1"/>
    </xf>
    <xf numFmtId="0" fontId="9" fillId="8" borderId="75" xfId="0" applyFont="1" applyFill="1" applyBorder="1" applyAlignment="1">
      <alignment vertical="center" wrapText="1"/>
    </xf>
    <xf numFmtId="0" fontId="17" fillId="8" borderId="79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/>
    <xf numFmtId="2" fontId="7" fillId="3" borderId="1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vertical="center" wrapText="1"/>
    </xf>
    <xf numFmtId="4" fontId="12" fillId="0" borderId="0" xfId="0" applyNumberFormat="1" applyFont="1" applyFill="1" applyBorder="1" applyAlignment="1">
      <alignment vertical="center" wrapText="1"/>
    </xf>
    <xf numFmtId="0" fontId="11" fillId="8" borderId="75" xfId="0" applyFont="1" applyFill="1" applyBorder="1" applyAlignment="1">
      <alignment horizontal="center" vertical="center" wrapText="1"/>
    </xf>
    <xf numFmtId="4" fontId="12" fillId="8" borderId="76" xfId="0" applyNumberFormat="1" applyFont="1" applyFill="1" applyBorder="1" applyAlignment="1">
      <alignment horizontal="right" vertical="center" wrapText="1"/>
    </xf>
    <xf numFmtId="4" fontId="12" fillId="8" borderId="77" xfId="0" applyNumberFormat="1" applyFont="1" applyFill="1" applyBorder="1" applyAlignment="1">
      <alignment horizontal="right" vertical="center" wrapText="1"/>
    </xf>
    <xf numFmtId="4" fontId="12" fillId="8" borderId="78" xfId="0" applyNumberFormat="1" applyFont="1" applyFill="1" applyBorder="1" applyAlignment="1">
      <alignment horizontal="right" vertical="center" wrapText="1"/>
    </xf>
    <xf numFmtId="0" fontId="11" fillId="0" borderId="48" xfId="0" applyFont="1" applyFill="1" applyBorder="1" applyAlignment="1">
      <alignment vertical="center" wrapText="1"/>
    </xf>
    <xf numFmtId="4" fontId="12" fillId="0" borderId="48" xfId="0" applyNumberFormat="1" applyFont="1" applyFill="1" applyBorder="1" applyAlignment="1">
      <alignment wrapText="1"/>
    </xf>
    <xf numFmtId="0" fontId="12" fillId="8" borderId="57" xfId="0" applyFont="1" applyFill="1" applyBorder="1" applyAlignment="1">
      <alignment vertical="center" wrapText="1"/>
    </xf>
    <xf numFmtId="4" fontId="12" fillId="8" borderId="59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vertical="center" wrapText="1"/>
    </xf>
    <xf numFmtId="14" fontId="12" fillId="0" borderId="0" xfId="0" applyNumberFormat="1" applyFont="1" applyFill="1" applyBorder="1" applyAlignment="1">
      <alignment vertical="center" wrapText="1"/>
    </xf>
    <xf numFmtId="0" fontId="12" fillId="8" borderId="52" xfId="0" applyFont="1" applyFill="1" applyBorder="1" applyAlignment="1">
      <alignment vertical="center" wrapText="1"/>
    </xf>
    <xf numFmtId="4" fontId="12" fillId="8" borderId="50" xfId="0" applyNumberFormat="1" applyFont="1" applyFill="1" applyBorder="1" applyAlignment="1">
      <alignment horizontal="right" vertical="center" wrapText="1"/>
    </xf>
    <xf numFmtId="0" fontId="12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14" fillId="0" borderId="0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vertical="center" wrapText="1"/>
    </xf>
    <xf numFmtId="0" fontId="11" fillId="0" borderId="27" xfId="0" applyFont="1" applyFill="1" applyBorder="1" applyAlignment="1">
      <alignment vertical="center" wrapText="1"/>
    </xf>
    <xf numFmtId="0" fontId="11" fillId="8" borderId="65" xfId="0" applyFont="1" applyFill="1" applyBorder="1" applyAlignment="1">
      <alignment horizontal="left" vertical="center" wrapText="1"/>
    </xf>
    <xf numFmtId="0" fontId="11" fillId="8" borderId="67" xfId="0" applyFont="1" applyFill="1" applyBorder="1" applyAlignment="1">
      <alignment horizontal="left" vertical="center" wrapText="1"/>
    </xf>
    <xf numFmtId="0" fontId="11" fillId="8" borderId="66" xfId="0" applyFont="1" applyFill="1" applyBorder="1" applyAlignment="1">
      <alignment horizontal="left" vertical="center" wrapText="1"/>
    </xf>
    <xf numFmtId="0" fontId="11" fillId="8" borderId="67" xfId="0" applyFont="1" applyFill="1" applyBorder="1" applyAlignment="1">
      <alignment horizontal="center" vertical="center" wrapText="1"/>
    </xf>
    <xf numFmtId="0" fontId="11" fillId="8" borderId="65" xfId="0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vertical="center" wrapText="1"/>
    </xf>
    <xf numFmtId="0" fontId="19" fillId="0" borderId="14" xfId="0" applyFont="1" applyFill="1" applyBorder="1" applyAlignment="1">
      <alignment vertical="center" wrapText="1"/>
    </xf>
    <xf numFmtId="0" fontId="11" fillId="0" borderId="17" xfId="0" applyFont="1" applyFill="1" applyBorder="1" applyAlignment="1">
      <alignment vertical="center" wrapText="1"/>
    </xf>
    <xf numFmtId="4" fontId="12" fillId="0" borderId="42" xfId="0" applyNumberFormat="1" applyFont="1" applyFill="1" applyBorder="1" applyAlignment="1">
      <alignment vertical="center" wrapText="1"/>
    </xf>
    <xf numFmtId="4" fontId="12" fillId="0" borderId="43" xfId="0" applyNumberFormat="1" applyFont="1" applyFill="1" applyBorder="1" applyAlignment="1">
      <alignment vertical="center" wrapText="1"/>
    </xf>
    <xf numFmtId="4" fontId="12" fillId="0" borderId="44" xfId="0" applyNumberFormat="1" applyFont="1" applyFill="1" applyBorder="1" applyAlignment="1">
      <alignment vertical="center" wrapText="1"/>
    </xf>
    <xf numFmtId="4" fontId="12" fillId="0" borderId="45" xfId="0" applyNumberFormat="1" applyFont="1" applyFill="1" applyBorder="1" applyAlignment="1">
      <alignment vertical="center" wrapText="1"/>
    </xf>
    <xf numFmtId="4" fontId="12" fillId="0" borderId="46" xfId="0" applyNumberFormat="1" applyFont="1" applyFill="1" applyBorder="1" applyAlignment="1">
      <alignment vertical="center" wrapText="1"/>
    </xf>
    <xf numFmtId="4" fontId="12" fillId="0" borderId="47" xfId="0" applyNumberFormat="1" applyFont="1" applyFill="1" applyBorder="1" applyAlignment="1">
      <alignment vertical="center" wrapText="1"/>
    </xf>
    <xf numFmtId="0" fontId="9" fillId="0" borderId="13" xfId="0" applyFont="1" applyFill="1" applyBorder="1" applyAlignment="1">
      <alignment vertical="center" wrapText="1"/>
    </xf>
    <xf numFmtId="0" fontId="9" fillId="0" borderId="14" xfId="0" applyFont="1" applyFill="1" applyBorder="1" applyAlignment="1">
      <alignment vertical="center" wrapText="1"/>
    </xf>
    <xf numFmtId="0" fontId="9" fillId="0" borderId="17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20" xfId="0" applyFont="1" applyFill="1" applyBorder="1" applyAlignment="1">
      <alignment vertical="center" wrapText="1"/>
    </xf>
    <xf numFmtId="0" fontId="9" fillId="0" borderId="25" xfId="0" applyFont="1" applyFill="1" applyBorder="1" applyAlignment="1">
      <alignment vertical="center" wrapText="1"/>
    </xf>
    <xf numFmtId="0" fontId="9" fillId="0" borderId="26" xfId="0" applyFont="1" applyFill="1" applyBorder="1" applyAlignment="1">
      <alignment vertical="center" wrapText="1"/>
    </xf>
    <xf numFmtId="0" fontId="9" fillId="0" borderId="21" xfId="0" applyFont="1" applyFill="1" applyBorder="1" applyAlignment="1">
      <alignment vertical="center" wrapText="1"/>
    </xf>
    <xf numFmtId="0" fontId="9" fillId="0" borderId="19" xfId="0" applyFont="1" applyFill="1" applyBorder="1" applyAlignment="1">
      <alignment vertical="center" wrapText="1"/>
    </xf>
    <xf numFmtId="0" fontId="14" fillId="0" borderId="28" xfId="0" applyFont="1" applyFill="1" applyBorder="1" applyAlignment="1">
      <alignment vertical="center" wrapText="1"/>
    </xf>
    <xf numFmtId="0" fontId="14" fillId="0" borderId="29" xfId="0" applyFont="1" applyFill="1" applyBorder="1" applyAlignment="1">
      <alignment vertical="center" wrapText="1"/>
    </xf>
    <xf numFmtId="0" fontId="14" fillId="0" borderId="30" xfId="0" applyFont="1" applyFill="1" applyBorder="1" applyAlignment="1">
      <alignment vertical="center" wrapText="1"/>
    </xf>
    <xf numFmtId="0" fontId="14" fillId="0" borderId="40" xfId="0" applyFont="1" applyFill="1" applyBorder="1" applyAlignment="1">
      <alignment vertical="center" wrapText="1"/>
    </xf>
    <xf numFmtId="0" fontId="14" fillId="0" borderId="41" xfId="0" applyFont="1" applyFill="1" applyBorder="1" applyAlignment="1">
      <alignment vertical="center" wrapText="1"/>
    </xf>
    <xf numFmtId="0" fontId="14" fillId="0" borderId="31" xfId="0" applyFont="1" applyFill="1" applyBorder="1" applyAlignment="1">
      <alignment vertical="center" wrapText="1"/>
    </xf>
    <xf numFmtId="0" fontId="14" fillId="0" borderId="32" xfId="0" applyFont="1" applyFill="1" applyBorder="1" applyAlignment="1">
      <alignment vertical="center" wrapText="1"/>
    </xf>
    <xf numFmtId="0" fontId="14" fillId="0" borderId="33" xfId="0" applyFont="1" applyFill="1" applyBorder="1" applyAlignment="1">
      <alignment vertical="center" wrapText="1"/>
    </xf>
    <xf numFmtId="4" fontId="12" fillId="0" borderId="28" xfId="0" applyNumberFormat="1" applyFont="1" applyFill="1" applyBorder="1" applyAlignment="1">
      <alignment vertical="center" wrapText="1"/>
    </xf>
    <xf numFmtId="4" fontId="12" fillId="0" borderId="29" xfId="0" applyNumberFormat="1" applyFont="1" applyFill="1" applyBorder="1" applyAlignment="1">
      <alignment vertical="center" wrapText="1"/>
    </xf>
    <xf numFmtId="4" fontId="12" fillId="0" borderId="30" xfId="0" applyNumberFormat="1" applyFont="1" applyFill="1" applyBorder="1" applyAlignment="1">
      <alignment vertical="center" wrapText="1"/>
    </xf>
    <xf numFmtId="4" fontId="12" fillId="0" borderId="40" xfId="0" applyNumberFormat="1" applyFont="1" applyFill="1" applyBorder="1" applyAlignment="1">
      <alignment vertical="center" wrapText="1"/>
    </xf>
    <xf numFmtId="4" fontId="12" fillId="0" borderId="41" xfId="0" applyNumberFormat="1" applyFont="1" applyFill="1" applyBorder="1" applyAlignment="1">
      <alignment vertical="center" wrapText="1"/>
    </xf>
    <xf numFmtId="4" fontId="12" fillId="0" borderId="31" xfId="0" applyNumberFormat="1" applyFont="1" applyFill="1" applyBorder="1" applyAlignment="1">
      <alignment vertical="center" wrapText="1"/>
    </xf>
    <xf numFmtId="4" fontId="12" fillId="0" borderId="32" xfId="0" applyNumberFormat="1" applyFont="1" applyFill="1" applyBorder="1" applyAlignment="1">
      <alignment vertical="center" wrapText="1"/>
    </xf>
    <xf numFmtId="4" fontId="12" fillId="0" borderId="33" xfId="0" applyNumberFormat="1" applyFont="1" applyFill="1" applyBorder="1" applyAlignment="1">
      <alignment vertical="center" wrapText="1"/>
    </xf>
    <xf numFmtId="4" fontId="12" fillId="0" borderId="17" xfId="0" applyNumberFormat="1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19" fillId="0" borderId="39" xfId="0" applyFont="1" applyFill="1" applyBorder="1" applyAlignment="1">
      <alignment vertical="center" wrapText="1"/>
    </xf>
    <xf numFmtId="0" fontId="19" fillId="0" borderId="16" xfId="0" applyFont="1" applyFill="1" applyBorder="1" applyAlignment="1">
      <alignment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vertical="center" wrapText="1"/>
    </xf>
    <xf numFmtId="0" fontId="20" fillId="0" borderId="16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14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vertical="center" wrapText="1"/>
    </xf>
    <xf numFmtId="0" fontId="12" fillId="0" borderId="2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0" fontId="12" fillId="0" borderId="31" xfId="0" applyFont="1" applyFill="1" applyBorder="1" applyAlignment="1">
      <alignment vertical="center" wrapText="1"/>
    </xf>
    <xf numFmtId="0" fontId="12" fillId="0" borderId="32" xfId="0" applyFont="1" applyFill="1" applyBorder="1" applyAlignment="1">
      <alignment vertical="center" wrapText="1"/>
    </xf>
    <xf numFmtId="0" fontId="12" fillId="0" borderId="33" xfId="0" applyFont="1" applyFill="1" applyBorder="1" applyAlignment="1">
      <alignment vertical="center" wrapText="1"/>
    </xf>
    <xf numFmtId="0" fontId="12" fillId="0" borderId="28" xfId="0" applyFont="1" applyFill="1" applyBorder="1" applyAlignment="1">
      <alignment horizontal="right" vertical="center" wrapText="1"/>
    </xf>
    <xf numFmtId="0" fontId="12" fillId="0" borderId="29" xfId="0" applyFont="1" applyFill="1" applyBorder="1" applyAlignment="1">
      <alignment horizontal="right" vertical="center" wrapText="1"/>
    </xf>
    <xf numFmtId="0" fontId="12" fillId="0" borderId="30" xfId="0" applyFont="1" applyFill="1" applyBorder="1" applyAlignment="1">
      <alignment horizontal="right" vertical="center" wrapText="1"/>
    </xf>
    <xf numFmtId="0" fontId="12" fillId="0" borderId="31" xfId="0" applyFont="1" applyFill="1" applyBorder="1" applyAlignment="1">
      <alignment horizontal="right" vertical="center" wrapText="1"/>
    </xf>
    <xf numFmtId="0" fontId="12" fillId="0" borderId="32" xfId="0" applyFont="1" applyFill="1" applyBorder="1" applyAlignment="1">
      <alignment horizontal="right" vertical="center" wrapText="1"/>
    </xf>
    <xf numFmtId="0" fontId="12" fillId="0" borderId="33" xfId="0" applyFont="1" applyFill="1" applyBorder="1" applyAlignment="1">
      <alignment horizontal="right" vertical="center" wrapText="1"/>
    </xf>
    <xf numFmtId="0" fontId="14" fillId="0" borderId="17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vertical="center" wrapText="1"/>
    </xf>
    <xf numFmtId="4" fontId="12" fillId="0" borderId="25" xfId="0" applyNumberFormat="1" applyFont="1" applyFill="1" applyBorder="1" applyAlignment="1">
      <alignment vertical="center" wrapText="1"/>
    </xf>
    <xf numFmtId="4" fontId="12" fillId="0" borderId="20" xfId="0" applyNumberFormat="1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left" vertical="center" wrapText="1" indent="3"/>
    </xf>
    <xf numFmtId="0" fontId="19" fillId="0" borderId="17" xfId="0" applyFont="1" applyFill="1" applyBorder="1" applyAlignment="1">
      <alignment horizontal="right" vertical="center" wrapText="1"/>
    </xf>
    <xf numFmtId="0" fontId="19" fillId="0" borderId="25" xfId="0" applyFont="1" applyFill="1" applyBorder="1" applyAlignment="1">
      <alignment horizontal="right" vertical="center" wrapText="1"/>
    </xf>
    <xf numFmtId="0" fontId="12" fillId="0" borderId="20" xfId="0" applyFont="1" applyFill="1" applyBorder="1" applyAlignment="1">
      <alignment vertical="center" wrapText="1"/>
    </xf>
    <xf numFmtId="0" fontId="19" fillId="0" borderId="17" xfId="0" applyFont="1" applyFill="1" applyBorder="1" applyAlignment="1">
      <alignment vertical="center" wrapText="1"/>
    </xf>
    <xf numFmtId="0" fontId="19" fillId="0" borderId="25" xfId="0" applyFont="1" applyFill="1" applyBorder="1" applyAlignment="1">
      <alignment vertical="center" wrapText="1"/>
    </xf>
    <xf numFmtId="0" fontId="14" fillId="0" borderId="25" xfId="0" applyFont="1" applyFill="1" applyBorder="1" applyAlignment="1">
      <alignment vertical="center" wrapText="1"/>
    </xf>
    <xf numFmtId="0" fontId="14" fillId="0" borderId="20" xfId="0" applyFont="1" applyFill="1" applyBorder="1" applyAlignment="1">
      <alignment vertical="center" wrapText="1"/>
    </xf>
    <xf numFmtId="0" fontId="11" fillId="0" borderId="20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vertical="center" wrapText="1"/>
    </xf>
    <xf numFmtId="0" fontId="12" fillId="0" borderId="20" xfId="0" applyFont="1" applyFill="1" applyBorder="1" applyAlignment="1">
      <alignment horizontal="right" vertical="center" wrapText="1"/>
    </xf>
    <xf numFmtId="0" fontId="12" fillId="0" borderId="14" xfId="0" applyFont="1" applyFill="1" applyBorder="1" applyAlignment="1">
      <alignment vertical="center" wrapText="1"/>
    </xf>
    <xf numFmtId="0" fontId="12" fillId="0" borderId="25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left" vertical="center" wrapText="1"/>
    </xf>
    <xf numFmtId="49" fontId="12" fillId="0" borderId="0" xfId="0" applyNumberFormat="1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1" fillId="0" borderId="16" xfId="0" applyFont="1" applyFill="1" applyBorder="1" applyAlignment="1">
      <alignment horizontal="left" vertical="center" wrapText="1"/>
    </xf>
    <xf numFmtId="0" fontId="11" fillId="0" borderId="23" xfId="0" applyFont="1" applyFill="1" applyBorder="1" applyAlignment="1">
      <alignment horizontal="right" vertical="center" wrapText="1"/>
    </xf>
    <xf numFmtId="0" fontId="11" fillId="0" borderId="15" xfId="0" applyFont="1" applyFill="1" applyBorder="1" applyAlignment="1">
      <alignment horizontal="right" vertical="center" wrapText="1"/>
    </xf>
    <xf numFmtId="0" fontId="12" fillId="0" borderId="15" xfId="0" applyFont="1" applyFill="1" applyBorder="1" applyAlignment="1">
      <alignment horizontal="left" vertical="center" wrapText="1" indent="1"/>
    </xf>
    <xf numFmtId="4" fontId="12" fillId="0" borderId="34" xfId="0" applyNumberFormat="1" applyFont="1" applyFill="1" applyBorder="1" applyAlignment="1">
      <alignment horizontal="right" vertical="center" wrapText="1"/>
    </xf>
    <xf numFmtId="4" fontId="12" fillId="0" borderId="35" xfId="0" applyNumberFormat="1" applyFont="1" applyFill="1" applyBorder="1" applyAlignment="1">
      <alignment horizontal="right" vertical="center" wrapText="1"/>
    </xf>
    <xf numFmtId="4" fontId="12" fillId="0" borderId="36" xfId="0" applyNumberFormat="1" applyFont="1" applyFill="1" applyBorder="1" applyAlignment="1">
      <alignment horizontal="right" vertical="center" wrapText="1"/>
    </xf>
    <xf numFmtId="0" fontId="12" fillId="0" borderId="34" xfId="0" applyFont="1" applyFill="1" applyBorder="1" applyAlignment="1">
      <alignment vertical="center" wrapText="1"/>
    </xf>
    <xf numFmtId="0" fontId="12" fillId="0" borderId="35" xfId="0" applyFont="1" applyFill="1" applyBorder="1" applyAlignment="1">
      <alignment vertical="center" wrapText="1"/>
    </xf>
    <xf numFmtId="0" fontId="12" fillId="0" borderId="36" xfId="0" applyFont="1" applyFill="1" applyBorder="1" applyAlignment="1">
      <alignment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vertical="center" wrapText="1"/>
    </xf>
    <xf numFmtId="0" fontId="11" fillId="0" borderId="16" xfId="0" applyFont="1" applyFill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9" fillId="0" borderId="18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right" vertical="center" wrapText="1"/>
    </xf>
    <xf numFmtId="0" fontId="14" fillId="0" borderId="14" xfId="0" applyFont="1" applyFill="1" applyBorder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19" fillId="0" borderId="18" xfId="0" applyFont="1" applyBorder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11" fillId="8" borderId="63" xfId="0" applyFont="1" applyFill="1" applyBorder="1" applyAlignment="1">
      <alignment horizontal="center" vertical="top" wrapText="1"/>
    </xf>
    <xf numFmtId="0" fontId="11" fillId="8" borderId="64" xfId="0" applyFont="1" applyFill="1" applyBorder="1" applyAlignment="1">
      <alignment horizontal="center" vertical="top" wrapText="1"/>
    </xf>
    <xf numFmtId="0" fontId="11" fillId="8" borderId="69" xfId="0" applyFont="1" applyFill="1" applyBorder="1" applyAlignment="1">
      <alignment horizontal="center" vertical="top" wrapText="1"/>
    </xf>
    <xf numFmtId="0" fontId="11" fillId="8" borderId="62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center" wrapText="1" indent="1"/>
    </xf>
    <xf numFmtId="4" fontId="12" fillId="0" borderId="17" xfId="0" applyNumberFormat="1" applyFont="1" applyFill="1" applyBorder="1" applyAlignment="1">
      <alignment horizontal="right" vertical="center" wrapText="1"/>
    </xf>
    <xf numFmtId="4" fontId="12" fillId="0" borderId="0" xfId="0" applyNumberFormat="1" applyFont="1" applyFill="1" applyBorder="1" applyAlignment="1">
      <alignment horizontal="right" vertical="center" wrapText="1"/>
    </xf>
    <xf numFmtId="0" fontId="3" fillId="6" borderId="3" xfId="0" applyFont="1" applyFill="1" applyBorder="1" applyAlignment="1" applyProtection="1">
      <alignment horizontal="left"/>
    </xf>
    <xf numFmtId="0" fontId="3" fillId="6" borderId="8" xfId="0" applyFont="1" applyFill="1" applyBorder="1" applyAlignment="1" applyProtection="1">
      <alignment horizontal="left"/>
    </xf>
    <xf numFmtId="0" fontId="3" fillId="6" borderId="4" xfId="0" applyFont="1" applyFill="1" applyBorder="1" applyAlignment="1" applyProtection="1">
      <alignment horizontal="left"/>
    </xf>
    <xf numFmtId="0" fontId="8" fillId="0" borderId="0" xfId="0" applyFont="1" applyAlignment="1">
      <alignment horizontal="center" vertical="top"/>
    </xf>
    <xf numFmtId="0" fontId="7" fillId="4" borderId="1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7D37"/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ding"/><Relationship Id="rId1" Type="http://schemas.openxmlformats.org/officeDocument/2006/relationships/hyperlink" Target="#Insurance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back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back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44</xdr:row>
      <xdr:rowOff>19049</xdr:rowOff>
    </xdr:from>
    <xdr:to>
      <xdr:col>7</xdr:col>
      <xdr:colOff>330993</xdr:colOff>
      <xdr:row>45</xdr:row>
      <xdr:rowOff>19050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033587" y="9567862"/>
          <a:ext cx="416719" cy="1666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23812</xdr:colOff>
      <xdr:row>44</xdr:row>
      <xdr:rowOff>2381</xdr:rowOff>
    </xdr:from>
    <xdr:to>
      <xdr:col>9</xdr:col>
      <xdr:colOff>71437</xdr:colOff>
      <xdr:row>44</xdr:row>
      <xdr:rowOff>159543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47937" y="9551194"/>
          <a:ext cx="416719" cy="1571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4</xdr:col>
      <xdr:colOff>28575</xdr:colOff>
      <xdr:row>1</xdr:row>
      <xdr:rowOff>19050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915275" y="0"/>
          <a:ext cx="6477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4</xdr:col>
      <xdr:colOff>38100</xdr:colOff>
      <xdr:row>1</xdr:row>
      <xdr:rowOff>19050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924800" y="0"/>
          <a:ext cx="647700" cy="2095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Duty%20Calculation%201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9">
          <cell r="C9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79"/>
  <sheetViews>
    <sheetView topLeftCell="A64" zoomScale="80" zoomScaleNormal="80" workbookViewId="0">
      <selection activeCell="L73" sqref="L73:O73"/>
    </sheetView>
  </sheetViews>
  <sheetFormatPr defaultColWidth="9.109375" defaultRowHeight="13.8" x14ac:dyDescent="0.3"/>
  <cols>
    <col min="1" max="1" width="5.6640625" style="17" customWidth="1"/>
    <col min="2" max="2" width="8.44140625" style="17" customWidth="1"/>
    <col min="3" max="3" width="4" style="17" bestFit="1" customWidth="1"/>
    <col min="4" max="5" width="3.88671875" style="17" customWidth="1"/>
    <col min="6" max="8" width="6.109375" style="17" customWidth="1"/>
    <col min="9" max="9" width="5.5546875" style="17" bestFit="1" customWidth="1"/>
    <col min="10" max="10" width="3.88671875" style="17" customWidth="1"/>
    <col min="11" max="11" width="8.88671875" style="17" bestFit="1" customWidth="1"/>
    <col min="12" max="13" width="5.44140625" style="17" customWidth="1"/>
    <col min="14" max="15" width="5" style="17" customWidth="1"/>
    <col min="16" max="16" width="5.33203125" style="17" customWidth="1"/>
    <col min="17" max="17" width="2.88671875" style="17" bestFit="1" customWidth="1"/>
    <col min="18" max="19" width="3.88671875" style="17" customWidth="1"/>
    <col min="20" max="20" width="2.88671875" style="17" bestFit="1" customWidth="1"/>
    <col min="21" max="24" width="3.88671875" style="17" customWidth="1"/>
    <col min="25" max="25" width="4" style="17" bestFit="1" customWidth="1"/>
    <col min="26" max="26" width="1" style="17" bestFit="1" customWidth="1"/>
    <col min="27" max="29" width="3.88671875" style="17" customWidth="1"/>
    <col min="30" max="30" width="2.33203125" style="17" customWidth="1"/>
    <col min="31" max="31" width="3.88671875" style="17" customWidth="1"/>
    <col min="32" max="32" width="1" style="17" bestFit="1" customWidth="1"/>
    <col min="33" max="40" width="3.88671875" style="17" customWidth="1"/>
    <col min="41" max="41" width="6.88671875" style="17" bestFit="1" customWidth="1"/>
    <col min="42" max="44" width="3.88671875" style="17" customWidth="1"/>
    <col min="45" max="45" width="1" style="17" bestFit="1" customWidth="1"/>
    <col min="46" max="46" width="3.88671875" style="17" customWidth="1"/>
    <col min="47" max="48" width="2.88671875" style="17" bestFit="1" customWidth="1"/>
    <col min="49" max="49" width="3.88671875" style="17" customWidth="1"/>
    <col min="50" max="50" width="1" style="17" bestFit="1" customWidth="1"/>
    <col min="51" max="53" width="3.88671875" style="17" customWidth="1"/>
    <col min="54" max="54" width="4.33203125" style="17" bestFit="1" customWidth="1"/>
    <col min="55" max="16384" width="9.109375" style="17"/>
  </cols>
  <sheetData>
    <row r="1" spans="1:54" ht="23.25" customHeight="1" thickBot="1" x14ac:dyDescent="0.35">
      <c r="A1" s="51"/>
      <c r="B1" s="51"/>
      <c r="C1" s="220" t="s">
        <v>149</v>
      </c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18" t="s">
        <v>150</v>
      </c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9"/>
    </row>
    <row r="2" spans="1:54" ht="15.6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  <c r="Q2" s="21">
        <v>1</v>
      </c>
      <c r="R2" s="22"/>
      <c r="S2" s="22"/>
      <c r="T2" s="103" t="s">
        <v>17</v>
      </c>
      <c r="U2" s="103"/>
      <c r="V2" s="103"/>
      <c r="W2" s="103"/>
      <c r="X2" s="103"/>
      <c r="Y2" s="103"/>
      <c r="Z2" s="103"/>
      <c r="AA2" s="103"/>
      <c r="AB2" s="103"/>
      <c r="AC2" s="210"/>
      <c r="AD2" s="167">
        <v>311</v>
      </c>
      <c r="AE2" s="95"/>
      <c r="AF2" s="95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23"/>
    </row>
    <row r="3" spans="1:54" ht="14.4" thickBot="1" x14ac:dyDescent="0.35">
      <c r="A3" s="24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6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20"/>
      <c r="AD3" s="167"/>
      <c r="AE3" s="95"/>
      <c r="AF3" s="95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23"/>
    </row>
    <row r="4" spans="1:54" ht="17.399999999999999" x14ac:dyDescent="0.3">
      <c r="A4" s="27"/>
      <c r="B4" s="20"/>
      <c r="C4" s="102" t="s">
        <v>18</v>
      </c>
      <c r="D4" s="103"/>
      <c r="E4" s="103"/>
      <c r="F4" s="103"/>
      <c r="G4" s="103"/>
      <c r="H4" s="103"/>
      <c r="I4" s="28"/>
      <c r="J4" s="103" t="s">
        <v>19</v>
      </c>
      <c r="K4" s="103"/>
      <c r="L4" s="19"/>
      <c r="M4" s="19"/>
      <c r="N4" s="19"/>
      <c r="O4" s="19"/>
      <c r="P4" s="20"/>
      <c r="Q4" s="166" t="s">
        <v>20</v>
      </c>
      <c r="R4" s="101"/>
      <c r="S4" s="217"/>
      <c r="T4" s="29">
        <v>4</v>
      </c>
      <c r="U4" s="19"/>
      <c r="V4" s="20"/>
      <c r="W4" s="19"/>
      <c r="X4" s="19"/>
      <c r="Y4" s="19"/>
      <c r="Z4" s="19"/>
      <c r="AA4" s="19"/>
      <c r="AB4" s="19"/>
      <c r="AC4" s="20"/>
      <c r="AD4" s="167" t="s">
        <v>21</v>
      </c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19"/>
      <c r="AV4" s="19"/>
      <c r="AW4" s="19"/>
      <c r="AX4" s="19"/>
      <c r="AY4" s="19"/>
      <c r="AZ4" s="19"/>
      <c r="BA4" s="19"/>
      <c r="BB4" s="23"/>
    </row>
    <row r="5" spans="1:54" ht="18.75" customHeight="1" thickBot="1" x14ac:dyDescent="0.35">
      <c r="A5" s="30"/>
      <c r="B5" s="26"/>
      <c r="C5" s="205" t="s">
        <v>156</v>
      </c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19"/>
      <c r="O5" s="19"/>
      <c r="P5" s="20"/>
      <c r="Q5" s="25"/>
      <c r="R5" s="25"/>
      <c r="S5" s="26"/>
      <c r="T5" s="25"/>
      <c r="U5" s="25"/>
      <c r="V5" s="26"/>
      <c r="W5" s="25"/>
      <c r="X5" s="25"/>
      <c r="Y5" s="25"/>
      <c r="Z5" s="25"/>
      <c r="AA5" s="25"/>
      <c r="AB5" s="25"/>
      <c r="AC5" s="26"/>
      <c r="AD5" s="112" t="s">
        <v>22</v>
      </c>
      <c r="AE5" s="85"/>
      <c r="AF5" s="85"/>
      <c r="AG5" s="85"/>
      <c r="AH5" s="85"/>
      <c r="AI5" s="85"/>
      <c r="AJ5" s="85"/>
      <c r="AK5" s="85"/>
      <c r="AL5" s="85"/>
      <c r="AM5" s="85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23"/>
    </row>
    <row r="6" spans="1:54" ht="17.399999999999999" x14ac:dyDescent="0.3">
      <c r="A6" s="27"/>
      <c r="B6" s="20"/>
      <c r="C6" s="167" t="s">
        <v>23</v>
      </c>
      <c r="D6" s="95"/>
      <c r="E6" s="95"/>
      <c r="F6" s="95"/>
      <c r="G6" s="95"/>
      <c r="H6" s="95"/>
      <c r="I6" s="19"/>
      <c r="J6" s="19"/>
      <c r="K6" s="19"/>
      <c r="L6" s="19"/>
      <c r="M6" s="19"/>
      <c r="N6" s="19"/>
      <c r="O6" s="19"/>
      <c r="P6" s="31"/>
      <c r="Q6" s="102" t="s">
        <v>24</v>
      </c>
      <c r="R6" s="103"/>
      <c r="S6" s="103"/>
      <c r="T6" s="19"/>
      <c r="U6" s="19"/>
      <c r="V6" s="20"/>
      <c r="W6" s="102" t="s">
        <v>25</v>
      </c>
      <c r="X6" s="103"/>
      <c r="Y6" s="103"/>
      <c r="Z6" s="19"/>
      <c r="AA6" s="19"/>
      <c r="AB6" s="19"/>
      <c r="AC6" s="20"/>
      <c r="AD6" s="32" t="s">
        <v>26</v>
      </c>
      <c r="AE6" s="225">
        <v>1162155</v>
      </c>
      <c r="AF6" s="225"/>
      <c r="AG6" s="225"/>
      <c r="AH6" s="225"/>
      <c r="AI6" s="225"/>
      <c r="AJ6" s="225"/>
      <c r="AK6" s="225"/>
      <c r="AL6" s="225"/>
      <c r="AM6" s="225"/>
      <c r="AN6" s="19"/>
      <c r="AO6" s="19"/>
      <c r="AP6" s="96">
        <v>43663</v>
      </c>
      <c r="AQ6" s="96"/>
      <c r="AR6" s="96"/>
      <c r="AS6" s="96"/>
      <c r="AT6" s="96"/>
      <c r="AU6" s="96"/>
      <c r="AV6" s="96"/>
      <c r="AW6" s="19"/>
      <c r="AX6" s="19"/>
      <c r="AY6" s="19"/>
      <c r="AZ6" s="19"/>
      <c r="BA6" s="19"/>
      <c r="BB6" s="23"/>
    </row>
    <row r="7" spans="1:54" ht="18" thickBot="1" x14ac:dyDescent="0.35">
      <c r="A7" s="27"/>
      <c r="B7" s="20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0"/>
      <c r="Q7" s="33">
        <v>1</v>
      </c>
      <c r="R7" s="26"/>
      <c r="S7" s="25"/>
      <c r="T7" s="34">
        <v>1</v>
      </c>
      <c r="U7" s="25"/>
      <c r="V7" s="26"/>
      <c r="W7" s="25"/>
      <c r="X7" s="25"/>
      <c r="Y7" s="25"/>
      <c r="Z7" s="25"/>
      <c r="AA7" s="25"/>
      <c r="AB7" s="25"/>
      <c r="AC7" s="26"/>
      <c r="AD7" s="184" t="s">
        <v>27</v>
      </c>
      <c r="AE7" s="178"/>
      <c r="AF7" s="178"/>
      <c r="AG7" s="178"/>
      <c r="AH7" s="178"/>
      <c r="AI7" s="25"/>
      <c r="AJ7" s="25"/>
      <c r="AK7" s="25"/>
      <c r="AL7" s="25"/>
      <c r="AM7" s="25"/>
      <c r="AN7" s="181" t="s">
        <v>157</v>
      </c>
      <c r="AO7" s="181"/>
      <c r="AP7" s="181"/>
      <c r="AQ7" s="181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35"/>
    </row>
    <row r="8" spans="1:54" ht="15.6" x14ac:dyDescent="0.3">
      <c r="A8" s="27"/>
      <c r="B8" s="20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  <c r="Q8" s="102" t="s">
        <v>28</v>
      </c>
      <c r="R8" s="103"/>
      <c r="S8" s="103"/>
      <c r="T8" s="19"/>
      <c r="U8" s="19"/>
      <c r="V8" s="20"/>
      <c r="W8" s="102" t="s">
        <v>29</v>
      </c>
      <c r="X8" s="103"/>
      <c r="Y8" s="103"/>
      <c r="Z8" s="103"/>
      <c r="AA8" s="103"/>
      <c r="AB8" s="103"/>
      <c r="AC8" s="103"/>
      <c r="AD8" s="19"/>
      <c r="AE8" s="20"/>
      <c r="AF8" s="102" t="s">
        <v>30</v>
      </c>
      <c r="AG8" s="103"/>
      <c r="AH8" s="103"/>
      <c r="AI8" s="103"/>
      <c r="AJ8" s="103"/>
      <c r="AK8" s="103"/>
      <c r="AL8" s="103"/>
      <c r="AM8" s="103"/>
      <c r="AN8" s="103"/>
      <c r="AO8" s="103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23"/>
    </row>
    <row r="9" spans="1:54" ht="17.399999999999999" x14ac:dyDescent="0.3">
      <c r="A9" s="27"/>
      <c r="B9" s="2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0"/>
      <c r="Q9" s="36">
        <v>1</v>
      </c>
      <c r="R9" s="19"/>
      <c r="S9" s="19"/>
      <c r="T9" s="19"/>
      <c r="U9" s="19"/>
      <c r="V9" s="20"/>
      <c r="W9" s="226">
        <v>2322</v>
      </c>
      <c r="X9" s="227"/>
      <c r="Y9" s="227"/>
      <c r="Z9" s="227"/>
      <c r="AA9" s="227"/>
      <c r="AB9" s="227"/>
      <c r="AC9" s="227"/>
      <c r="AD9" s="19"/>
      <c r="AE9" s="20"/>
      <c r="AF9" s="167">
        <v>2019</v>
      </c>
      <c r="AG9" s="95"/>
      <c r="AH9" s="95"/>
      <c r="AI9" s="19"/>
      <c r="AJ9" s="19"/>
      <c r="AK9" s="19"/>
      <c r="AL9" s="19"/>
      <c r="AM9" s="19"/>
      <c r="AN9" s="225" t="s">
        <v>158</v>
      </c>
      <c r="AO9" s="225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23"/>
    </row>
    <row r="10" spans="1:54" ht="14.4" thickBot="1" x14ac:dyDescent="0.35">
      <c r="A10" s="27"/>
      <c r="B10" s="20"/>
      <c r="C10" s="25"/>
      <c r="D10" s="123"/>
      <c r="E10" s="123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  <c r="Q10" s="25"/>
      <c r="R10" s="123"/>
      <c r="S10" s="123"/>
      <c r="T10" s="25"/>
      <c r="U10" s="25"/>
      <c r="V10" s="26"/>
      <c r="W10" s="25"/>
      <c r="X10" s="25"/>
      <c r="Y10" s="25"/>
      <c r="Z10" s="25"/>
      <c r="AA10" s="25"/>
      <c r="AB10" s="25"/>
      <c r="AC10" s="25"/>
      <c r="AD10" s="25"/>
      <c r="AE10" s="26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35"/>
    </row>
    <row r="11" spans="1:54" ht="18" x14ac:dyDescent="0.3">
      <c r="A11" s="27"/>
      <c r="B11" s="20"/>
      <c r="C11" s="102" t="s">
        <v>31</v>
      </c>
      <c r="D11" s="103"/>
      <c r="E11" s="103"/>
      <c r="F11" s="103"/>
      <c r="G11" s="103"/>
      <c r="H11" s="103"/>
      <c r="I11" s="19"/>
      <c r="J11" s="213" t="s">
        <v>32</v>
      </c>
      <c r="K11" s="213"/>
      <c r="L11" s="213"/>
      <c r="M11" s="213"/>
      <c r="N11" s="19"/>
      <c r="O11" s="19"/>
      <c r="P11" s="20"/>
      <c r="Q11" s="102" t="s">
        <v>33</v>
      </c>
      <c r="R11" s="103"/>
      <c r="S11" s="103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48" t="s">
        <v>19</v>
      </c>
      <c r="AH11" s="148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23"/>
    </row>
    <row r="12" spans="1:54" ht="18" customHeight="1" x14ac:dyDescent="0.3">
      <c r="A12" s="27"/>
      <c r="B12" s="20"/>
      <c r="C12" s="205" t="s">
        <v>155</v>
      </c>
      <c r="D12" s="206"/>
      <c r="E12" s="206"/>
      <c r="F12" s="206"/>
      <c r="G12" s="206"/>
      <c r="H12" s="206"/>
      <c r="I12" s="206"/>
      <c r="J12" s="206"/>
      <c r="K12" s="19"/>
      <c r="L12" s="19"/>
      <c r="M12" s="19"/>
      <c r="N12" s="19"/>
      <c r="O12" s="19"/>
      <c r="P12" s="20"/>
      <c r="Q12" s="36">
        <v>4</v>
      </c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23"/>
    </row>
    <row r="13" spans="1:54" ht="17.399999999999999" x14ac:dyDescent="0.3">
      <c r="A13" s="27"/>
      <c r="B13" s="20"/>
      <c r="C13" s="167" t="s">
        <v>159</v>
      </c>
      <c r="D13" s="95"/>
      <c r="E13" s="95"/>
      <c r="F13" s="95"/>
      <c r="G13" s="95"/>
      <c r="H13" s="95"/>
      <c r="I13" s="95"/>
      <c r="J13" s="95"/>
      <c r="K13" s="95"/>
      <c r="L13" s="19"/>
      <c r="M13" s="19"/>
      <c r="N13" s="19"/>
      <c r="O13" s="19"/>
      <c r="P13" s="20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23"/>
    </row>
    <row r="14" spans="1:54" ht="17.399999999999999" x14ac:dyDescent="0.3">
      <c r="A14" s="27"/>
      <c r="B14" s="20"/>
      <c r="C14" s="167" t="s">
        <v>34</v>
      </c>
      <c r="D14" s="95"/>
      <c r="E14" s="95"/>
      <c r="F14" s="95"/>
      <c r="G14" s="95"/>
      <c r="H14" s="95"/>
      <c r="I14" s="19"/>
      <c r="J14" s="19"/>
      <c r="K14" s="19"/>
      <c r="L14" s="19"/>
      <c r="M14" s="19"/>
      <c r="N14" s="19"/>
      <c r="O14" s="19"/>
      <c r="P14" s="20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23"/>
    </row>
    <row r="15" spans="1:54" ht="14.4" thickBot="1" x14ac:dyDescent="0.35">
      <c r="A15" s="27"/>
      <c r="B15" s="20"/>
      <c r="C15" s="19"/>
      <c r="D15" s="19"/>
      <c r="E15" s="19"/>
      <c r="F15" s="19"/>
      <c r="G15" s="19"/>
      <c r="H15" s="19"/>
      <c r="I15" s="19"/>
      <c r="J15" s="216" t="s">
        <v>35</v>
      </c>
      <c r="K15" s="216"/>
      <c r="L15" s="19"/>
      <c r="M15" s="19"/>
      <c r="N15" s="19"/>
      <c r="O15" s="19"/>
      <c r="P15" s="20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35"/>
    </row>
    <row r="16" spans="1:54" x14ac:dyDescent="0.3">
      <c r="A16" s="27"/>
      <c r="B16" s="20"/>
      <c r="C16" s="19"/>
      <c r="D16" s="19"/>
      <c r="E16" s="19"/>
      <c r="F16" s="19"/>
      <c r="G16" s="19"/>
      <c r="H16" s="19"/>
      <c r="I16" s="19"/>
      <c r="J16" s="216"/>
      <c r="K16" s="216"/>
      <c r="L16" s="19"/>
      <c r="M16" s="19"/>
      <c r="N16" s="19"/>
      <c r="O16" s="19"/>
      <c r="P16" s="20"/>
      <c r="Q16" s="102" t="s">
        <v>36</v>
      </c>
      <c r="R16" s="103"/>
      <c r="S16" s="103"/>
      <c r="T16" s="19"/>
      <c r="U16" s="19"/>
      <c r="V16" s="19"/>
      <c r="W16" s="19"/>
      <c r="X16" s="20"/>
      <c r="Y16" s="102" t="s">
        <v>37</v>
      </c>
      <c r="Z16" s="103"/>
      <c r="AA16" s="103"/>
      <c r="AB16" s="103"/>
      <c r="AC16" s="103"/>
      <c r="AD16" s="19"/>
      <c r="AE16" s="20"/>
      <c r="AF16" s="102" t="s">
        <v>38</v>
      </c>
      <c r="AG16" s="103"/>
      <c r="AH16" s="103"/>
      <c r="AI16" s="103"/>
      <c r="AJ16" s="103"/>
      <c r="AK16" s="103"/>
      <c r="AL16" s="103"/>
      <c r="AM16" s="103"/>
      <c r="AN16" s="103"/>
      <c r="AO16" s="103"/>
      <c r="AP16" s="19"/>
      <c r="AQ16" s="19"/>
      <c r="AR16" s="19"/>
      <c r="AS16" s="19"/>
      <c r="AT16" s="19"/>
      <c r="AU16" s="19"/>
      <c r="AV16" s="20"/>
      <c r="AW16" s="102" t="s">
        <v>39</v>
      </c>
      <c r="AX16" s="103"/>
      <c r="AY16" s="103"/>
      <c r="AZ16" s="103"/>
      <c r="BA16" s="103"/>
      <c r="BB16" s="104"/>
    </row>
    <row r="17" spans="1:54" ht="14.4" thickBot="1" x14ac:dyDescent="0.35">
      <c r="A17" s="27"/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0"/>
      <c r="Q17" s="112"/>
      <c r="R17" s="85"/>
      <c r="S17" s="85"/>
      <c r="T17" s="19"/>
      <c r="U17" s="19"/>
      <c r="V17" s="19"/>
      <c r="W17" s="19"/>
      <c r="X17" s="20"/>
      <c r="Y17" s="112"/>
      <c r="Z17" s="85"/>
      <c r="AA17" s="85"/>
      <c r="AB17" s="85"/>
      <c r="AC17" s="85"/>
      <c r="AD17" s="19"/>
      <c r="AE17" s="20"/>
      <c r="AF17" s="112"/>
      <c r="AG17" s="85"/>
      <c r="AH17" s="85"/>
      <c r="AI17" s="85"/>
      <c r="AJ17" s="85"/>
      <c r="AK17" s="85"/>
      <c r="AL17" s="85"/>
      <c r="AM17" s="85"/>
      <c r="AN17" s="85"/>
      <c r="AO17" s="85"/>
      <c r="AP17" s="19"/>
      <c r="AQ17" s="19"/>
      <c r="AR17" s="19"/>
      <c r="AS17" s="19"/>
      <c r="AT17" s="19"/>
      <c r="AU17" s="19"/>
      <c r="AV17" s="20"/>
      <c r="AW17" s="112"/>
      <c r="AX17" s="85"/>
      <c r="AY17" s="85"/>
      <c r="AZ17" s="85"/>
      <c r="BA17" s="85"/>
      <c r="BB17" s="145"/>
    </row>
    <row r="18" spans="1:54" x14ac:dyDescent="0.3">
      <c r="A18" s="27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0"/>
      <c r="Q18" s="19"/>
      <c r="R18" s="19"/>
      <c r="S18" s="19"/>
      <c r="T18" s="19"/>
      <c r="U18" s="19"/>
      <c r="V18" s="19"/>
      <c r="W18" s="19"/>
      <c r="X18" s="20"/>
      <c r="Y18" s="19"/>
      <c r="Z18" s="19"/>
      <c r="AA18" s="19"/>
      <c r="AB18" s="19"/>
      <c r="AC18" s="19"/>
      <c r="AD18" s="19"/>
      <c r="AE18" s="19"/>
      <c r="AF18" s="136">
        <v>33942.81</v>
      </c>
      <c r="AG18" s="137"/>
      <c r="AH18" s="137"/>
      <c r="AI18" s="137"/>
      <c r="AJ18" s="137"/>
      <c r="AK18" s="137"/>
      <c r="AL18" s="137"/>
      <c r="AM18" s="138"/>
      <c r="AN18" s="19"/>
      <c r="AO18" s="19"/>
      <c r="AP18" s="19"/>
      <c r="AQ18" s="19"/>
      <c r="AR18" s="19"/>
      <c r="AS18" s="19"/>
      <c r="AT18" s="19"/>
      <c r="AU18" s="19"/>
      <c r="AV18" s="20"/>
      <c r="AW18" s="19"/>
      <c r="AX18" s="19"/>
      <c r="AY18" s="19"/>
      <c r="AZ18" s="19"/>
      <c r="BA18" s="19"/>
      <c r="BB18" s="23"/>
    </row>
    <row r="19" spans="1:54" ht="14.4" thickBot="1" x14ac:dyDescent="0.35">
      <c r="A19" s="27"/>
      <c r="B19" s="20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0"/>
      <c r="Q19" s="19"/>
      <c r="R19" s="19"/>
      <c r="S19" s="20"/>
      <c r="T19" s="19"/>
      <c r="U19" s="19"/>
      <c r="V19" s="19"/>
      <c r="W19" s="19"/>
      <c r="X19" s="20"/>
      <c r="Y19" s="19"/>
      <c r="Z19" s="19"/>
      <c r="AA19" s="19"/>
      <c r="AB19" s="20"/>
      <c r="AC19" s="19"/>
      <c r="AD19" s="19"/>
      <c r="AE19" s="19"/>
      <c r="AF19" s="141"/>
      <c r="AG19" s="142"/>
      <c r="AH19" s="142"/>
      <c r="AI19" s="142"/>
      <c r="AJ19" s="142"/>
      <c r="AK19" s="142"/>
      <c r="AL19" s="142"/>
      <c r="AM19" s="143"/>
      <c r="AN19" s="19"/>
      <c r="AO19" s="19"/>
      <c r="AP19" s="19"/>
      <c r="AQ19" s="19"/>
      <c r="AR19" s="19"/>
      <c r="AS19" s="19"/>
      <c r="AT19" s="19"/>
      <c r="AU19" s="19"/>
      <c r="AV19" s="20"/>
      <c r="AW19" s="19"/>
      <c r="AX19" s="19"/>
      <c r="AY19" s="19"/>
      <c r="AZ19" s="19"/>
      <c r="BA19" s="19"/>
      <c r="BB19" s="23"/>
    </row>
    <row r="20" spans="1:54" ht="14.4" thickBot="1" x14ac:dyDescent="0.35">
      <c r="A20" s="27"/>
      <c r="B20" s="20"/>
      <c r="C20" s="25"/>
      <c r="D20" s="123"/>
      <c r="E20" s="123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  <c r="Q20" s="25"/>
      <c r="R20" s="123"/>
      <c r="S20" s="126"/>
      <c r="T20" s="25"/>
      <c r="U20" s="123"/>
      <c r="V20" s="123"/>
      <c r="W20" s="25"/>
      <c r="X20" s="26"/>
      <c r="Y20" s="25"/>
      <c r="Z20" s="25"/>
      <c r="AA20" s="25"/>
      <c r="AB20" s="26"/>
      <c r="AC20" s="25"/>
      <c r="AD20" s="25"/>
      <c r="AE20" s="26"/>
      <c r="AF20" s="25"/>
      <c r="AG20" s="25"/>
      <c r="AH20" s="123"/>
      <c r="AI20" s="123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6"/>
      <c r="AW20" s="25"/>
      <c r="AX20" s="25"/>
      <c r="AY20" s="25"/>
      <c r="AZ20" s="25"/>
      <c r="BA20" s="25"/>
      <c r="BB20" s="35"/>
    </row>
    <row r="21" spans="1:54" ht="15.6" x14ac:dyDescent="0.3">
      <c r="A21" s="27"/>
      <c r="B21" s="20"/>
      <c r="C21" s="102" t="s">
        <v>40</v>
      </c>
      <c r="D21" s="103"/>
      <c r="E21" s="103"/>
      <c r="F21" s="103"/>
      <c r="G21" s="103"/>
      <c r="H21" s="103"/>
      <c r="I21" s="19"/>
      <c r="J21" s="213" t="s">
        <v>41</v>
      </c>
      <c r="K21" s="213"/>
      <c r="L21" s="213"/>
      <c r="M21" s="213"/>
      <c r="N21" s="19"/>
      <c r="O21" s="19"/>
      <c r="P21" s="20"/>
      <c r="Q21" s="102" t="s">
        <v>42</v>
      </c>
      <c r="R21" s="103"/>
      <c r="S21" s="103"/>
      <c r="T21" s="103"/>
      <c r="U21" s="103"/>
      <c r="V21" s="103"/>
      <c r="W21" s="103"/>
      <c r="X21" s="103"/>
      <c r="Y21" s="103"/>
      <c r="Z21" s="19"/>
      <c r="AA21" s="19"/>
      <c r="AB21" s="19"/>
      <c r="AC21" s="19"/>
      <c r="AD21" s="19"/>
      <c r="AE21" s="19"/>
      <c r="AF21" s="19"/>
      <c r="AG21" s="20"/>
      <c r="AH21" s="102" t="s">
        <v>43</v>
      </c>
      <c r="AI21" s="103"/>
      <c r="AJ21" s="103"/>
      <c r="AK21" s="103"/>
      <c r="AL21" s="103"/>
      <c r="AM21" s="103"/>
      <c r="AN21" s="19"/>
      <c r="AO21" s="37" t="s">
        <v>44</v>
      </c>
      <c r="AP21" s="19"/>
      <c r="AQ21" s="20"/>
      <c r="AR21" s="102" t="s">
        <v>45</v>
      </c>
      <c r="AS21" s="103"/>
      <c r="AT21" s="103"/>
      <c r="AU21" s="103"/>
      <c r="AV21" s="19"/>
      <c r="AW21" s="103" t="s">
        <v>44</v>
      </c>
      <c r="AX21" s="103"/>
      <c r="AY21" s="103"/>
      <c r="AZ21" s="103"/>
      <c r="BA21" s="103"/>
      <c r="BB21" s="104"/>
    </row>
    <row r="22" spans="1:54" ht="15.6" x14ac:dyDescent="0.3">
      <c r="A22" s="27"/>
      <c r="B22" s="20"/>
      <c r="C22" s="112"/>
      <c r="D22" s="85"/>
      <c r="E22" s="85"/>
      <c r="F22" s="85"/>
      <c r="G22" s="85"/>
      <c r="H22" s="85"/>
      <c r="I22" s="19"/>
      <c r="J22" s="214"/>
      <c r="K22" s="214"/>
      <c r="L22" s="214"/>
      <c r="M22" s="214"/>
      <c r="N22" s="19"/>
      <c r="O22" s="19"/>
      <c r="P22" s="20"/>
      <c r="Q22" s="167" t="s">
        <v>46</v>
      </c>
      <c r="R22" s="95"/>
      <c r="S22" s="95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20"/>
      <c r="AH22" s="112" t="s">
        <v>47</v>
      </c>
      <c r="AI22" s="85"/>
      <c r="AJ22" s="85"/>
      <c r="AK22" s="85"/>
      <c r="AL22" s="19"/>
      <c r="AM22" s="19"/>
      <c r="AN22" s="20"/>
      <c r="AO22" s="28"/>
      <c r="AP22" s="19"/>
      <c r="AQ22" s="20"/>
      <c r="AR22" s="19"/>
      <c r="AS22" s="19"/>
      <c r="AT22" s="19"/>
      <c r="AU22" s="19"/>
      <c r="AV22" s="19"/>
      <c r="AW22" s="20"/>
      <c r="AX22" s="19"/>
      <c r="AY22" s="19"/>
      <c r="AZ22" s="19"/>
      <c r="BA22" s="19"/>
      <c r="BB22" s="23"/>
    </row>
    <row r="23" spans="1:54" ht="12.75" customHeight="1" x14ac:dyDescent="0.3">
      <c r="A23" s="27"/>
      <c r="B23" s="20"/>
      <c r="C23" s="205" t="s">
        <v>160</v>
      </c>
      <c r="D23" s="206"/>
      <c r="E23" s="206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7"/>
      <c r="Q23" s="167"/>
      <c r="R23" s="95"/>
      <c r="S23" s="95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20"/>
      <c r="AH23" s="112"/>
      <c r="AI23" s="85"/>
      <c r="AJ23" s="85"/>
      <c r="AK23" s="85"/>
      <c r="AL23" s="19"/>
      <c r="AM23" s="122"/>
      <c r="AN23" s="120"/>
      <c r="AO23" s="112" t="s">
        <v>48</v>
      </c>
      <c r="AP23" s="19"/>
      <c r="AQ23" s="20"/>
      <c r="AR23" s="121"/>
      <c r="AS23" s="149" t="s">
        <v>49</v>
      </c>
      <c r="AT23" s="149"/>
      <c r="AU23" s="19"/>
      <c r="AV23" s="19"/>
      <c r="AW23" s="120"/>
      <c r="AX23" s="190" t="s">
        <v>48</v>
      </c>
      <c r="AY23" s="149"/>
      <c r="AZ23" s="122"/>
      <c r="BA23" s="122"/>
      <c r="BB23" s="215"/>
    </row>
    <row r="24" spans="1:54" ht="13.5" customHeight="1" thickBot="1" x14ac:dyDescent="0.35">
      <c r="A24" s="27"/>
      <c r="B24" s="20"/>
      <c r="C24" s="205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7"/>
      <c r="Q24" s="187"/>
      <c r="R24" s="173"/>
      <c r="S24" s="173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6"/>
      <c r="AH24" s="184"/>
      <c r="AI24" s="178"/>
      <c r="AJ24" s="178"/>
      <c r="AK24" s="178"/>
      <c r="AL24" s="25"/>
      <c r="AM24" s="123"/>
      <c r="AN24" s="126"/>
      <c r="AO24" s="184"/>
      <c r="AP24" s="39"/>
      <c r="AQ24" s="26"/>
      <c r="AR24" s="124"/>
      <c r="AS24" s="211"/>
      <c r="AT24" s="211"/>
      <c r="AU24" s="25"/>
      <c r="AV24" s="25"/>
      <c r="AW24" s="126"/>
      <c r="AX24" s="212"/>
      <c r="AY24" s="211"/>
      <c r="AZ24" s="123"/>
      <c r="BA24" s="123"/>
      <c r="BB24" s="125"/>
    </row>
    <row r="25" spans="1:54" ht="18" customHeight="1" x14ac:dyDescent="0.3">
      <c r="A25" s="27"/>
      <c r="B25" s="20"/>
      <c r="C25" s="205" t="s">
        <v>50</v>
      </c>
      <c r="D25" s="206"/>
      <c r="E25" s="206"/>
      <c r="F25" s="206"/>
      <c r="G25" s="206"/>
      <c r="H25" s="206"/>
      <c r="I25" s="206"/>
      <c r="J25" s="206"/>
      <c r="K25" s="206"/>
      <c r="L25" s="206"/>
      <c r="M25" s="206"/>
      <c r="N25" s="206"/>
      <c r="O25" s="206"/>
      <c r="P25" s="207"/>
      <c r="Q25" s="102" t="s">
        <v>51</v>
      </c>
      <c r="R25" s="103"/>
      <c r="S25" s="103"/>
      <c r="T25" s="103"/>
      <c r="U25" s="103"/>
      <c r="V25" s="103"/>
      <c r="W25" s="103"/>
      <c r="X25" s="103"/>
      <c r="Y25" s="103"/>
      <c r="Z25" s="19"/>
      <c r="AA25" s="19"/>
      <c r="AB25" s="19"/>
      <c r="AC25" s="19"/>
      <c r="AD25" s="19"/>
      <c r="AE25" s="19"/>
      <c r="AF25" s="19"/>
      <c r="AG25" s="20"/>
      <c r="AH25" s="102" t="s">
        <v>52</v>
      </c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9"/>
      <c r="AW25" s="19"/>
      <c r="AX25" s="19"/>
      <c r="AY25" s="19"/>
      <c r="AZ25" s="19"/>
      <c r="BA25" s="19"/>
      <c r="BB25" s="23"/>
    </row>
    <row r="26" spans="1:54" ht="18" customHeight="1" x14ac:dyDescent="0.3">
      <c r="A26" s="27"/>
      <c r="B26" s="20"/>
      <c r="C26" s="205" t="s">
        <v>161</v>
      </c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7"/>
      <c r="Q26" s="167" t="s">
        <v>46</v>
      </c>
      <c r="R26" s="95"/>
      <c r="S26" s="95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20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23"/>
    </row>
    <row r="27" spans="1:54" x14ac:dyDescent="0.3">
      <c r="A27" s="27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167"/>
      <c r="R27" s="95"/>
      <c r="S27" s="95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20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23"/>
    </row>
    <row r="28" spans="1:54" ht="14.4" thickBot="1" x14ac:dyDescent="0.35">
      <c r="A28" s="27"/>
      <c r="B28" s="20"/>
      <c r="C28" s="25"/>
      <c r="D28" s="123"/>
      <c r="E28" s="123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5"/>
      <c r="R28" s="123"/>
      <c r="S28" s="123"/>
      <c r="T28" s="25"/>
      <c r="U28" s="123"/>
      <c r="V28" s="123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6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35"/>
    </row>
    <row r="29" spans="1:54" ht="15.6" x14ac:dyDescent="0.3">
      <c r="A29" s="27"/>
      <c r="B29" s="20"/>
      <c r="C29" s="102" t="s">
        <v>53</v>
      </c>
      <c r="D29" s="103"/>
      <c r="E29" s="103"/>
      <c r="F29" s="103"/>
      <c r="G29" s="103"/>
      <c r="H29" s="103"/>
      <c r="I29" s="19"/>
      <c r="J29" s="19"/>
      <c r="K29" s="19"/>
      <c r="L29" s="19"/>
      <c r="M29" s="19"/>
      <c r="N29" s="20"/>
      <c r="O29" s="102" t="s">
        <v>54</v>
      </c>
      <c r="P29" s="210"/>
      <c r="Q29" s="102" t="s">
        <v>55</v>
      </c>
      <c r="R29" s="103"/>
      <c r="S29" s="103"/>
      <c r="T29" s="103"/>
      <c r="U29" s="103"/>
      <c r="V29" s="103"/>
      <c r="W29" s="103"/>
      <c r="X29" s="103"/>
      <c r="Y29" s="103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23"/>
    </row>
    <row r="30" spans="1:54" ht="25.5" customHeight="1" x14ac:dyDescent="0.3">
      <c r="A30" s="27"/>
      <c r="B30" s="20"/>
      <c r="C30" s="205" t="s">
        <v>56</v>
      </c>
      <c r="D30" s="206"/>
      <c r="E30" s="206"/>
      <c r="F30" s="206"/>
      <c r="G30" s="206"/>
      <c r="H30" s="206"/>
      <c r="I30" s="206"/>
      <c r="J30" s="206"/>
      <c r="K30" s="206"/>
      <c r="L30" s="207"/>
      <c r="M30" s="40" t="s">
        <v>57</v>
      </c>
      <c r="N30" s="20"/>
      <c r="O30" s="208" t="s">
        <v>58</v>
      </c>
      <c r="P30" s="209"/>
      <c r="Q30" s="167" t="s">
        <v>59</v>
      </c>
      <c r="R30" s="95"/>
      <c r="S30" s="95"/>
      <c r="T30" s="20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20"/>
      <c r="BA30" s="19"/>
      <c r="BB30" s="23"/>
    </row>
    <row r="31" spans="1:54" ht="14.4" thickBot="1" x14ac:dyDescent="0.35">
      <c r="A31" s="27"/>
      <c r="B31" s="20"/>
      <c r="C31" s="25"/>
      <c r="D31" s="25"/>
      <c r="E31" s="25"/>
      <c r="F31" s="25"/>
      <c r="G31" s="25"/>
      <c r="H31" s="25"/>
      <c r="I31" s="25"/>
      <c r="J31" s="25"/>
      <c r="K31" s="25"/>
      <c r="L31" s="26"/>
      <c r="M31" s="25"/>
      <c r="N31" s="26"/>
      <c r="O31" s="25"/>
      <c r="P31" s="26"/>
      <c r="Q31" s="25"/>
      <c r="R31" s="123"/>
      <c r="S31" s="123"/>
      <c r="T31" s="26"/>
      <c r="U31" s="25"/>
      <c r="V31" s="25"/>
      <c r="W31" s="25"/>
      <c r="X31" s="25"/>
      <c r="Y31" s="25"/>
      <c r="Z31" s="25"/>
      <c r="AA31" s="25"/>
      <c r="AB31" s="25"/>
      <c r="AC31" s="25"/>
      <c r="AD31" s="123"/>
      <c r="AE31" s="123"/>
      <c r="AF31" s="25"/>
      <c r="AG31" s="25"/>
      <c r="AH31" s="25"/>
      <c r="AI31" s="25"/>
      <c r="AJ31" s="25"/>
      <c r="AK31" s="25"/>
      <c r="AL31" s="25"/>
      <c r="AM31" s="123"/>
      <c r="AN31" s="123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6"/>
      <c r="BA31" s="25"/>
      <c r="BB31" s="35"/>
    </row>
    <row r="32" spans="1:54" ht="16.2" thickBot="1" x14ac:dyDescent="0.35">
      <c r="A32" s="27"/>
      <c r="B32" s="20"/>
      <c r="C32" s="102" t="s">
        <v>60</v>
      </c>
      <c r="D32" s="103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0"/>
      <c r="Q32" s="102" t="s">
        <v>61</v>
      </c>
      <c r="R32" s="103"/>
      <c r="S32" s="103"/>
      <c r="T32" s="103"/>
      <c r="U32" s="103"/>
      <c r="V32" s="103" t="s">
        <v>62</v>
      </c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20"/>
      <c r="AJ32" s="102" t="s">
        <v>63</v>
      </c>
      <c r="AK32" s="103"/>
      <c r="AL32" s="103"/>
      <c r="AM32" s="103"/>
      <c r="AN32" s="103"/>
      <c r="AO32" s="103"/>
      <c r="AP32" s="19"/>
      <c r="AQ32" s="19"/>
      <c r="AR32" s="19"/>
      <c r="AS32" s="19"/>
      <c r="AT32" s="19"/>
      <c r="AU32" s="102" t="s">
        <v>64</v>
      </c>
      <c r="AV32" s="103"/>
      <c r="AW32" s="103"/>
      <c r="AX32" s="103"/>
      <c r="AY32" s="103"/>
      <c r="AZ32" s="103"/>
      <c r="BA32" s="103"/>
      <c r="BB32" s="104"/>
    </row>
    <row r="33" spans="1:54" ht="18" thickBot="1" x14ac:dyDescent="0.35">
      <c r="A33" s="27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20"/>
      <c r="O33" s="19"/>
      <c r="P33" s="20"/>
      <c r="Q33" s="167" t="s">
        <v>65</v>
      </c>
      <c r="R33" s="95"/>
      <c r="S33" s="95"/>
      <c r="T33" s="19"/>
      <c r="U33" s="199">
        <v>25857.79</v>
      </c>
      <c r="V33" s="200"/>
      <c r="W33" s="200"/>
      <c r="X33" s="200"/>
      <c r="Y33" s="200"/>
      <c r="Z33" s="201"/>
      <c r="AA33" s="19"/>
      <c r="AB33" s="19"/>
      <c r="AC33" s="19"/>
      <c r="AD33" s="19"/>
      <c r="AE33" s="19"/>
      <c r="AF33" s="19"/>
      <c r="AG33" s="19"/>
      <c r="AH33" s="19"/>
      <c r="AI33" s="19"/>
      <c r="AJ33" s="202">
        <v>84.5</v>
      </c>
      <c r="AK33" s="203"/>
      <c r="AL33" s="203"/>
      <c r="AM33" s="203"/>
      <c r="AN33" s="203"/>
      <c r="AO33" s="204"/>
      <c r="AP33" s="19"/>
      <c r="AQ33" s="19"/>
      <c r="AR33" s="19"/>
      <c r="AS33" s="19"/>
      <c r="AT33" s="19"/>
      <c r="AU33" s="41">
        <v>0</v>
      </c>
      <c r="AV33" s="42">
        <v>1</v>
      </c>
      <c r="AW33" s="112" t="s">
        <v>66</v>
      </c>
      <c r="AX33" s="85"/>
      <c r="AY33" s="85"/>
      <c r="AZ33" s="85"/>
      <c r="BA33" s="85"/>
      <c r="BB33" s="145"/>
    </row>
    <row r="34" spans="1:54" ht="14.4" thickBot="1" x14ac:dyDescent="0.35">
      <c r="A34" s="27"/>
      <c r="B34" s="20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6"/>
      <c r="O34" s="25"/>
      <c r="P34" s="26"/>
      <c r="Q34" s="25"/>
      <c r="R34" s="123"/>
      <c r="S34" s="123"/>
      <c r="T34" s="26"/>
      <c r="U34" s="124"/>
      <c r="V34" s="123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123"/>
      <c r="AI34" s="126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43"/>
      <c r="AV34" s="26"/>
      <c r="AW34" s="25"/>
      <c r="AX34" s="25"/>
      <c r="AY34" s="25"/>
      <c r="AZ34" s="25"/>
      <c r="BA34" s="25"/>
      <c r="BB34" s="35"/>
    </row>
    <row r="35" spans="1:54" ht="36.75" customHeight="1" x14ac:dyDescent="0.3">
      <c r="A35" s="27"/>
      <c r="B35" s="20"/>
      <c r="C35" s="102" t="s">
        <v>67</v>
      </c>
      <c r="D35" s="103"/>
      <c r="E35" s="19"/>
      <c r="F35" s="20"/>
      <c r="G35" s="196" t="s">
        <v>68</v>
      </c>
      <c r="H35" s="197"/>
      <c r="I35" s="19"/>
      <c r="J35" s="20"/>
      <c r="K35" s="193" t="s">
        <v>69</v>
      </c>
      <c r="L35" s="194"/>
      <c r="M35" s="194"/>
      <c r="N35" s="194"/>
      <c r="O35" s="194"/>
      <c r="P35" s="195"/>
      <c r="Q35" s="102" t="s">
        <v>70</v>
      </c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9"/>
      <c r="AF35" s="103" t="s">
        <v>71</v>
      </c>
      <c r="AG35" s="103"/>
      <c r="AH35" s="103"/>
      <c r="AI35" s="103"/>
      <c r="AJ35" s="103"/>
      <c r="AK35" s="103"/>
      <c r="AL35" s="103"/>
      <c r="AM35" s="103"/>
      <c r="AN35" s="198">
        <v>33</v>
      </c>
      <c r="AO35" s="198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23"/>
    </row>
    <row r="36" spans="1:54" ht="36.75" customHeight="1" thickBot="1" x14ac:dyDescent="0.35">
      <c r="A36" s="30"/>
      <c r="B36" s="26"/>
      <c r="C36" s="44">
        <v>1</v>
      </c>
      <c r="D36" s="25"/>
      <c r="E36" s="25"/>
      <c r="F36" s="26"/>
      <c r="G36" s="26"/>
      <c r="H36" s="25"/>
      <c r="I36" s="25"/>
      <c r="J36" s="26"/>
      <c r="K36" s="45" t="s">
        <v>72</v>
      </c>
      <c r="L36" s="180" t="s">
        <v>73</v>
      </c>
      <c r="M36" s="180"/>
      <c r="N36" s="180"/>
      <c r="O36" s="180"/>
      <c r="P36" s="191"/>
      <c r="Q36" s="112" t="s">
        <v>74</v>
      </c>
      <c r="R36" s="85"/>
      <c r="S36" s="85"/>
      <c r="T36" s="19"/>
      <c r="U36" s="19"/>
      <c r="V36" s="99">
        <v>2153</v>
      </c>
      <c r="W36" s="99"/>
      <c r="X36" s="99"/>
      <c r="Y36" s="99"/>
      <c r="Z36" s="99"/>
      <c r="AA36" s="99"/>
      <c r="AB36" s="99"/>
      <c r="AC36" s="99"/>
      <c r="AD36" s="85" t="s">
        <v>75</v>
      </c>
      <c r="AE36" s="85"/>
      <c r="AF36" s="85"/>
      <c r="AG36" s="85"/>
      <c r="AH36" s="85"/>
      <c r="AI36" s="192" t="s">
        <v>163</v>
      </c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"/>
      <c r="AW36" s="19"/>
      <c r="AX36" s="19"/>
      <c r="AY36" s="19"/>
      <c r="AZ36" s="19"/>
      <c r="BA36" s="19"/>
      <c r="BB36" s="23"/>
    </row>
    <row r="37" spans="1:54" ht="17.25" customHeight="1" x14ac:dyDescent="0.3">
      <c r="A37" s="27"/>
      <c r="B37" s="20"/>
      <c r="C37" s="102" t="s">
        <v>76</v>
      </c>
      <c r="D37" s="103"/>
      <c r="E37" s="103"/>
      <c r="F37" s="103"/>
      <c r="G37" s="103"/>
      <c r="H37" s="103"/>
      <c r="I37" s="19"/>
      <c r="J37" s="20"/>
      <c r="K37" s="193" t="s">
        <v>77</v>
      </c>
      <c r="L37" s="194"/>
      <c r="M37" s="194"/>
      <c r="N37" s="194"/>
      <c r="O37" s="194"/>
      <c r="P37" s="195"/>
      <c r="Q37" s="112" t="s">
        <v>78</v>
      </c>
      <c r="R37" s="85"/>
      <c r="S37" s="85"/>
      <c r="T37" s="85"/>
      <c r="U37" s="85"/>
      <c r="V37" s="19"/>
      <c r="W37" s="19"/>
      <c r="X37" s="19"/>
      <c r="Y37" s="19"/>
      <c r="Z37" s="95" t="s">
        <v>79</v>
      </c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23"/>
    </row>
    <row r="38" spans="1:54" ht="18.75" customHeight="1" thickBot="1" x14ac:dyDescent="0.35">
      <c r="A38" s="30"/>
      <c r="B38" s="26"/>
      <c r="C38" s="179">
        <v>3475</v>
      </c>
      <c r="D38" s="180"/>
      <c r="E38" s="25"/>
      <c r="F38" s="181" t="s">
        <v>80</v>
      </c>
      <c r="G38" s="181"/>
      <c r="H38" s="181"/>
      <c r="I38" s="181"/>
      <c r="J38" s="182"/>
      <c r="K38" s="183" t="s">
        <v>162</v>
      </c>
      <c r="L38" s="181"/>
      <c r="M38" s="181"/>
      <c r="N38" s="181"/>
      <c r="O38" s="181"/>
      <c r="P38" s="182"/>
      <c r="Q38" s="184" t="s">
        <v>81</v>
      </c>
      <c r="R38" s="178"/>
      <c r="S38" s="178"/>
      <c r="T38" s="178"/>
      <c r="U38" s="178"/>
      <c r="V38" s="178"/>
      <c r="W38" s="178"/>
      <c r="X38" s="178"/>
      <c r="Y38" s="178"/>
      <c r="Z38" s="185">
        <v>12</v>
      </c>
      <c r="AA38" s="185"/>
      <c r="AB38" s="185"/>
      <c r="AC38" s="185"/>
      <c r="AD38" s="25"/>
      <c r="AE38" s="185" t="s">
        <v>82</v>
      </c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35"/>
    </row>
    <row r="39" spans="1:54" ht="12.75" customHeight="1" thickBot="1" x14ac:dyDescent="0.35">
      <c r="A39" s="146"/>
      <c r="B39" s="147"/>
      <c r="C39" s="102" t="s">
        <v>83</v>
      </c>
      <c r="D39" s="103"/>
      <c r="E39" s="103"/>
      <c r="F39" s="103"/>
      <c r="G39" s="103"/>
      <c r="H39" s="103"/>
      <c r="I39" s="19"/>
      <c r="J39" s="19"/>
      <c r="K39" s="19"/>
      <c r="L39" s="19"/>
      <c r="M39" s="19"/>
      <c r="N39" s="19"/>
      <c r="O39" s="19"/>
      <c r="P39" s="19"/>
      <c r="Q39" s="20"/>
      <c r="R39" s="102" t="s">
        <v>84</v>
      </c>
      <c r="S39" s="103"/>
      <c r="T39" s="103"/>
      <c r="U39" s="103"/>
      <c r="V39" s="19"/>
      <c r="W39" s="19"/>
      <c r="X39" s="19"/>
      <c r="Y39" s="20"/>
      <c r="Z39" s="102" t="s">
        <v>85</v>
      </c>
      <c r="AA39" s="103"/>
      <c r="AB39" s="103"/>
      <c r="AC39" s="103"/>
      <c r="AD39" s="103"/>
      <c r="AE39" s="103"/>
      <c r="AF39" s="103"/>
      <c r="AG39" s="103"/>
      <c r="AH39" s="103"/>
      <c r="AI39" s="19"/>
      <c r="AJ39" s="19"/>
      <c r="AK39" s="19"/>
      <c r="AL39" s="19"/>
      <c r="AM39" s="19"/>
      <c r="AN39" s="19"/>
      <c r="AO39" s="19"/>
      <c r="AP39" s="19"/>
      <c r="AQ39" s="19"/>
      <c r="AR39" s="20"/>
      <c r="AS39" s="19"/>
      <c r="AT39" s="19"/>
      <c r="AU39" s="19"/>
      <c r="AV39" s="19"/>
      <c r="AW39" s="20"/>
      <c r="AX39" s="19"/>
      <c r="AY39" s="19"/>
      <c r="AZ39" s="19"/>
      <c r="BA39" s="19"/>
      <c r="BB39" s="23"/>
    </row>
    <row r="40" spans="1:54" ht="15" customHeight="1" x14ac:dyDescent="0.3">
      <c r="A40" s="110" t="s">
        <v>86</v>
      </c>
      <c r="B40" s="111"/>
      <c r="C40" s="19"/>
      <c r="D40" s="19"/>
      <c r="E40" s="19"/>
      <c r="F40" s="99" t="s">
        <v>87</v>
      </c>
      <c r="G40" s="99"/>
      <c r="H40" s="99"/>
      <c r="I40" s="19"/>
      <c r="J40" s="19"/>
      <c r="K40" s="19"/>
      <c r="L40" s="19"/>
      <c r="M40" s="19"/>
      <c r="N40" s="19"/>
      <c r="O40" s="19"/>
      <c r="P40" s="19"/>
      <c r="Q40" s="20"/>
      <c r="R40" s="166">
        <v>1</v>
      </c>
      <c r="S40" s="101"/>
      <c r="T40" s="19"/>
      <c r="U40" s="19"/>
      <c r="V40" s="19"/>
      <c r="W40" s="20"/>
      <c r="X40" s="19"/>
      <c r="Y40" s="85" t="s">
        <v>88</v>
      </c>
      <c r="Z40" s="154">
        <v>69074000</v>
      </c>
      <c r="AA40" s="155"/>
      <c r="AB40" s="155"/>
      <c r="AC40" s="155"/>
      <c r="AD40" s="155"/>
      <c r="AE40" s="155"/>
      <c r="AF40" s="156"/>
      <c r="AG40" s="19"/>
      <c r="AH40" s="19"/>
      <c r="AI40" s="19"/>
      <c r="AJ40" s="20"/>
      <c r="AK40" s="167">
        <v>0</v>
      </c>
      <c r="AL40" s="95"/>
      <c r="AM40" s="95"/>
      <c r="AN40" s="186"/>
      <c r="AO40" s="19"/>
      <c r="AP40" s="19"/>
      <c r="AQ40" s="19"/>
      <c r="AR40" s="20"/>
      <c r="AS40" s="19"/>
      <c r="AT40" s="19"/>
      <c r="AU40" s="19"/>
      <c r="AV40" s="19"/>
      <c r="AW40" s="20"/>
      <c r="AX40" s="19"/>
      <c r="AY40" s="19"/>
      <c r="AZ40" s="19"/>
      <c r="BA40" s="19"/>
      <c r="BB40" s="23"/>
    </row>
    <row r="41" spans="1:54" ht="13.5" customHeight="1" thickBot="1" x14ac:dyDescent="0.35">
      <c r="A41" s="110" t="s">
        <v>89</v>
      </c>
      <c r="B41" s="111"/>
      <c r="C41" s="19"/>
      <c r="D41" s="19"/>
      <c r="E41" s="19"/>
      <c r="F41" s="99"/>
      <c r="G41" s="99"/>
      <c r="H41" s="99"/>
      <c r="I41" s="19"/>
      <c r="J41" s="19"/>
      <c r="K41" s="19"/>
      <c r="L41" s="19"/>
      <c r="M41" s="19"/>
      <c r="N41" s="19"/>
      <c r="O41" s="19"/>
      <c r="P41" s="19"/>
      <c r="Q41" s="20"/>
      <c r="R41" s="176"/>
      <c r="S41" s="177"/>
      <c r="T41" s="25"/>
      <c r="U41" s="25"/>
      <c r="V41" s="25"/>
      <c r="W41" s="26"/>
      <c r="X41" s="25"/>
      <c r="Y41" s="178"/>
      <c r="Z41" s="157"/>
      <c r="AA41" s="158"/>
      <c r="AB41" s="158"/>
      <c r="AC41" s="158"/>
      <c r="AD41" s="158"/>
      <c r="AE41" s="158"/>
      <c r="AF41" s="159"/>
      <c r="AG41" s="25"/>
      <c r="AH41" s="25"/>
      <c r="AI41" s="25"/>
      <c r="AJ41" s="26"/>
      <c r="AK41" s="187"/>
      <c r="AL41" s="173"/>
      <c r="AM41" s="173"/>
      <c r="AN41" s="188"/>
      <c r="AO41" s="25"/>
      <c r="AP41" s="25"/>
      <c r="AQ41" s="25"/>
      <c r="AR41" s="26"/>
      <c r="AS41" s="25"/>
      <c r="AT41" s="25"/>
      <c r="AU41" s="25"/>
      <c r="AV41" s="25"/>
      <c r="AW41" s="26"/>
      <c r="AX41" s="25"/>
      <c r="AY41" s="25"/>
      <c r="AZ41" s="25"/>
      <c r="BA41" s="25"/>
      <c r="BB41" s="35"/>
    </row>
    <row r="42" spans="1:54" x14ac:dyDescent="0.3">
      <c r="A42" s="110"/>
      <c r="B42" s="111"/>
      <c r="C42" s="112" t="s">
        <v>90</v>
      </c>
      <c r="D42" s="85"/>
      <c r="E42" s="85"/>
      <c r="F42" s="85"/>
      <c r="G42" s="85"/>
      <c r="H42" s="85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20"/>
      <c r="Z42" s="112" t="s">
        <v>91</v>
      </c>
      <c r="AA42" s="85"/>
      <c r="AB42" s="85"/>
      <c r="AC42" s="85"/>
      <c r="AD42" s="85"/>
      <c r="AE42" s="85"/>
      <c r="AF42" s="85"/>
      <c r="AG42" s="103"/>
      <c r="AH42" s="103"/>
      <c r="AI42" s="19"/>
      <c r="AJ42" s="20"/>
      <c r="AK42" s="189" t="s">
        <v>92</v>
      </c>
      <c r="AL42" s="148"/>
      <c r="AM42" s="148"/>
      <c r="AN42" s="148"/>
      <c r="AO42" s="148"/>
      <c r="AP42" s="148"/>
      <c r="AQ42" s="148"/>
      <c r="AR42" s="148"/>
      <c r="AS42" s="148"/>
      <c r="AT42" s="148"/>
      <c r="AU42" s="20"/>
      <c r="AV42" s="102" t="s">
        <v>93</v>
      </c>
      <c r="AW42" s="103"/>
      <c r="AX42" s="103"/>
      <c r="AY42" s="103"/>
      <c r="AZ42" s="103"/>
      <c r="BA42" s="103"/>
      <c r="BB42" s="104"/>
    </row>
    <row r="43" spans="1:54" ht="12.75" customHeight="1" x14ac:dyDescent="0.3">
      <c r="A43" s="110" t="s">
        <v>94</v>
      </c>
      <c r="B43" s="111"/>
      <c r="C43" s="112"/>
      <c r="D43" s="85"/>
      <c r="E43" s="85"/>
      <c r="F43" s="85"/>
      <c r="G43" s="85"/>
      <c r="H43" s="85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20"/>
      <c r="Z43" s="112"/>
      <c r="AA43" s="85"/>
      <c r="AB43" s="85"/>
      <c r="AC43" s="85"/>
      <c r="AD43" s="85"/>
      <c r="AE43" s="85"/>
      <c r="AF43" s="85"/>
      <c r="AG43" s="85"/>
      <c r="AH43" s="85"/>
      <c r="AI43" s="19"/>
      <c r="AJ43" s="20"/>
      <c r="AK43" s="190"/>
      <c r="AL43" s="149"/>
      <c r="AM43" s="149"/>
      <c r="AN43" s="149"/>
      <c r="AO43" s="149"/>
      <c r="AP43" s="149"/>
      <c r="AQ43" s="149"/>
      <c r="AR43" s="149"/>
      <c r="AS43" s="149"/>
      <c r="AT43" s="149"/>
      <c r="AU43" s="20"/>
      <c r="AV43" s="112"/>
      <c r="AW43" s="85"/>
      <c r="AX43" s="85"/>
      <c r="AY43" s="85"/>
      <c r="AZ43" s="85"/>
      <c r="BA43" s="85"/>
      <c r="BB43" s="145"/>
    </row>
    <row r="44" spans="1:54" x14ac:dyDescent="0.3">
      <c r="A44" s="110"/>
      <c r="B44" s="111"/>
      <c r="C44" s="112"/>
      <c r="D44" s="85"/>
      <c r="E44" s="85"/>
      <c r="F44" s="85"/>
      <c r="G44" s="85"/>
      <c r="H44" s="85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20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20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20"/>
      <c r="AV44" s="19"/>
      <c r="AW44" s="19"/>
      <c r="AX44" s="19"/>
      <c r="AY44" s="19"/>
      <c r="AZ44" s="19"/>
      <c r="BA44" s="19"/>
      <c r="BB44" s="23"/>
    </row>
    <row r="45" spans="1:54" x14ac:dyDescent="0.3">
      <c r="A45" s="18"/>
      <c r="B45" s="20"/>
      <c r="C45" s="112" t="s">
        <v>95</v>
      </c>
      <c r="D45" s="85"/>
      <c r="E45" s="85"/>
      <c r="F45" s="85"/>
      <c r="G45" s="85"/>
      <c r="H45" s="85"/>
      <c r="I45" s="85" t="s">
        <v>96</v>
      </c>
      <c r="J45" s="85"/>
      <c r="K45" s="170" t="s">
        <v>97</v>
      </c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20"/>
      <c r="Z45" s="171" t="s">
        <v>49</v>
      </c>
      <c r="AA45" s="19"/>
      <c r="AB45" s="95" t="s">
        <v>98</v>
      </c>
      <c r="AC45" s="95"/>
      <c r="AD45" s="95"/>
      <c r="AE45" s="20"/>
      <c r="AF45" s="174" t="s">
        <v>48</v>
      </c>
      <c r="AG45" s="19"/>
      <c r="AH45" s="19"/>
      <c r="AI45" s="19"/>
      <c r="AJ45" s="20"/>
      <c r="AK45" s="144">
        <v>106812</v>
      </c>
      <c r="AL45" s="86"/>
      <c r="AM45" s="86"/>
      <c r="AN45" s="86"/>
      <c r="AO45" s="86"/>
      <c r="AP45" s="19"/>
      <c r="AQ45" s="19"/>
      <c r="AR45" s="19"/>
      <c r="AS45" s="19"/>
      <c r="AT45" s="19"/>
      <c r="AU45" s="20"/>
      <c r="AV45" s="19"/>
      <c r="AW45" s="19"/>
      <c r="AX45" s="19"/>
      <c r="AY45" s="19"/>
      <c r="AZ45" s="19"/>
      <c r="BA45" s="19"/>
      <c r="BB45" s="23"/>
    </row>
    <row r="46" spans="1:54" ht="14.4" thickBot="1" x14ac:dyDescent="0.35">
      <c r="A46" s="18"/>
      <c r="B46" s="20"/>
      <c r="C46" s="112"/>
      <c r="D46" s="85"/>
      <c r="E46" s="85"/>
      <c r="F46" s="85"/>
      <c r="G46" s="85"/>
      <c r="H46" s="85"/>
      <c r="I46" s="85"/>
      <c r="J46" s="85"/>
      <c r="K46" s="170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20"/>
      <c r="Z46" s="172"/>
      <c r="AA46" s="25"/>
      <c r="AB46" s="173"/>
      <c r="AC46" s="173"/>
      <c r="AD46" s="173"/>
      <c r="AE46" s="26"/>
      <c r="AF46" s="175"/>
      <c r="AG46" s="124"/>
      <c r="AH46" s="123"/>
      <c r="AI46" s="25"/>
      <c r="AJ46" s="26"/>
      <c r="AK46" s="168"/>
      <c r="AL46" s="169"/>
      <c r="AM46" s="169"/>
      <c r="AN46" s="169"/>
      <c r="AO46" s="169"/>
      <c r="AP46" s="25"/>
      <c r="AQ46" s="25"/>
      <c r="AR46" s="25"/>
      <c r="AS46" s="25"/>
      <c r="AT46" s="25"/>
      <c r="AU46" s="26"/>
      <c r="AV46" s="25"/>
      <c r="AW46" s="25"/>
      <c r="AX46" s="25"/>
      <c r="AY46" s="25"/>
      <c r="AZ46" s="25"/>
      <c r="BA46" s="25"/>
      <c r="BB46" s="35"/>
    </row>
    <row r="47" spans="1:54" ht="17.399999999999999" x14ac:dyDescent="0.3">
      <c r="A47" s="18"/>
      <c r="B47" s="20"/>
      <c r="C47" s="19"/>
      <c r="D47" s="19"/>
      <c r="E47" s="19"/>
      <c r="F47" s="19"/>
      <c r="G47" s="19"/>
      <c r="H47" s="19"/>
      <c r="I47" s="19"/>
      <c r="J47" s="19"/>
      <c r="K47" s="170" t="s">
        <v>99</v>
      </c>
      <c r="L47" s="170"/>
      <c r="M47" s="170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20"/>
      <c r="Z47" s="102" t="s">
        <v>100</v>
      </c>
      <c r="AA47" s="103"/>
      <c r="AB47" s="103"/>
      <c r="AC47" s="103"/>
      <c r="AD47" s="103"/>
      <c r="AE47" s="19"/>
      <c r="AF47" s="19"/>
      <c r="AG47" s="19"/>
      <c r="AH47" s="19"/>
      <c r="AI47" s="19"/>
      <c r="AJ47" s="20"/>
      <c r="AK47" s="102" t="s">
        <v>101</v>
      </c>
      <c r="AL47" s="103"/>
      <c r="AM47" s="103"/>
      <c r="AN47" s="103"/>
      <c r="AO47" s="103"/>
      <c r="AP47" s="103"/>
      <c r="AQ47" s="103"/>
      <c r="AR47" s="103"/>
      <c r="AS47" s="103"/>
      <c r="AT47" s="103"/>
      <c r="AU47" s="20"/>
      <c r="AV47" s="102" t="s">
        <v>102</v>
      </c>
      <c r="AW47" s="103"/>
      <c r="AX47" s="103"/>
      <c r="AY47" s="103"/>
      <c r="AZ47" s="103"/>
      <c r="BA47" s="103"/>
      <c r="BB47" s="104"/>
    </row>
    <row r="48" spans="1:54" ht="17.399999999999999" x14ac:dyDescent="0.3">
      <c r="A48" s="18"/>
      <c r="B48" s="20"/>
      <c r="C48" s="112" t="s">
        <v>103</v>
      </c>
      <c r="D48" s="85"/>
      <c r="E48" s="85"/>
      <c r="F48" s="85"/>
      <c r="G48" s="85"/>
      <c r="H48" s="85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20"/>
      <c r="Z48" s="167">
        <v>4000</v>
      </c>
      <c r="AA48" s="95"/>
      <c r="AB48" s="95"/>
      <c r="AC48" s="95"/>
      <c r="AD48" s="19"/>
      <c r="AE48" s="20"/>
      <c r="AF48" s="167">
        <v>0</v>
      </c>
      <c r="AG48" s="95"/>
      <c r="AH48" s="95"/>
      <c r="AI48" s="19"/>
      <c r="AJ48" s="20"/>
      <c r="AK48" s="144">
        <v>104490</v>
      </c>
      <c r="AL48" s="86"/>
      <c r="AM48" s="86"/>
      <c r="AN48" s="86"/>
      <c r="AO48" s="86"/>
      <c r="AP48" s="19"/>
      <c r="AQ48" s="19"/>
      <c r="AR48" s="19"/>
      <c r="AS48" s="19"/>
      <c r="AT48" s="19"/>
      <c r="AU48" s="20"/>
      <c r="AV48" s="19"/>
      <c r="AW48" s="19"/>
      <c r="AX48" s="19"/>
      <c r="AY48" s="19"/>
      <c r="AZ48" s="19"/>
      <c r="BA48" s="19"/>
      <c r="BB48" s="23"/>
    </row>
    <row r="49" spans="1:54" ht="14.4" thickBot="1" x14ac:dyDescent="0.35">
      <c r="A49" s="18"/>
      <c r="B49" s="20"/>
      <c r="C49" s="112"/>
      <c r="D49" s="85"/>
      <c r="E49" s="85"/>
      <c r="F49" s="85"/>
      <c r="G49" s="85"/>
      <c r="H49" s="85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20"/>
      <c r="Z49" s="25"/>
      <c r="AA49" s="25"/>
      <c r="AB49" s="25"/>
      <c r="AC49" s="25"/>
      <c r="AD49" s="25"/>
      <c r="AE49" s="26"/>
      <c r="AF49" s="25"/>
      <c r="AG49" s="25"/>
      <c r="AH49" s="25"/>
      <c r="AI49" s="25"/>
      <c r="AJ49" s="26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6"/>
      <c r="AV49" s="25"/>
      <c r="AW49" s="25"/>
      <c r="AX49" s="25"/>
      <c r="AY49" s="25"/>
      <c r="AZ49" s="25"/>
      <c r="BA49" s="25"/>
      <c r="BB49" s="35"/>
    </row>
    <row r="50" spans="1:54" ht="15.6" x14ac:dyDescent="0.3">
      <c r="A50" s="18"/>
      <c r="B50" s="20"/>
      <c r="C50" s="112" t="s">
        <v>104</v>
      </c>
      <c r="D50" s="85"/>
      <c r="E50" s="85"/>
      <c r="F50" s="85"/>
      <c r="G50" s="85"/>
      <c r="H50" s="85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20"/>
      <c r="Z50" s="102" t="s">
        <v>105</v>
      </c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9"/>
      <c r="AW50" s="19"/>
      <c r="AX50" s="19"/>
      <c r="AY50" s="19"/>
      <c r="AZ50" s="19"/>
      <c r="BA50" s="19"/>
      <c r="BB50" s="23"/>
    </row>
    <row r="51" spans="1:54" ht="15.6" x14ac:dyDescent="0.3">
      <c r="A51" s="18"/>
      <c r="B51" s="20"/>
      <c r="C51" s="166" t="s">
        <v>106</v>
      </c>
      <c r="D51" s="101"/>
      <c r="E51" s="101"/>
      <c r="F51" s="101"/>
      <c r="G51" s="101"/>
      <c r="H51" s="101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20"/>
      <c r="Z51" s="167">
        <v>1429502900</v>
      </c>
      <c r="AA51" s="95"/>
      <c r="AB51" s="95"/>
      <c r="AC51" s="95"/>
      <c r="AD51" s="95"/>
      <c r="AE51" s="95"/>
      <c r="AF51" s="95"/>
      <c r="AG51" s="95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23"/>
    </row>
    <row r="52" spans="1:54" x14ac:dyDescent="0.3">
      <c r="A52" s="18"/>
      <c r="B52" s="20"/>
      <c r="C52" s="167" t="s">
        <v>107</v>
      </c>
      <c r="D52" s="95"/>
      <c r="E52" s="95"/>
      <c r="F52" s="95"/>
      <c r="G52" s="95"/>
      <c r="H52" s="95"/>
      <c r="I52" s="95"/>
      <c r="J52" s="95"/>
      <c r="K52" s="95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20"/>
      <c r="Z52" s="167"/>
      <c r="AA52" s="95"/>
      <c r="AB52" s="95"/>
      <c r="AC52" s="95"/>
      <c r="AD52" s="95"/>
      <c r="AE52" s="95"/>
      <c r="AF52" s="95"/>
      <c r="AG52" s="95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23"/>
    </row>
    <row r="53" spans="1:54" ht="14.4" thickBot="1" x14ac:dyDescent="0.35">
      <c r="A53" s="18"/>
      <c r="B53" s="20"/>
      <c r="C53" s="167"/>
      <c r="D53" s="95"/>
      <c r="E53" s="95"/>
      <c r="F53" s="95"/>
      <c r="G53" s="95"/>
      <c r="H53" s="95"/>
      <c r="I53" s="95"/>
      <c r="J53" s="95"/>
      <c r="K53" s="95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20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35"/>
    </row>
    <row r="54" spans="1:54" x14ac:dyDescent="0.3">
      <c r="A54" s="18"/>
      <c r="B54" s="20"/>
      <c r="C54" s="167"/>
      <c r="D54" s="95"/>
      <c r="E54" s="95"/>
      <c r="F54" s="95"/>
      <c r="G54" s="95"/>
      <c r="H54" s="95"/>
      <c r="I54" s="95"/>
      <c r="J54" s="95"/>
      <c r="K54" s="95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20"/>
      <c r="Z54" s="102" t="s">
        <v>108</v>
      </c>
      <c r="AA54" s="103"/>
      <c r="AB54" s="103"/>
      <c r="AC54" s="103"/>
      <c r="AD54" s="103"/>
      <c r="AE54" s="103"/>
      <c r="AF54" s="103"/>
      <c r="AG54" s="103"/>
      <c r="AH54" s="103"/>
      <c r="AI54" s="19"/>
      <c r="AJ54" s="19"/>
      <c r="AK54" s="19"/>
      <c r="AL54" s="19"/>
      <c r="AM54" s="19"/>
      <c r="AN54" s="20"/>
      <c r="AO54" s="102" t="s">
        <v>109</v>
      </c>
      <c r="AP54" s="103"/>
      <c r="AQ54" s="103"/>
      <c r="AR54" s="103"/>
      <c r="AS54" s="103"/>
      <c r="AT54" s="103"/>
      <c r="AU54" s="19"/>
      <c r="AV54" s="19"/>
      <c r="AW54" s="19"/>
      <c r="AX54" s="19"/>
      <c r="AY54" s="19"/>
      <c r="AZ54" s="103" t="s">
        <v>110</v>
      </c>
      <c r="BA54" s="103"/>
      <c r="BB54" s="104"/>
    </row>
    <row r="55" spans="1:54" ht="14.4" thickBot="1" x14ac:dyDescent="0.35">
      <c r="A55" s="18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20"/>
      <c r="Z55" s="112"/>
      <c r="AA55" s="85"/>
      <c r="AB55" s="85"/>
      <c r="AC55" s="85"/>
      <c r="AD55" s="85"/>
      <c r="AE55" s="85"/>
      <c r="AF55" s="85"/>
      <c r="AG55" s="85"/>
      <c r="AH55" s="85"/>
      <c r="AI55" s="19"/>
      <c r="AJ55" s="19"/>
      <c r="AK55" s="19"/>
      <c r="AL55" s="19"/>
      <c r="AM55" s="19"/>
      <c r="AN55" s="20"/>
      <c r="AO55" s="112"/>
      <c r="AP55" s="85"/>
      <c r="AQ55" s="85"/>
      <c r="AR55" s="85"/>
      <c r="AS55" s="85"/>
      <c r="AT55" s="85"/>
      <c r="AU55" s="19"/>
      <c r="AV55" s="19"/>
      <c r="AW55" s="19"/>
      <c r="AX55" s="19"/>
      <c r="AY55" s="19"/>
      <c r="AZ55" s="85"/>
      <c r="BA55" s="85"/>
      <c r="BB55" s="145"/>
    </row>
    <row r="56" spans="1:54" ht="14.4" thickBot="1" x14ac:dyDescent="0.35">
      <c r="A56" s="127"/>
      <c r="B56" s="126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128" t="s">
        <v>111</v>
      </c>
      <c r="AA56" s="129"/>
      <c r="AB56" s="129"/>
      <c r="AC56" s="130"/>
      <c r="AD56" s="136">
        <v>4458.24</v>
      </c>
      <c r="AE56" s="137"/>
      <c r="AF56" s="137"/>
      <c r="AG56" s="137"/>
      <c r="AH56" s="138"/>
      <c r="AI56" s="19"/>
      <c r="AJ56" s="19"/>
      <c r="AK56" s="19"/>
      <c r="AL56" s="19"/>
      <c r="AM56" s="19"/>
      <c r="AN56" s="20"/>
      <c r="AO56" s="144">
        <v>25857.79</v>
      </c>
      <c r="AP56" s="86"/>
      <c r="AQ56" s="86"/>
      <c r="AR56" s="86"/>
      <c r="AS56" s="86"/>
      <c r="AT56" s="19"/>
      <c r="AU56" s="19"/>
      <c r="AV56" s="19"/>
      <c r="AW56" s="19"/>
      <c r="AX56" s="19"/>
      <c r="AY56" s="25"/>
      <c r="AZ56" s="19"/>
      <c r="BA56" s="19"/>
      <c r="BB56" s="145" t="s">
        <v>112</v>
      </c>
    </row>
    <row r="57" spans="1:54" ht="12.75" customHeight="1" x14ac:dyDescent="0.3">
      <c r="A57" s="146"/>
      <c r="B57" s="147"/>
      <c r="C57" s="102" t="s">
        <v>113</v>
      </c>
      <c r="D57" s="103"/>
      <c r="E57" s="103"/>
      <c r="F57" s="103"/>
      <c r="G57" s="103"/>
      <c r="H57" s="103"/>
      <c r="I57" s="19"/>
      <c r="J57" s="19"/>
      <c r="K57" s="19"/>
      <c r="L57" s="148" t="s">
        <v>114</v>
      </c>
      <c r="M57" s="148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31"/>
      <c r="AA57" s="101"/>
      <c r="AB57" s="101"/>
      <c r="AC57" s="132"/>
      <c r="AD57" s="139"/>
      <c r="AE57" s="86"/>
      <c r="AF57" s="86"/>
      <c r="AG57" s="86"/>
      <c r="AH57" s="140"/>
      <c r="AI57" s="19"/>
      <c r="AJ57" s="19"/>
      <c r="AK57" s="19"/>
      <c r="AL57" s="19"/>
      <c r="AM57" s="19"/>
      <c r="AN57" s="20"/>
      <c r="AO57" s="144"/>
      <c r="AP57" s="86"/>
      <c r="AQ57" s="86"/>
      <c r="AR57" s="86"/>
      <c r="AS57" s="86"/>
      <c r="AT57" s="19"/>
      <c r="AU57" s="19"/>
      <c r="AV57" s="19"/>
      <c r="AW57" s="19"/>
      <c r="AX57" s="19"/>
      <c r="AY57" s="19"/>
      <c r="AZ57" s="19"/>
      <c r="BA57" s="19"/>
      <c r="BB57" s="145"/>
    </row>
    <row r="58" spans="1:54" ht="14.4" thickBot="1" x14ac:dyDescent="0.35">
      <c r="A58" s="110"/>
      <c r="B58" s="111"/>
      <c r="C58" s="112"/>
      <c r="D58" s="85"/>
      <c r="E58" s="85"/>
      <c r="F58" s="85"/>
      <c r="G58" s="85"/>
      <c r="H58" s="85"/>
      <c r="I58" s="19"/>
      <c r="J58" s="19"/>
      <c r="K58" s="19"/>
      <c r="L58" s="149"/>
      <c r="M58" s="14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33"/>
      <c r="AA58" s="134"/>
      <c r="AB58" s="134"/>
      <c r="AC58" s="135"/>
      <c r="AD58" s="141"/>
      <c r="AE58" s="142"/>
      <c r="AF58" s="142"/>
      <c r="AG58" s="142"/>
      <c r="AH58" s="143"/>
      <c r="AI58" s="19"/>
      <c r="AJ58" s="19"/>
      <c r="AK58" s="19"/>
      <c r="AL58" s="19"/>
      <c r="AM58" s="19"/>
      <c r="AN58" s="20"/>
      <c r="AO58" s="144"/>
      <c r="AP58" s="86"/>
      <c r="AQ58" s="86"/>
      <c r="AR58" s="86"/>
      <c r="AS58" s="86"/>
      <c r="AT58" s="19"/>
      <c r="AU58" s="19"/>
      <c r="AV58" s="19"/>
      <c r="AW58" s="19"/>
      <c r="AX58" s="19"/>
      <c r="AY58" s="19"/>
      <c r="AZ58" s="19"/>
      <c r="BA58" s="20"/>
      <c r="BB58" s="145"/>
    </row>
    <row r="59" spans="1:54" ht="13.5" customHeight="1" thickBot="1" x14ac:dyDescent="0.35">
      <c r="A59" s="110" t="s">
        <v>115</v>
      </c>
      <c r="B59" s="111"/>
      <c r="C59" s="112"/>
      <c r="D59" s="85"/>
      <c r="E59" s="85"/>
      <c r="F59" s="85"/>
      <c r="G59" s="85"/>
      <c r="H59" s="85"/>
      <c r="I59" s="19"/>
      <c r="J59" s="19"/>
      <c r="K59" s="19"/>
      <c r="L59" s="149"/>
      <c r="M59" s="14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20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6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6"/>
      <c r="BB59" s="35"/>
    </row>
    <row r="60" spans="1:54" ht="12.75" customHeight="1" x14ac:dyDescent="0.3">
      <c r="A60" s="110"/>
      <c r="B60" s="111"/>
      <c r="C60" s="19"/>
      <c r="D60" s="19"/>
      <c r="E60" s="101" t="s">
        <v>116</v>
      </c>
      <c r="F60" s="101"/>
      <c r="G60" s="101"/>
      <c r="H60" s="101"/>
      <c r="I60" s="101"/>
      <c r="J60" s="101"/>
      <c r="K60" s="101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50" t="s">
        <v>117</v>
      </c>
      <c r="AA60" s="150"/>
      <c r="AB60" s="150"/>
      <c r="AC60" s="150"/>
      <c r="AD60" s="150"/>
      <c r="AE60" s="150"/>
      <c r="AF60" s="150"/>
      <c r="AG60" s="150"/>
      <c r="AH60" s="150"/>
      <c r="AI60" s="150"/>
      <c r="AJ60" s="150"/>
      <c r="AK60" s="150"/>
      <c r="AL60" s="150"/>
      <c r="AM60" s="150"/>
      <c r="AN60" s="150"/>
      <c r="AO60" s="150"/>
      <c r="AP60" s="151"/>
      <c r="AQ60" s="102" t="s">
        <v>118</v>
      </c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4"/>
    </row>
    <row r="61" spans="1:54" ht="12.75" customHeight="1" thickBot="1" x14ac:dyDescent="0.35">
      <c r="A61" s="110" t="s">
        <v>119</v>
      </c>
      <c r="B61" s="111"/>
      <c r="C61" s="19"/>
      <c r="D61" s="19"/>
      <c r="E61" s="101"/>
      <c r="F61" s="101"/>
      <c r="G61" s="101"/>
      <c r="H61" s="101"/>
      <c r="I61" s="101"/>
      <c r="J61" s="101"/>
      <c r="K61" s="101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52"/>
      <c r="AA61" s="152"/>
      <c r="AB61" s="152"/>
      <c r="AC61" s="152"/>
      <c r="AD61" s="152"/>
      <c r="AE61" s="152"/>
      <c r="AF61" s="152"/>
      <c r="AG61" s="152"/>
      <c r="AH61" s="152"/>
      <c r="AI61" s="152"/>
      <c r="AJ61" s="152"/>
      <c r="AK61" s="152"/>
      <c r="AL61" s="152"/>
      <c r="AM61" s="152"/>
      <c r="AN61" s="152"/>
      <c r="AO61" s="152"/>
      <c r="AP61" s="153"/>
      <c r="AQ61" s="112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145"/>
    </row>
    <row r="62" spans="1:54" x14ac:dyDescent="0.3">
      <c r="A62" s="110"/>
      <c r="B62" s="111"/>
      <c r="C62" s="19"/>
      <c r="D62" s="19"/>
      <c r="E62" s="101" t="s">
        <v>120</v>
      </c>
      <c r="F62" s="101"/>
      <c r="G62" s="101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54">
        <v>5.8</v>
      </c>
      <c r="AA62" s="155"/>
      <c r="AB62" s="155"/>
      <c r="AC62" s="156"/>
      <c r="AD62" s="19"/>
      <c r="AE62" s="160">
        <v>8</v>
      </c>
      <c r="AF62" s="161"/>
      <c r="AG62" s="161"/>
      <c r="AH62" s="161"/>
      <c r="AI62" s="161"/>
      <c r="AJ62" s="161"/>
      <c r="AK62" s="162"/>
      <c r="AL62" s="19"/>
      <c r="AM62" s="19"/>
      <c r="AN62" s="20"/>
      <c r="AO62" s="19"/>
      <c r="AP62" s="19"/>
      <c r="AQ62" s="154">
        <v>1.3793</v>
      </c>
      <c r="AR62" s="155"/>
      <c r="AS62" s="155"/>
      <c r="AT62" s="155"/>
      <c r="AU62" s="156"/>
      <c r="AV62" s="19"/>
      <c r="AW62" s="19"/>
      <c r="AX62" s="19"/>
      <c r="AY62" s="19"/>
      <c r="AZ62" s="19"/>
      <c r="BA62" s="19"/>
      <c r="BB62" s="23"/>
    </row>
    <row r="63" spans="1:54" ht="13.5" customHeight="1" thickBot="1" x14ac:dyDescent="0.35">
      <c r="A63" s="110" t="s">
        <v>121</v>
      </c>
      <c r="B63" s="111"/>
      <c r="C63" s="112" t="s">
        <v>122</v>
      </c>
      <c r="D63" s="85"/>
      <c r="E63" s="101"/>
      <c r="F63" s="101"/>
      <c r="G63" s="101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57"/>
      <c r="AA63" s="158"/>
      <c r="AB63" s="158"/>
      <c r="AC63" s="159"/>
      <c r="AD63" s="25"/>
      <c r="AE63" s="163"/>
      <c r="AF63" s="164"/>
      <c r="AG63" s="164"/>
      <c r="AH63" s="164"/>
      <c r="AI63" s="164"/>
      <c r="AJ63" s="164"/>
      <c r="AK63" s="165"/>
      <c r="AL63" s="25"/>
      <c r="AM63" s="25"/>
      <c r="AN63" s="26"/>
      <c r="AO63" s="25"/>
      <c r="AP63" s="25"/>
      <c r="AQ63" s="157"/>
      <c r="AR63" s="158"/>
      <c r="AS63" s="158"/>
      <c r="AT63" s="158"/>
      <c r="AU63" s="159"/>
      <c r="AV63" s="25"/>
      <c r="AW63" s="25"/>
      <c r="AX63" s="25"/>
      <c r="AY63" s="25"/>
      <c r="AZ63" s="25"/>
      <c r="BA63" s="25"/>
      <c r="BB63" s="35"/>
    </row>
    <row r="64" spans="1:54" ht="18.75" customHeight="1" thickBot="1" x14ac:dyDescent="0.35">
      <c r="A64" s="110" t="s">
        <v>123</v>
      </c>
      <c r="B64" s="11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20"/>
      <c r="AO64" s="102" t="s">
        <v>124</v>
      </c>
      <c r="AP64" s="103"/>
      <c r="AQ64" s="85"/>
      <c r="AR64" s="85"/>
      <c r="AS64" s="85"/>
      <c r="AT64" s="85"/>
      <c r="AU64" s="85"/>
      <c r="AV64" s="103"/>
      <c r="AW64" s="103"/>
      <c r="AX64" s="103"/>
      <c r="AY64" s="103"/>
      <c r="AZ64" s="103"/>
      <c r="BA64" s="103"/>
      <c r="BB64" s="104"/>
    </row>
    <row r="65" spans="1:54" ht="12.75" customHeight="1" thickTop="1" x14ac:dyDescent="0.3">
      <c r="A65" s="110" t="s">
        <v>125</v>
      </c>
      <c r="B65" s="111"/>
      <c r="C65" s="112" t="s">
        <v>126</v>
      </c>
      <c r="D65" s="85"/>
      <c r="E65" s="85"/>
      <c r="F65" s="85"/>
      <c r="G65" s="85"/>
      <c r="H65" s="85"/>
      <c r="I65" s="85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13">
        <v>3060564.73</v>
      </c>
      <c r="AP65" s="114"/>
      <c r="AQ65" s="114"/>
      <c r="AR65" s="114"/>
      <c r="AS65" s="114"/>
      <c r="AT65" s="114"/>
      <c r="AU65" s="115"/>
      <c r="AV65" s="19"/>
      <c r="AW65" s="19"/>
      <c r="AX65" s="19"/>
      <c r="AY65" s="19"/>
      <c r="AZ65" s="19"/>
      <c r="BA65" s="19"/>
      <c r="BB65" s="23"/>
    </row>
    <row r="66" spans="1:54" ht="14.4" thickBot="1" x14ac:dyDescent="0.35">
      <c r="A66" s="18"/>
      <c r="B66" s="20"/>
      <c r="C66" s="112"/>
      <c r="D66" s="85"/>
      <c r="E66" s="85"/>
      <c r="F66" s="85"/>
      <c r="G66" s="85"/>
      <c r="H66" s="85"/>
      <c r="I66" s="8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16"/>
      <c r="AP66" s="117"/>
      <c r="AQ66" s="117"/>
      <c r="AR66" s="117"/>
      <c r="AS66" s="117"/>
      <c r="AT66" s="117"/>
      <c r="AU66" s="118"/>
      <c r="AV66" s="19"/>
      <c r="AW66" s="19"/>
      <c r="AX66" s="19"/>
      <c r="AY66" s="19"/>
      <c r="AZ66" s="19"/>
      <c r="BA66" s="19"/>
      <c r="BB66" s="23"/>
    </row>
    <row r="67" spans="1:54" ht="15" thickTop="1" thickBot="1" x14ac:dyDescent="0.35">
      <c r="A67" s="119"/>
      <c r="B67" s="120"/>
      <c r="C67" s="121"/>
      <c r="D67" s="122"/>
      <c r="E67" s="38"/>
      <c r="F67" s="122"/>
      <c r="G67" s="122"/>
      <c r="H67" s="122"/>
      <c r="I67" s="38"/>
      <c r="J67" s="38"/>
      <c r="K67" s="38"/>
      <c r="L67" s="122"/>
      <c r="M67" s="122"/>
      <c r="N67" s="38"/>
      <c r="O67" s="38"/>
      <c r="P67" s="38"/>
      <c r="Q67" s="123"/>
      <c r="R67" s="123"/>
      <c r="S67" s="123"/>
      <c r="T67" s="123"/>
      <c r="U67" s="123"/>
      <c r="V67" s="123"/>
      <c r="W67" s="123"/>
      <c r="X67" s="123"/>
      <c r="Y67" s="123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123"/>
      <c r="AL67" s="123"/>
      <c r="AM67" s="123"/>
      <c r="AN67" s="126"/>
      <c r="AO67" s="124"/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3"/>
      <c r="BA67" s="123"/>
      <c r="BB67" s="125"/>
    </row>
    <row r="68" spans="1:54" ht="31.5" customHeight="1" thickTop="1" x14ac:dyDescent="0.3">
      <c r="A68" s="221" t="s">
        <v>167</v>
      </c>
      <c r="B68" s="222"/>
      <c r="C68" s="105" t="s">
        <v>127</v>
      </c>
      <c r="D68" s="105"/>
      <c r="E68" s="71"/>
      <c r="F68" s="106" t="s">
        <v>128</v>
      </c>
      <c r="G68" s="105"/>
      <c r="H68" s="107"/>
      <c r="I68" s="106" t="s">
        <v>1</v>
      </c>
      <c r="J68" s="105"/>
      <c r="K68" s="107"/>
      <c r="L68" s="108" t="s">
        <v>2</v>
      </c>
      <c r="M68" s="109"/>
      <c r="N68" s="72"/>
      <c r="O68" s="71"/>
      <c r="P68" s="73" t="s">
        <v>129</v>
      </c>
      <c r="Q68" s="103" t="s">
        <v>130</v>
      </c>
      <c r="R68" s="103"/>
      <c r="S68" s="103"/>
      <c r="T68" s="103"/>
      <c r="U68" s="103"/>
      <c r="V68" s="103"/>
      <c r="W68" s="103"/>
      <c r="X68" s="103"/>
      <c r="Y68" s="103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20"/>
      <c r="AK68" s="102" t="s">
        <v>131</v>
      </c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4"/>
    </row>
    <row r="69" spans="1:54" ht="13.5" customHeight="1" thickBot="1" x14ac:dyDescent="0.35">
      <c r="A69" s="223"/>
      <c r="B69" s="224"/>
      <c r="C69" s="55"/>
      <c r="D69" s="55"/>
      <c r="E69" s="56"/>
      <c r="F69" s="55"/>
      <c r="G69" s="55"/>
      <c r="H69" s="56"/>
      <c r="I69" s="55"/>
      <c r="J69" s="55"/>
      <c r="K69" s="56"/>
      <c r="L69" s="55"/>
      <c r="M69" s="55"/>
      <c r="N69" s="55"/>
      <c r="O69" s="56"/>
      <c r="P69" s="74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20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23"/>
    </row>
    <row r="70" spans="1:54" ht="22.5" customHeight="1" thickBot="1" x14ac:dyDescent="0.35">
      <c r="A70" s="223"/>
      <c r="B70" s="224"/>
      <c r="C70" s="97" t="s">
        <v>132</v>
      </c>
      <c r="D70" s="97"/>
      <c r="E70" s="57"/>
      <c r="F70" s="98">
        <v>3060564.73</v>
      </c>
      <c r="G70" s="98"/>
      <c r="H70" s="98"/>
      <c r="I70" s="58"/>
      <c r="J70" s="59"/>
      <c r="K70" s="60">
        <v>25</v>
      </c>
      <c r="L70" s="98">
        <v>765141.18</v>
      </c>
      <c r="M70" s="98"/>
      <c r="N70" s="98"/>
      <c r="O70" s="98"/>
      <c r="P70" s="75">
        <v>1</v>
      </c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20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23"/>
    </row>
    <row r="71" spans="1:54" ht="22.5" customHeight="1" thickBot="1" x14ac:dyDescent="0.35">
      <c r="A71" s="223"/>
      <c r="B71" s="224"/>
      <c r="C71" s="97" t="s">
        <v>133</v>
      </c>
      <c r="D71" s="97"/>
      <c r="E71" s="57"/>
      <c r="F71" s="98">
        <v>3060564.73</v>
      </c>
      <c r="G71" s="98"/>
      <c r="H71" s="98"/>
      <c r="I71" s="58"/>
      <c r="J71" s="59"/>
      <c r="K71" s="60">
        <v>3</v>
      </c>
      <c r="L71" s="98">
        <v>91816.94</v>
      </c>
      <c r="M71" s="98"/>
      <c r="N71" s="98"/>
      <c r="O71" s="98"/>
      <c r="P71" s="76">
        <v>1</v>
      </c>
      <c r="Q71" s="103" t="s">
        <v>134</v>
      </c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46"/>
    </row>
    <row r="72" spans="1:54" ht="22.5" customHeight="1" thickBot="1" x14ac:dyDescent="0.35">
      <c r="A72" s="223"/>
      <c r="B72" s="224"/>
      <c r="C72" s="97" t="s">
        <v>135</v>
      </c>
      <c r="D72" s="97"/>
      <c r="E72" s="57"/>
      <c r="F72" s="98">
        <v>3917522.85</v>
      </c>
      <c r="G72" s="98"/>
      <c r="H72" s="98"/>
      <c r="I72" s="58"/>
      <c r="J72" s="59"/>
      <c r="K72" s="60">
        <v>60</v>
      </c>
      <c r="L72" s="98">
        <v>2350513.71</v>
      </c>
      <c r="M72" s="98"/>
      <c r="N72" s="98"/>
      <c r="O72" s="98"/>
      <c r="P72" s="76">
        <v>1</v>
      </c>
      <c r="Q72" s="85" t="s">
        <v>136</v>
      </c>
      <c r="R72" s="85"/>
      <c r="S72" s="85"/>
      <c r="T72" s="85"/>
      <c r="U72" s="85"/>
      <c r="V72" s="85"/>
      <c r="W72" s="85"/>
      <c r="X72" s="85"/>
      <c r="Y72" s="85"/>
      <c r="Z72" s="19"/>
      <c r="AA72" s="19"/>
      <c r="AB72" s="19"/>
      <c r="AC72" s="19"/>
      <c r="AD72" s="101" t="s">
        <v>137</v>
      </c>
      <c r="AE72" s="101"/>
      <c r="AF72" s="101"/>
      <c r="AG72" s="101"/>
      <c r="AH72" s="101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23"/>
    </row>
    <row r="73" spans="1:54" ht="22.5" customHeight="1" thickBot="1" x14ac:dyDescent="0.35">
      <c r="A73" s="77"/>
      <c r="B73" s="61"/>
      <c r="C73" s="97" t="s">
        <v>138</v>
      </c>
      <c r="D73" s="97"/>
      <c r="E73" s="57"/>
      <c r="F73" s="98">
        <v>6268036.5599999996</v>
      </c>
      <c r="G73" s="98"/>
      <c r="H73" s="98"/>
      <c r="I73" s="58"/>
      <c r="J73" s="59"/>
      <c r="K73" s="60">
        <v>15</v>
      </c>
      <c r="L73" s="98">
        <v>940205.48</v>
      </c>
      <c r="M73" s="98"/>
      <c r="N73" s="98"/>
      <c r="O73" s="98"/>
      <c r="P73" s="76">
        <v>1</v>
      </c>
      <c r="Q73" s="85"/>
      <c r="R73" s="85"/>
      <c r="S73" s="85"/>
      <c r="T73" s="85"/>
      <c r="U73" s="85"/>
      <c r="V73" s="85"/>
      <c r="W73" s="85"/>
      <c r="X73" s="85"/>
      <c r="Y73" s="85"/>
      <c r="Z73" s="19"/>
      <c r="AA73" s="19"/>
      <c r="AB73" s="19"/>
      <c r="AC73" s="19"/>
      <c r="AD73" s="101"/>
      <c r="AE73" s="101"/>
      <c r="AF73" s="101"/>
      <c r="AG73" s="101"/>
      <c r="AH73" s="101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23"/>
    </row>
    <row r="74" spans="1:54" ht="22.5" customHeight="1" thickBot="1" x14ac:dyDescent="0.35">
      <c r="A74" s="77"/>
      <c r="B74" s="61"/>
      <c r="C74" s="97" t="s">
        <v>139</v>
      </c>
      <c r="D74" s="97"/>
      <c r="E74" s="57"/>
      <c r="F74" s="98">
        <v>3060564.73</v>
      </c>
      <c r="G74" s="98"/>
      <c r="H74" s="98"/>
      <c r="I74" s="58"/>
      <c r="J74" s="59"/>
      <c r="K74" s="60">
        <v>5</v>
      </c>
      <c r="L74" s="98">
        <v>153028.24</v>
      </c>
      <c r="M74" s="98"/>
      <c r="N74" s="98"/>
      <c r="O74" s="98"/>
      <c r="P74" s="76">
        <v>1</v>
      </c>
      <c r="Q74" s="85"/>
      <c r="R74" s="85"/>
      <c r="S74" s="85"/>
      <c r="T74" s="85"/>
      <c r="U74" s="85"/>
      <c r="V74" s="85"/>
      <c r="W74" s="85"/>
      <c r="X74" s="85"/>
      <c r="Y74" s="85"/>
      <c r="Z74" s="19"/>
      <c r="AA74" s="19"/>
      <c r="AB74" s="19"/>
      <c r="AC74" s="19"/>
      <c r="AD74" s="47"/>
      <c r="AE74" s="99"/>
      <c r="AF74" s="99"/>
      <c r="AG74" s="99"/>
      <c r="AH74" s="99"/>
      <c r="AI74" s="99"/>
      <c r="AJ74" s="99"/>
      <c r="AK74" s="99"/>
      <c r="AL74" s="19"/>
      <c r="AM74" s="19"/>
      <c r="AN74" s="100"/>
      <c r="AO74" s="100"/>
      <c r="AP74" s="85"/>
      <c r="AQ74" s="85"/>
      <c r="AR74" s="85"/>
      <c r="AS74" s="85"/>
      <c r="AT74" s="85"/>
      <c r="AU74" s="96"/>
      <c r="AV74" s="96"/>
      <c r="AW74" s="96"/>
      <c r="AX74" s="96"/>
      <c r="AY74" s="96"/>
      <c r="AZ74" s="96"/>
      <c r="BA74" s="19"/>
      <c r="BB74" s="23"/>
    </row>
    <row r="75" spans="1:54" ht="22.5" customHeight="1" thickBot="1" x14ac:dyDescent="0.35">
      <c r="A75" s="77"/>
      <c r="B75" s="61"/>
      <c r="C75" s="97" t="s">
        <v>140</v>
      </c>
      <c r="D75" s="97"/>
      <c r="E75" s="57"/>
      <c r="F75" s="98">
        <v>6268036.5599999996</v>
      </c>
      <c r="G75" s="98"/>
      <c r="H75" s="98"/>
      <c r="I75" s="58"/>
      <c r="J75" s="59"/>
      <c r="K75" s="60">
        <v>5</v>
      </c>
      <c r="L75" s="98">
        <v>313401.83</v>
      </c>
      <c r="M75" s="98"/>
      <c r="N75" s="98"/>
      <c r="O75" s="98"/>
      <c r="P75" s="76">
        <v>1</v>
      </c>
      <c r="Q75" s="85" t="s">
        <v>141</v>
      </c>
      <c r="R75" s="85"/>
      <c r="S75" s="85"/>
      <c r="T75" s="85"/>
      <c r="U75" s="85"/>
      <c r="V75" s="85"/>
      <c r="W75" s="85"/>
      <c r="X75" s="85"/>
      <c r="Y75" s="85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85" t="s">
        <v>142</v>
      </c>
      <c r="AQ75" s="85"/>
      <c r="AR75" s="85"/>
      <c r="AS75" s="85"/>
      <c r="AT75" s="85"/>
      <c r="AU75" s="19"/>
      <c r="AV75" s="19"/>
      <c r="AW75" s="19"/>
      <c r="AX75" s="19"/>
      <c r="AY75" s="19"/>
      <c r="AZ75" s="19"/>
      <c r="BA75" s="19"/>
      <c r="BB75" s="23"/>
    </row>
    <row r="76" spans="1:54" ht="22.5" customHeight="1" x14ac:dyDescent="0.3">
      <c r="A76" s="77"/>
      <c r="B76" s="61"/>
      <c r="C76" s="93" t="s">
        <v>143</v>
      </c>
      <c r="D76" s="93"/>
      <c r="E76" s="62"/>
      <c r="F76" s="94">
        <v>8357799.9500000002</v>
      </c>
      <c r="G76" s="94"/>
      <c r="H76" s="94"/>
      <c r="I76" s="63"/>
      <c r="J76" s="64"/>
      <c r="K76" s="65">
        <v>0</v>
      </c>
      <c r="L76" s="94">
        <v>0</v>
      </c>
      <c r="M76" s="94"/>
      <c r="N76" s="94"/>
      <c r="O76" s="94"/>
      <c r="P76" s="76">
        <v>1</v>
      </c>
      <c r="Q76" s="85" t="s">
        <v>144</v>
      </c>
      <c r="R76" s="85"/>
      <c r="S76" s="85"/>
      <c r="T76" s="85"/>
      <c r="U76" s="85"/>
      <c r="V76" s="19"/>
      <c r="W76" s="19"/>
      <c r="X76" s="19"/>
      <c r="Y76" s="19"/>
      <c r="Z76" s="19"/>
      <c r="AA76" s="19"/>
      <c r="AB76" s="19"/>
      <c r="AC76" s="19"/>
      <c r="AD76" s="95">
        <v>0</v>
      </c>
      <c r="AE76" s="95"/>
      <c r="AF76" s="19"/>
      <c r="AG76" s="19"/>
      <c r="AH76" s="19"/>
      <c r="AI76" s="19"/>
      <c r="AJ76" s="19"/>
      <c r="AK76" s="19"/>
      <c r="AL76" s="19"/>
      <c r="AM76" s="19"/>
      <c r="AN76" s="19"/>
      <c r="AO76" s="29" t="s">
        <v>145</v>
      </c>
      <c r="AP76" s="85" t="s">
        <v>142</v>
      </c>
      <c r="AQ76" s="85"/>
      <c r="AR76" s="85"/>
      <c r="AS76" s="85"/>
      <c r="AT76" s="85"/>
      <c r="AU76" s="19"/>
      <c r="AV76" s="19"/>
      <c r="AW76" s="19"/>
      <c r="AX76" s="19"/>
      <c r="AY76" s="19"/>
      <c r="AZ76" s="19"/>
      <c r="BA76" s="19"/>
      <c r="BB76" s="23"/>
    </row>
    <row r="77" spans="1:54" ht="22.5" customHeight="1" thickBot="1" x14ac:dyDescent="0.35">
      <c r="A77" s="77"/>
      <c r="B77" s="61"/>
      <c r="C77" s="55"/>
      <c r="D77" s="55"/>
      <c r="E77" s="66"/>
      <c r="F77" s="67"/>
      <c r="G77" s="55"/>
      <c r="H77" s="66"/>
      <c r="I77" s="67"/>
      <c r="J77" s="55"/>
      <c r="K77" s="66"/>
      <c r="L77" s="68"/>
      <c r="M77" s="69"/>
      <c r="N77" s="69"/>
      <c r="O77" s="70"/>
      <c r="P77" s="78"/>
      <c r="Q77" s="85" t="s">
        <v>146</v>
      </c>
      <c r="R77" s="85"/>
      <c r="S77" s="85"/>
      <c r="T77" s="85"/>
      <c r="U77" s="85"/>
      <c r="V77" s="19"/>
      <c r="W77" s="19"/>
      <c r="X77" s="19"/>
      <c r="Y77" s="19"/>
      <c r="Z77" s="19"/>
      <c r="AA77" s="19"/>
      <c r="AB77" s="19"/>
      <c r="AC77" s="19"/>
      <c r="AD77" s="86">
        <v>5144.3500000000004</v>
      </c>
      <c r="AE77" s="86"/>
      <c r="AF77" s="86"/>
      <c r="AG77" s="86"/>
      <c r="AH77" s="86"/>
      <c r="AI77" s="19"/>
      <c r="AJ77" s="19"/>
      <c r="AK77" s="19"/>
      <c r="AL77" s="19"/>
      <c r="AM77" s="19"/>
      <c r="AN77" s="19"/>
      <c r="AO77" s="29" t="s">
        <v>145</v>
      </c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23"/>
    </row>
    <row r="78" spans="1:54" ht="22.5" customHeight="1" thickBot="1" x14ac:dyDescent="0.35">
      <c r="A78" s="79"/>
      <c r="B78" s="80"/>
      <c r="C78" s="81"/>
      <c r="D78" s="81"/>
      <c r="E78" s="81"/>
      <c r="F78" s="81"/>
      <c r="G78" s="81"/>
      <c r="H78" s="87" t="s">
        <v>147</v>
      </c>
      <c r="I78" s="87"/>
      <c r="J78" s="87"/>
      <c r="K78" s="81"/>
      <c r="L78" s="88">
        <v>4614107.38</v>
      </c>
      <c r="M78" s="89"/>
      <c r="N78" s="89"/>
      <c r="O78" s="90"/>
      <c r="P78" s="82">
        <v>1</v>
      </c>
      <c r="Q78" s="91" t="s">
        <v>148</v>
      </c>
      <c r="R78" s="91"/>
      <c r="S78" s="91"/>
      <c r="T78" s="91"/>
      <c r="U78" s="91"/>
      <c r="V78" s="91"/>
      <c r="W78" s="91"/>
      <c r="X78" s="91"/>
      <c r="Y78" s="91"/>
      <c r="Z78" s="48"/>
      <c r="AA78" s="48"/>
      <c r="AB78" s="48"/>
      <c r="AC78" s="48"/>
      <c r="AD78" s="92">
        <v>4619251.7300000004</v>
      </c>
      <c r="AE78" s="92"/>
      <c r="AF78" s="92"/>
      <c r="AG78" s="92"/>
      <c r="AH78" s="92"/>
      <c r="AI78" s="92"/>
      <c r="AJ78" s="92"/>
      <c r="AK78" s="92"/>
      <c r="AL78" s="48"/>
      <c r="AM78" s="48"/>
      <c r="AN78" s="48"/>
      <c r="AO78" s="49" t="s">
        <v>145</v>
      </c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50"/>
    </row>
    <row r="79" spans="1:54" ht="14.4" thickTop="1" x14ac:dyDescent="0.3"/>
  </sheetData>
  <mergeCells count="231">
    <mergeCell ref="T2:AC2"/>
    <mergeCell ref="AD2:AF3"/>
    <mergeCell ref="C4:H4"/>
    <mergeCell ref="J4:K4"/>
    <mergeCell ref="Q4:S4"/>
    <mergeCell ref="AD4:AT4"/>
    <mergeCell ref="Z1:BB1"/>
    <mergeCell ref="C1:Y1"/>
    <mergeCell ref="A68:B72"/>
    <mergeCell ref="AP6:AV6"/>
    <mergeCell ref="AD7:AH7"/>
    <mergeCell ref="AN7:AQ7"/>
    <mergeCell ref="Q8:S8"/>
    <mergeCell ref="W8:AC8"/>
    <mergeCell ref="AF8:AO8"/>
    <mergeCell ref="C5:M5"/>
    <mergeCell ref="AD5:AM5"/>
    <mergeCell ref="C6:H6"/>
    <mergeCell ref="Q6:S6"/>
    <mergeCell ref="W6:Y6"/>
    <mergeCell ref="AE6:AM6"/>
    <mergeCell ref="W9:AC9"/>
    <mergeCell ref="AF9:AH9"/>
    <mergeCell ref="AN9:AO9"/>
    <mergeCell ref="D10:E10"/>
    <mergeCell ref="R10:S10"/>
    <mergeCell ref="C11:H11"/>
    <mergeCell ref="J11:M11"/>
    <mergeCell ref="Q11:S11"/>
    <mergeCell ref="AG11:AH11"/>
    <mergeCell ref="AF16:AO17"/>
    <mergeCell ref="AW16:BB17"/>
    <mergeCell ref="AF18:AM19"/>
    <mergeCell ref="D20:E20"/>
    <mergeCell ref="R20:S20"/>
    <mergeCell ref="U20:V20"/>
    <mergeCell ref="AH20:AI20"/>
    <mergeCell ref="C12:J12"/>
    <mergeCell ref="C13:K13"/>
    <mergeCell ref="C14:H14"/>
    <mergeCell ref="J15:K16"/>
    <mergeCell ref="Q16:S17"/>
    <mergeCell ref="Y16:AC17"/>
    <mergeCell ref="C21:H22"/>
    <mergeCell ref="J21:M22"/>
    <mergeCell ref="Q21:Y21"/>
    <mergeCell ref="AH21:AM21"/>
    <mergeCell ref="AR21:AU21"/>
    <mergeCell ref="AW21:BB21"/>
    <mergeCell ref="Q22:S24"/>
    <mergeCell ref="AH22:AK24"/>
    <mergeCell ref="C23:P24"/>
    <mergeCell ref="AM23:AM24"/>
    <mergeCell ref="BA23:BA24"/>
    <mergeCell ref="BB23:BB24"/>
    <mergeCell ref="AZ23:AZ24"/>
    <mergeCell ref="C25:P25"/>
    <mergeCell ref="Q25:Y25"/>
    <mergeCell ref="AH25:AU25"/>
    <mergeCell ref="AN23:AN24"/>
    <mergeCell ref="AO23:AO24"/>
    <mergeCell ref="AR23:AR24"/>
    <mergeCell ref="AS23:AT24"/>
    <mergeCell ref="AW23:AW24"/>
    <mergeCell ref="AX23:AY24"/>
    <mergeCell ref="C30:L30"/>
    <mergeCell ref="O30:P30"/>
    <mergeCell ref="Q30:S30"/>
    <mergeCell ref="R31:S31"/>
    <mergeCell ref="AD31:AE31"/>
    <mergeCell ref="AM31:AN31"/>
    <mergeCell ref="C26:P26"/>
    <mergeCell ref="Q26:S27"/>
    <mergeCell ref="D28:E28"/>
    <mergeCell ref="R28:S28"/>
    <mergeCell ref="U28:V28"/>
    <mergeCell ref="C29:H29"/>
    <mergeCell ref="O29:P29"/>
    <mergeCell ref="Q29:Y29"/>
    <mergeCell ref="C32:D32"/>
    <mergeCell ref="Q32:U32"/>
    <mergeCell ref="V32:AH32"/>
    <mergeCell ref="AJ32:AO32"/>
    <mergeCell ref="AN35:AO35"/>
    <mergeCell ref="AU32:BB32"/>
    <mergeCell ref="Q33:S33"/>
    <mergeCell ref="U33:Z33"/>
    <mergeCell ref="AJ33:AO33"/>
    <mergeCell ref="AW33:BB33"/>
    <mergeCell ref="L36:P36"/>
    <mergeCell ref="Q36:S36"/>
    <mergeCell ref="V36:AC36"/>
    <mergeCell ref="AD36:AH36"/>
    <mergeCell ref="AI36:AU36"/>
    <mergeCell ref="R34:S34"/>
    <mergeCell ref="U34:V34"/>
    <mergeCell ref="AH34:AI34"/>
    <mergeCell ref="C37:H37"/>
    <mergeCell ref="K37:P37"/>
    <mergeCell ref="Q37:U37"/>
    <mergeCell ref="Z37:AO37"/>
    <mergeCell ref="C35:D35"/>
    <mergeCell ref="G35:H35"/>
    <mergeCell ref="K35:P35"/>
    <mergeCell ref="Q35:AD35"/>
    <mergeCell ref="AF35:AM35"/>
    <mergeCell ref="C38:D38"/>
    <mergeCell ref="F38:J38"/>
    <mergeCell ref="K38:P38"/>
    <mergeCell ref="Q38:Y38"/>
    <mergeCell ref="Z38:AC38"/>
    <mergeCell ref="AE38:AO38"/>
    <mergeCell ref="AK40:AN41"/>
    <mergeCell ref="A41:B42"/>
    <mergeCell ref="C42:H44"/>
    <mergeCell ref="Z42:AH43"/>
    <mergeCell ref="AK42:AT43"/>
    <mergeCell ref="AV42:BB43"/>
    <mergeCell ref="A43:B44"/>
    <mergeCell ref="A39:B39"/>
    <mergeCell ref="C39:H39"/>
    <mergeCell ref="R39:U39"/>
    <mergeCell ref="Z39:AH39"/>
    <mergeCell ref="A40:B40"/>
    <mergeCell ref="F40:H41"/>
    <mergeCell ref="R40:S41"/>
    <mergeCell ref="Y40:Y41"/>
    <mergeCell ref="Z40:AF41"/>
    <mergeCell ref="AK45:AO46"/>
    <mergeCell ref="AG46:AH46"/>
    <mergeCell ref="K47:M47"/>
    <mergeCell ref="Z47:AD47"/>
    <mergeCell ref="AK47:AT47"/>
    <mergeCell ref="AV47:BB47"/>
    <mergeCell ref="C45:H46"/>
    <mergeCell ref="I45:J46"/>
    <mergeCell ref="K45:K46"/>
    <mergeCell ref="Z45:Z46"/>
    <mergeCell ref="AB45:AD46"/>
    <mergeCell ref="AF45:AF46"/>
    <mergeCell ref="C51:H51"/>
    <mergeCell ref="Z51:AG52"/>
    <mergeCell ref="C52:K54"/>
    <mergeCell ref="Z54:AH55"/>
    <mergeCell ref="AO54:AT55"/>
    <mergeCell ref="AZ54:BB55"/>
    <mergeCell ref="C48:H49"/>
    <mergeCell ref="Z48:AC48"/>
    <mergeCell ref="AF48:AH48"/>
    <mergeCell ref="AK48:AO48"/>
    <mergeCell ref="C50:H50"/>
    <mergeCell ref="Z50:AU50"/>
    <mergeCell ref="A56:B56"/>
    <mergeCell ref="Z56:AC58"/>
    <mergeCell ref="AD56:AH58"/>
    <mergeCell ref="AO56:AS58"/>
    <mergeCell ref="BB56:BB58"/>
    <mergeCell ref="A57:B58"/>
    <mergeCell ref="C57:H59"/>
    <mergeCell ref="L57:M59"/>
    <mergeCell ref="A59:B60"/>
    <mergeCell ref="E60:K61"/>
    <mergeCell ref="Z60:AP61"/>
    <mergeCell ref="AQ60:BB61"/>
    <mergeCell ref="A61:B62"/>
    <mergeCell ref="E62:G63"/>
    <mergeCell ref="Z62:AC63"/>
    <mergeCell ref="AE62:AK63"/>
    <mergeCell ref="AQ62:AU63"/>
    <mergeCell ref="A63:B63"/>
    <mergeCell ref="C63:D63"/>
    <mergeCell ref="A64:B64"/>
    <mergeCell ref="AO64:BB64"/>
    <mergeCell ref="A65:B65"/>
    <mergeCell ref="C65:I66"/>
    <mergeCell ref="AO65:AU66"/>
    <mergeCell ref="A67:B67"/>
    <mergeCell ref="C67:D67"/>
    <mergeCell ref="F67:H67"/>
    <mergeCell ref="L67:M67"/>
    <mergeCell ref="Q67:Y67"/>
    <mergeCell ref="AO67:AT67"/>
    <mergeCell ref="AU67:AV67"/>
    <mergeCell ref="AW67:BB67"/>
    <mergeCell ref="AK67:AN67"/>
    <mergeCell ref="C72:D72"/>
    <mergeCell ref="F72:H72"/>
    <mergeCell ref="L72:O72"/>
    <mergeCell ref="Q72:Y73"/>
    <mergeCell ref="AD72:AH73"/>
    <mergeCell ref="C73:D73"/>
    <mergeCell ref="F73:H73"/>
    <mergeCell ref="L73:O73"/>
    <mergeCell ref="AK68:BB68"/>
    <mergeCell ref="C68:D68"/>
    <mergeCell ref="F68:H68"/>
    <mergeCell ref="I68:K68"/>
    <mergeCell ref="L68:M68"/>
    <mergeCell ref="Q68:Y68"/>
    <mergeCell ref="C70:D70"/>
    <mergeCell ref="F70:H70"/>
    <mergeCell ref="L70:O70"/>
    <mergeCell ref="C71:D71"/>
    <mergeCell ref="F71:H71"/>
    <mergeCell ref="L71:O71"/>
    <mergeCell ref="Q71:AC71"/>
    <mergeCell ref="AP76:AT76"/>
    <mergeCell ref="AP74:AT74"/>
    <mergeCell ref="AU74:AZ74"/>
    <mergeCell ref="C75:D75"/>
    <mergeCell ref="F75:H75"/>
    <mergeCell ref="L75:O75"/>
    <mergeCell ref="Q75:Y75"/>
    <mergeCell ref="AP75:AT75"/>
    <mergeCell ref="C74:D74"/>
    <mergeCell ref="F74:H74"/>
    <mergeCell ref="L74:O74"/>
    <mergeCell ref="Q74:Y74"/>
    <mergeCell ref="AE74:AK74"/>
    <mergeCell ref="AN74:AO74"/>
    <mergeCell ref="Q77:U77"/>
    <mergeCell ref="AD77:AH77"/>
    <mergeCell ref="H78:J78"/>
    <mergeCell ref="L78:O78"/>
    <mergeCell ref="Q78:Y78"/>
    <mergeCell ref="AD78:AK78"/>
    <mergeCell ref="C76:D76"/>
    <mergeCell ref="F76:H76"/>
    <mergeCell ref="L76:O76"/>
    <mergeCell ref="Q76:U76"/>
    <mergeCell ref="AD76:AE7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tabSelected="1" zoomScale="140" zoomScaleNormal="140" workbookViewId="0">
      <selection activeCell="D15" sqref="D15"/>
    </sheetView>
  </sheetViews>
  <sheetFormatPr defaultRowHeight="14.4" x14ac:dyDescent="0.3"/>
  <cols>
    <col min="1" max="1" width="30.33203125" customWidth="1"/>
    <col min="2" max="2" width="17.33203125" customWidth="1"/>
    <col min="3" max="3" width="10.6640625" customWidth="1"/>
    <col min="4" max="4" width="17.109375" customWidth="1"/>
  </cols>
  <sheetData>
    <row r="1" spans="1:5" ht="27" customHeight="1" x14ac:dyDescent="0.3">
      <c r="A1" s="231" t="s">
        <v>16</v>
      </c>
      <c r="B1" s="231"/>
      <c r="C1" s="231"/>
      <c r="D1" s="231"/>
    </row>
    <row r="2" spans="1:5" ht="15.6" x14ac:dyDescent="0.3">
      <c r="A2" s="232" t="s">
        <v>11</v>
      </c>
      <c r="B2" s="232"/>
      <c r="C2" s="232"/>
      <c r="D2" s="52">
        <f>BE!AO56</f>
        <v>25857.79</v>
      </c>
    </row>
    <row r="3" spans="1:5" ht="15.6" x14ac:dyDescent="0.3">
      <c r="A3" s="232" t="s">
        <v>12</v>
      </c>
      <c r="B3" s="232"/>
      <c r="C3" s="232"/>
      <c r="D3" s="52">
        <f>BE!AJ33</f>
        <v>84.5</v>
      </c>
    </row>
    <row r="4" spans="1:5" ht="15.6" x14ac:dyDescent="0.3">
      <c r="A4" s="233" t="s">
        <v>13</v>
      </c>
      <c r="B4" s="234"/>
      <c r="C4" s="235"/>
      <c r="D4" s="52">
        <f>BE!AF18</f>
        <v>33942.81</v>
      </c>
    </row>
    <row r="5" spans="1:5" ht="15.6" x14ac:dyDescent="0.3">
      <c r="A5" s="232" t="s">
        <v>14</v>
      </c>
      <c r="B5" s="232"/>
      <c r="C5" s="232"/>
      <c r="D5" s="52">
        <f>BE!AQ62</f>
        <v>1.3793</v>
      </c>
    </row>
    <row r="6" spans="1:5" ht="15" thickBot="1" x14ac:dyDescent="0.35"/>
    <row r="7" spans="1:5" ht="15.6" thickTop="1" thickBot="1" x14ac:dyDescent="0.35">
      <c r="A7" s="228" t="s">
        <v>9</v>
      </c>
      <c r="B7" s="229"/>
      <c r="C7" s="230"/>
      <c r="D7" s="4">
        <f>(TIV*Amount+OtherCost)*Adjustment</f>
        <v>3060564.7214544998</v>
      </c>
    </row>
    <row r="8" spans="1:5" ht="15.6" thickTop="1" thickBot="1" x14ac:dyDescent="0.35">
      <c r="A8" s="5" t="s">
        <v>0</v>
      </c>
      <c r="B8" s="6" t="s">
        <v>15</v>
      </c>
      <c r="C8" s="7" t="s">
        <v>1</v>
      </c>
      <c r="D8" s="8" t="s">
        <v>2</v>
      </c>
    </row>
    <row r="9" spans="1:5" ht="15" thickTop="1" x14ac:dyDescent="0.3">
      <c r="A9" s="9" t="s">
        <v>3</v>
      </c>
      <c r="B9" s="10">
        <f>AV</f>
        <v>3060564.7214544998</v>
      </c>
      <c r="C9" s="53">
        <f>BE!K70</f>
        <v>25</v>
      </c>
      <c r="D9" s="11">
        <f>AV*CDR%</f>
        <v>765141.18036362494</v>
      </c>
      <c r="E9" s="1"/>
    </row>
    <row r="10" spans="1:5" x14ac:dyDescent="0.3">
      <c r="A10" s="12" t="s">
        <v>4</v>
      </c>
      <c r="B10" s="13">
        <f>AV</f>
        <v>3060564.7214544998</v>
      </c>
      <c r="C10" s="53">
        <f>BE!K71</f>
        <v>3</v>
      </c>
      <c r="D10" s="14">
        <f>AV*RDR%</f>
        <v>91816.941643634986</v>
      </c>
      <c r="E10" s="1"/>
    </row>
    <row r="11" spans="1:5" x14ac:dyDescent="0.3">
      <c r="A11" s="12" t="s">
        <v>5</v>
      </c>
      <c r="B11" s="13">
        <f>AV+CD+RD</f>
        <v>3917522.8434617594</v>
      </c>
      <c r="C11" s="53">
        <f>BE!K72</f>
        <v>60</v>
      </c>
      <c r="D11" s="14">
        <f>(AV+CD+RD)*SDR%</f>
        <v>2350513.7060770555</v>
      </c>
      <c r="E11" s="1"/>
    </row>
    <row r="12" spans="1:5" x14ac:dyDescent="0.3">
      <c r="A12" s="12" t="s">
        <v>6</v>
      </c>
      <c r="B12" s="13">
        <f>AV+CD+RD+SD</f>
        <v>6268036.5495388154</v>
      </c>
      <c r="C12" s="53">
        <f>BE!K73</f>
        <v>15</v>
      </c>
      <c r="D12" s="14">
        <f>(AV+CD+RD+SD)*VATR%</f>
        <v>940205.48243082233</v>
      </c>
      <c r="E12" s="1"/>
    </row>
    <row r="13" spans="1:5" x14ac:dyDescent="0.3">
      <c r="A13" s="12" t="s">
        <v>7</v>
      </c>
      <c r="B13" s="13">
        <f>AV</f>
        <v>3060564.7214544998</v>
      </c>
      <c r="C13" s="53">
        <f>BE!K74</f>
        <v>5</v>
      </c>
      <c r="D13" s="14">
        <f>AV*AITR%</f>
        <v>153028.23607272501</v>
      </c>
    </row>
    <row r="14" spans="1:5" x14ac:dyDescent="0.3">
      <c r="A14" s="12" t="s">
        <v>10</v>
      </c>
      <c r="B14" s="13">
        <f>AV+CD+RD+SD</f>
        <v>6268036.5495388154</v>
      </c>
      <c r="C14" s="53">
        <f>BE!K75</f>
        <v>5</v>
      </c>
      <c r="D14" s="14">
        <f>(AV+CD+RD+SD)*ATVR%</f>
        <v>313401.82747694076</v>
      </c>
      <c r="E14" s="2"/>
    </row>
    <row r="15" spans="1:5" x14ac:dyDescent="0.3">
      <c r="A15" s="15" t="s">
        <v>8</v>
      </c>
      <c r="B15" s="16"/>
      <c r="C15" s="54">
        <f>100*CDR%+100*RDR%+(100+CDR+RDR)*SDR%+(100+CDR+RDR+(100+CDR+RDR)*SDR%)*VATR%+100*AITR%+(100+CDR+RDR+(100+CDR+RDR)*SDR%)*ATVR%</f>
        <v>150.76</v>
      </c>
      <c r="D15" s="14">
        <f>SUM(D9:D14)</f>
        <v>4614107.3740648031</v>
      </c>
    </row>
    <row r="17" spans="4:4" x14ac:dyDescent="0.3">
      <c r="D17" s="3"/>
    </row>
  </sheetData>
  <mergeCells count="6">
    <mergeCell ref="A7:C7"/>
    <mergeCell ref="A1:D1"/>
    <mergeCell ref="A2:C2"/>
    <mergeCell ref="A3:C3"/>
    <mergeCell ref="A4:C4"/>
    <mergeCell ref="A5:C5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="150" zoomScaleNormal="150" workbookViewId="0">
      <selection activeCell="B5" sqref="B5"/>
    </sheetView>
  </sheetViews>
  <sheetFormatPr defaultRowHeight="14.4" x14ac:dyDescent="0.3"/>
  <cols>
    <col min="1" max="1" width="55" customWidth="1"/>
    <col min="2" max="2" width="19.5546875" customWidth="1"/>
  </cols>
  <sheetData>
    <row r="1" spans="1:2" ht="28.5" customHeight="1" x14ac:dyDescent="0.3">
      <c r="A1" s="236" t="s">
        <v>152</v>
      </c>
      <c r="B1" s="236"/>
    </row>
    <row r="2" spans="1:2" ht="15.6" x14ac:dyDescent="0.3">
      <c r="A2" s="83" t="s">
        <v>164</v>
      </c>
      <c r="B2" s="84">
        <f>BE!U33</f>
        <v>25857.79</v>
      </c>
    </row>
    <row r="3" spans="1:2" ht="15.6" x14ac:dyDescent="0.3">
      <c r="A3" s="83" t="s">
        <v>165</v>
      </c>
      <c r="B3" s="84">
        <f>BE!AJ33</f>
        <v>84.5</v>
      </c>
    </row>
    <row r="4" spans="1:2" ht="15.6" x14ac:dyDescent="0.3">
      <c r="A4" s="83" t="s">
        <v>166</v>
      </c>
      <c r="B4" s="84">
        <f>B2*B3</f>
        <v>2184983.2549999999</v>
      </c>
    </row>
    <row r="5" spans="1:2" ht="15.6" x14ac:dyDescent="0.3">
      <c r="A5" s="83" t="s">
        <v>151</v>
      </c>
      <c r="B5" s="84">
        <f>B4*1%</f>
        <v>21849.832549999999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zoomScale="150" zoomScaleNormal="150" workbookViewId="0">
      <selection activeCell="B7" sqref="B7"/>
    </sheetView>
  </sheetViews>
  <sheetFormatPr defaultRowHeight="14.4" x14ac:dyDescent="0.3"/>
  <cols>
    <col min="1" max="1" width="54.109375" customWidth="1"/>
    <col min="2" max="2" width="27.44140625" customWidth="1"/>
  </cols>
  <sheetData>
    <row r="1" spans="1:2" ht="21" x14ac:dyDescent="0.3">
      <c r="A1" s="236" t="s">
        <v>153</v>
      </c>
      <c r="B1" s="236"/>
    </row>
    <row r="2" spans="1:2" ht="15.6" x14ac:dyDescent="0.3">
      <c r="A2" s="83" t="s">
        <v>164</v>
      </c>
      <c r="B2" s="84">
        <f>BE!U33</f>
        <v>25857.79</v>
      </c>
    </row>
    <row r="3" spans="1:2" ht="15.6" x14ac:dyDescent="0.3">
      <c r="A3" s="83" t="s">
        <v>165</v>
      </c>
      <c r="B3" s="84">
        <f>BE!AJ33</f>
        <v>84.5</v>
      </c>
    </row>
    <row r="4" spans="1:2" ht="15.6" x14ac:dyDescent="0.3">
      <c r="A4" s="83" t="s">
        <v>166</v>
      </c>
      <c r="B4" s="84">
        <f>B2*B3</f>
        <v>2184983.2549999999</v>
      </c>
    </row>
    <row r="5" spans="1:2" ht="15.6" x14ac:dyDescent="0.3">
      <c r="A5" s="83" t="s">
        <v>151</v>
      </c>
      <c r="B5" s="84">
        <f>B4*1%</f>
        <v>21849.832549999999</v>
      </c>
    </row>
    <row r="6" spans="1:2" ht="15.6" x14ac:dyDescent="0.3">
      <c r="A6" s="83"/>
      <c r="B6" s="84">
        <f>B4+B5</f>
        <v>2206833.0875499998</v>
      </c>
    </row>
    <row r="7" spans="1:2" ht="15.6" x14ac:dyDescent="0.3">
      <c r="A7" s="83" t="s">
        <v>154</v>
      </c>
      <c r="B7" s="84">
        <f>B6*1%</f>
        <v>22068.3308755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BE</vt:lpstr>
      <vt:lpstr>BE Calculation</vt:lpstr>
      <vt:lpstr>Calculation of Insurance Cost</vt:lpstr>
      <vt:lpstr>Calculation of landing Cost</vt:lpstr>
      <vt:lpstr>Adjustment</vt:lpstr>
      <vt:lpstr>AIT</vt:lpstr>
      <vt:lpstr>AITR</vt:lpstr>
      <vt:lpstr>Amount</vt:lpstr>
      <vt:lpstr>ATV</vt:lpstr>
      <vt:lpstr>ATVR</vt:lpstr>
      <vt:lpstr>AV</vt:lpstr>
      <vt:lpstr>back</vt:lpstr>
      <vt:lpstr>CD</vt:lpstr>
      <vt:lpstr>CDR</vt:lpstr>
      <vt:lpstr>Insurance</vt:lpstr>
      <vt:lpstr>landing</vt:lpstr>
      <vt:lpstr>OtherCost</vt:lpstr>
      <vt:lpstr>BE!page1</vt:lpstr>
      <vt:lpstr>RD</vt:lpstr>
      <vt:lpstr>RDR</vt:lpstr>
      <vt:lpstr>SD</vt:lpstr>
      <vt:lpstr>SDR</vt:lpstr>
      <vt:lpstr>TIV</vt:lpstr>
      <vt:lpstr>VAT</vt:lpstr>
      <vt:lpstr>VATR</vt:lpstr>
      <vt:lpstr>ww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Bengal Agencies</dc:creator>
  <cp:lastModifiedBy>Lenovo</cp:lastModifiedBy>
  <dcterms:created xsi:type="dcterms:W3CDTF">2019-01-24T09:26:05Z</dcterms:created>
  <dcterms:modified xsi:type="dcterms:W3CDTF">2025-07-08T17:59:18Z</dcterms:modified>
</cp:coreProperties>
</file>