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oleg.d\PycharmProjects\New_project\Excel_Project\"/>
    </mc:Choice>
  </mc:AlternateContent>
  <xr:revisionPtr revIDLastSave="0" documentId="13_ncr:1_{03DD8AC5-EE3B-4AF1-83D7-4FFBA632F792}" xr6:coauthVersionLast="47" xr6:coauthVersionMax="47" xr10:uidLastSave="{00000000-0000-0000-0000-000000000000}"/>
  <bookViews>
    <workbookView xWindow="-120" yWindow="-120" windowWidth="29040" windowHeight="15840" xr2:uid="{24EA0E42-CC1D-4AB8-AB94-41DE318A5A2A}"/>
  </bookViews>
  <sheets>
    <sheet name="ТТН" sheetId="2" r:id="rId1"/>
    <sheet name="formuls" sheetId="4" state="hidden" r:id="rId2"/>
    <sheet name="Drivers" sheetId="5" state="hidden" r:id="rId3"/>
    <sheet name="Auto" sheetId="6" state="hidden" r:id="rId4"/>
    <sheet name="PP" sheetId="7" state="hidden" r:id="rId5"/>
    <sheet name="Kontragents" sheetId="10" state="hidden" r:id="rId6"/>
    <sheet name="Pogruzka" sheetId="11" state="hidden" r:id="rId7"/>
    <sheet name="labs" sheetId="20" state="hidden" r:id="rId8"/>
  </sheets>
  <definedNames>
    <definedName name="FilterLabs">labs!$F$2:$F$4</definedName>
    <definedName name="FindLaborants">OFFSET(labs!$A$2:$A$17,MATCH(#REF!,labs!$A$2:$A$17,0),1,COUNTIF(labs!$A$2:$A$17,#REF!),1)</definedName>
    <definedName name="FindMestoGruza">OFFSET(Pogruzka!$A$1,MATCH(#REF!,Pogruzka!$A$2:$A$20,0),1,COUNTIF(Pogruzka!$A$2:$A$20,#REF!),1)</definedName>
    <definedName name="_xlnm.Print_Area" localSheetId="0">ТТН!$A$1:$DY$55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" i="4" l="1" a="1"/>
  <c r="AD2" i="4" s="1"/>
  <c r="B15" i="4"/>
  <c r="B14" i="4"/>
  <c r="J3" i="20" s="1"/>
  <c r="F2" i="20" a="1"/>
  <c r="F2" i="20" s="1"/>
  <c r="Z2" i="4" a="1"/>
  <c r="Z2" i="4" s="1"/>
  <c r="E1" i="11" a="1"/>
  <c r="E1" i="11" s="1"/>
  <c r="J4" i="20"/>
  <c r="R2" i="4" a="1"/>
  <c r="R2" i="4" s="1"/>
  <c r="T2" i="4" a="1"/>
  <c r="T2" i="4" s="1"/>
  <c r="V2" i="4" a="1"/>
  <c r="V2" i="4" s="1"/>
  <c r="X2" i="4" a="1"/>
  <c r="X2" i="4" s="1"/>
  <c r="D2" i="5"/>
  <c r="E2" i="5" s="1"/>
  <c r="D3" i="5"/>
  <c r="E3" i="5" s="1"/>
  <c r="D4" i="5"/>
  <c r="E4" i="5"/>
  <c r="D5" i="5"/>
  <c r="E5" i="5"/>
  <c r="D6" i="5"/>
  <c r="E6" i="5" s="1"/>
  <c r="D7" i="5"/>
  <c r="E7" i="5" s="1"/>
  <c r="D8" i="5"/>
  <c r="E8" i="5" s="1"/>
  <c r="D9" i="5"/>
  <c r="E9" i="5" s="1"/>
  <c r="D10" i="5"/>
  <c r="E10" i="5"/>
  <c r="D11" i="5"/>
  <c r="E11" i="5"/>
  <c r="D12" i="5"/>
  <c r="E12" i="5"/>
  <c r="D13" i="5"/>
  <c r="E13" i="5" s="1"/>
  <c r="D14" i="5"/>
  <c r="E14" i="5" s="1"/>
  <c r="D15" i="5"/>
  <c r="E15" i="5" s="1"/>
  <c r="D16" i="5"/>
  <c r="E16" i="5"/>
  <c r="D17" i="5"/>
  <c r="E17" i="5"/>
  <c r="D18" i="5"/>
  <c r="E18" i="5"/>
  <c r="D19" i="5"/>
  <c r="E19" i="5" s="1"/>
  <c r="D20" i="5"/>
  <c r="E20" i="5" s="1"/>
  <c r="D21" i="5"/>
  <c r="E21" i="5" s="1"/>
  <c r="D22" i="5"/>
  <c r="E22" i="5"/>
  <c r="D23" i="5"/>
  <c r="E23" i="5"/>
  <c r="D24" i="5"/>
  <c r="E24" i="5"/>
  <c r="D25" i="5"/>
  <c r="E25" i="5" s="1"/>
  <c r="D26" i="5"/>
  <c r="E26" i="5" s="1"/>
  <c r="D27" i="5"/>
  <c r="E27" i="5" s="1"/>
  <c r="D28" i="5"/>
  <c r="E28" i="5"/>
  <c r="D29" i="5"/>
  <c r="E29" i="5"/>
  <c r="D30" i="5"/>
  <c r="E30" i="5"/>
  <c r="D31" i="5"/>
  <c r="E31" i="5" s="1"/>
  <c r="D32" i="5"/>
  <c r="E32" i="5" s="1"/>
  <c r="D33" i="5"/>
  <c r="E33" i="5" s="1"/>
  <c r="D34" i="5"/>
  <c r="E34" i="5"/>
  <c r="D35" i="5"/>
  <c r="E35" i="5"/>
  <c r="D36" i="5"/>
  <c r="E36" i="5"/>
  <c r="D37" i="5"/>
  <c r="E37" i="5" s="1"/>
  <c r="D38" i="5"/>
  <c r="E38" i="5" s="1"/>
  <c r="D39" i="5"/>
  <c r="E39" i="5" s="1"/>
  <c r="D40" i="5"/>
  <c r="E40" i="5"/>
  <c r="D41" i="5"/>
  <c r="E41" i="5"/>
  <c r="D42" i="5"/>
  <c r="E42" i="5"/>
  <c r="D43" i="5"/>
  <c r="E43" i="5" s="1"/>
  <c r="D44" i="5"/>
  <c r="E44" i="5" s="1"/>
  <c r="D45" i="5"/>
  <c r="E45" i="5" s="1"/>
  <c r="D46" i="5"/>
  <c r="E46" i="5"/>
  <c r="D47" i="5"/>
  <c r="E47" i="5"/>
  <c r="D48" i="5"/>
  <c r="E48" i="5"/>
  <c r="D49" i="5"/>
  <c r="E49" i="5" s="1"/>
  <c r="D50" i="5"/>
  <c r="E50" i="5" s="1"/>
  <c r="D35" i="4"/>
  <c r="D34" i="4"/>
  <c r="D33" i="4"/>
  <c r="R20" i="7"/>
  <c r="R21" i="7"/>
  <c r="R22" i="7"/>
  <c r="R23" i="7"/>
  <c r="P11" i="7"/>
  <c r="Q11" i="7" s="1"/>
  <c r="P7" i="7"/>
  <c r="Q7" i="7" s="1"/>
  <c r="P4" i="7"/>
  <c r="Q4" i="7" s="1"/>
  <c r="P2" i="7"/>
  <c r="O14" i="7"/>
  <c r="U13" i="7" s="1"/>
  <c r="P10" i="7"/>
  <c r="Q10" i="7" s="1"/>
  <c r="Q19" i="7"/>
  <c r="R19" i="7" s="1"/>
  <c r="Q18" i="7"/>
  <c r="R18" i="7" s="1"/>
  <c r="Q17" i="7"/>
  <c r="R17" i="7" s="1"/>
  <c r="Q15" i="7"/>
  <c r="R15" i="7"/>
  <c r="Q14" i="7"/>
  <c r="R14" i="7"/>
  <c r="P9" i="7"/>
  <c r="Q9" i="7" s="1"/>
  <c r="P8" i="7"/>
  <c r="R8" i="7" s="1"/>
  <c r="R7" i="7"/>
  <c r="P6" i="7"/>
  <c r="P5" i="7"/>
  <c r="P3" i="7"/>
  <c r="R2" i="7"/>
  <c r="R10" i="7"/>
  <c r="Q2" i="7"/>
  <c r="R6" i="7"/>
  <c r="Q6" i="7"/>
  <c r="Q5" i="7"/>
  <c r="R5" i="7"/>
  <c r="R3" i="7"/>
  <c r="Q3" i="7"/>
  <c r="R12" i="7" l="1"/>
  <c r="R26" i="7" s="1"/>
  <c r="R11" i="7"/>
  <c r="R9" i="7"/>
  <c r="Q16" i="7"/>
  <c r="R16" i="7" s="1"/>
  <c r="R13" i="7" s="1"/>
  <c r="R4" i="7"/>
  <c r="Q8" i="7"/>
  <c r="U14" i="7" l="1"/>
  <c r="R27" i="7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<sst xmlns="http://schemas.openxmlformats.org/spreadsheetml/2006/main" count="725" uniqueCount="505">
  <si>
    <t>(должность)</t>
  </si>
  <si>
    <t>(подпись)</t>
  </si>
  <si>
    <t>(расшифровка подписи)</t>
  </si>
  <si>
    <t>в</t>
  </si>
  <si>
    <t>ч.</t>
  </si>
  <si>
    <t>всего</t>
  </si>
  <si>
    <t>Типовая межотраслевая форма № СП-33</t>
  </si>
  <si>
    <t>Утверждена постановлением Госкомстата России</t>
  </si>
  <si>
    <t>от 29.09.97 № 68</t>
  </si>
  <si>
    <t>ТОВАРНО-ТРАНСПОРТНАЯ НАКЛАДНАЯ №</t>
  </si>
  <si>
    <t>Коды</t>
  </si>
  <si>
    <t>(молсырье)</t>
  </si>
  <si>
    <t>Форма по ОКУД</t>
  </si>
  <si>
    <t>0325033</t>
  </si>
  <si>
    <t>г.</t>
  </si>
  <si>
    <t>Дата составления</t>
  </si>
  <si>
    <t>по ОКПО</t>
  </si>
  <si>
    <t>Марка автомобиля</t>
  </si>
  <si>
    <t>Государственный номерной знак</t>
  </si>
  <si>
    <t xml:space="preserve"> к путевому листу №</t>
  </si>
  <si>
    <t>Организация-владелец автотранспорта</t>
  </si>
  <si>
    <t>(наименование, адрес, номер телефона)</t>
  </si>
  <si>
    <t>Водитель</t>
  </si>
  <si>
    <t>Вид перевозки</t>
  </si>
  <si>
    <t>(фамилия, имя, отчество)</t>
  </si>
  <si>
    <t>Заказчик</t>
  </si>
  <si>
    <t>(плательщик)</t>
  </si>
  <si>
    <t>Пункт погрузки</t>
  </si>
  <si>
    <t>(адрес)</t>
  </si>
  <si>
    <t>Грузополучатель</t>
  </si>
  <si>
    <t>Пункт разгрузки</t>
  </si>
  <si>
    <t>Маршрут №</t>
  </si>
  <si>
    <t xml:space="preserve">  Гаражный номер</t>
  </si>
  <si>
    <t>Продукция</t>
  </si>
  <si>
    <t>Счет (дебет)</t>
  </si>
  <si>
    <t xml:space="preserve"> кредит</t>
  </si>
  <si>
    <t>(молоко и молочные продукты)</t>
  </si>
  <si>
    <t>ОТГРУЖЕНО ПОСТАВЩИКОМ</t>
  </si>
  <si>
    <t>ПРИНЯТО ПОЛУЧАТЕЛЕМ</t>
  </si>
  <si>
    <t>Содер. Самат. Клеток, тыс/см3</t>
  </si>
  <si>
    <t>Группа чистоты</t>
  </si>
  <si>
    <t>Термо- устойчи- вочть, группа</t>
  </si>
  <si>
    <t>Сорт</t>
  </si>
  <si>
    <t>Состояние пломб</t>
  </si>
  <si>
    <t>Анализ произвел в организации</t>
  </si>
  <si>
    <t>Анализ произвел</t>
  </si>
  <si>
    <t>Отпуск разрешил</t>
  </si>
  <si>
    <t>Сдал</t>
  </si>
  <si>
    <t>Принял</t>
  </si>
  <si>
    <t>Дата и время прибытия на завод (приемный пункт) в</t>
  </si>
  <si>
    <t>мин.</t>
  </si>
  <si>
    <t>Организация</t>
  </si>
  <si>
    <t>"</t>
  </si>
  <si>
    <t>Прицеп</t>
  </si>
  <si>
    <t>Грузоотправитель</t>
  </si>
  <si>
    <t>№ секции</t>
  </si>
  <si>
    <t>Плотность кг/м3</t>
  </si>
  <si>
    <t>Темпе-
ратура °С</t>
  </si>
  <si>
    <t>Кислотность °Т</t>
  </si>
  <si>
    <t>массовая доля белка %</t>
  </si>
  <si>
    <t>массовая доля жира %</t>
  </si>
  <si>
    <t>масса нетто кг</t>
  </si>
  <si>
    <t>Цвет:</t>
  </si>
  <si>
    <t>Запах:</t>
  </si>
  <si>
    <t>Вкус:</t>
  </si>
  <si>
    <t xml:space="preserve">Номера пломб: </t>
  </si>
  <si>
    <t>Составлен акт №</t>
  </si>
  <si>
    <t>Дата и время убытия с завода (приемного пункта) в</t>
  </si>
  <si>
    <t>На заводе (приемном пункте) продукция принята</t>
  </si>
  <si>
    <t>Доставка</t>
  </si>
  <si>
    <t>Самовывоз</t>
  </si>
  <si>
    <t>Дни</t>
  </si>
  <si>
    <t>Месяцы</t>
  </si>
  <si>
    <t>Годы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</si>
  <si>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</si>
  <si>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</si>
  <si>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</si>
  <si>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</si>
  <si>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</si>
  <si>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</si>
  <si>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</si>
  <si>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</si>
  <si>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</si>
  <si>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</si>
  <si>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</si>
  <si>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</si>
  <si>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Сырье</t>
  </si>
  <si>
    <t>ИП Баранов Михаил Иванович</t>
  </si>
  <si>
    <t>Баранов М.И.</t>
  </si>
  <si>
    <t>ИП Ефременко Людмила Борисовна</t>
  </si>
  <si>
    <t>Ефременко Л.Б.</t>
  </si>
  <si>
    <t>ИП Новицкий Евгений Александрович</t>
  </si>
  <si>
    <t>Новицкий Е.А.</t>
  </si>
  <si>
    <t>ИП Панов Василий Владимирович</t>
  </si>
  <si>
    <t>Панов В.В.</t>
  </si>
  <si>
    <t>ИП Панова Ольга Владимировна</t>
  </si>
  <si>
    <t>Панова О.В.</t>
  </si>
  <si>
    <t>ООО "Агростарт"</t>
  </si>
  <si>
    <t>Иванюта О.В.</t>
  </si>
  <si>
    <t>ООО "Молоко&amp;Холод"</t>
  </si>
  <si>
    <t>Иванюта П.П.</t>
  </si>
  <si>
    <t>ООО "Молочная держава"</t>
  </si>
  <si>
    <t>Книга А.В.</t>
  </si>
  <si>
    <t>Подписи руководителей</t>
  </si>
  <si>
    <t>Руководитель</t>
  </si>
  <si>
    <t>ГРЗ</t>
  </si>
  <si>
    <t>Марка</t>
  </si>
  <si>
    <t>ИТОГО</t>
  </si>
  <si>
    <t>1</t>
  </si>
  <si>
    <t>2</t>
  </si>
  <si>
    <t>3</t>
  </si>
  <si>
    <t>4</t>
  </si>
  <si>
    <t>5</t>
  </si>
  <si>
    <t>6</t>
  </si>
  <si>
    <t>ЕЕ6676 26</t>
  </si>
  <si>
    <t>ЕК7438 26</t>
  </si>
  <si>
    <t>ЕМ0621 26</t>
  </si>
  <si>
    <t>ЕА6255 26</t>
  </si>
  <si>
    <t>ЕК6591 26</t>
  </si>
  <si>
    <t>ЕВ2643 26</t>
  </si>
  <si>
    <t>ЕЕ6699 26</t>
  </si>
  <si>
    <t>ЕВ5462 26</t>
  </si>
  <si>
    <t>ЕМ0496 26</t>
  </si>
  <si>
    <t>ЕЕ0173 26</t>
  </si>
  <si>
    <t>ЕВ9638 26</t>
  </si>
  <si>
    <t>ЕА8643 26</t>
  </si>
  <si>
    <t>ЕВ7808 26</t>
  </si>
  <si>
    <t>ЕЕ4820 26</t>
  </si>
  <si>
    <t>ЕМ1402 26</t>
  </si>
  <si>
    <t>ЕВ3497 26</t>
  </si>
  <si>
    <t>ЕК7112 26</t>
  </si>
  <si>
    <t>ЕА8606 26</t>
  </si>
  <si>
    <t>ЕЕ6691 26</t>
  </si>
  <si>
    <t>ЕЕ6663 26</t>
  </si>
  <si>
    <t>ЕВ6833 26</t>
  </si>
  <si>
    <t>ЕЕ9898 26</t>
  </si>
  <si>
    <t>ЕА8631 26</t>
  </si>
  <si>
    <t>ЕВ2642 26</t>
  </si>
  <si>
    <t>ЕК5684 26</t>
  </si>
  <si>
    <t>ЕЕ7750 26</t>
  </si>
  <si>
    <t>ЕЕ9899 26</t>
  </si>
  <si>
    <t>ЕЕ2071 26</t>
  </si>
  <si>
    <t>ЕА8642 26</t>
  </si>
  <si>
    <t>ЕК2475 26</t>
  </si>
  <si>
    <t>ЕК7080 26</t>
  </si>
  <si>
    <t>ЕМ1436 26</t>
  </si>
  <si>
    <t>ЕК3818 23</t>
  </si>
  <si>
    <t>ЕЕ3156 23</t>
  </si>
  <si>
    <t>АН3793 70</t>
  </si>
  <si>
    <t>ЕЕ6787 26</t>
  </si>
  <si>
    <t>ЕЕ0185 26</t>
  </si>
  <si>
    <t>ЕА6026 26</t>
  </si>
  <si>
    <t>РА8185 37</t>
  </si>
  <si>
    <t>ЕК2781 26</t>
  </si>
  <si>
    <t>ЕК2122 26</t>
  </si>
  <si>
    <t>ЕК6641 26</t>
  </si>
  <si>
    <t>ЕЕ5291 26</t>
  </si>
  <si>
    <t>ЕМ1386 26</t>
  </si>
  <si>
    <t>ЕЕ4060 26</t>
  </si>
  <si>
    <t>ЕЕ4061 26</t>
  </si>
  <si>
    <t>ЕЕ3167 26</t>
  </si>
  <si>
    <t>ЕА6045 26</t>
  </si>
  <si>
    <t>ЕЕ4213 26</t>
  </si>
  <si>
    <t>РА7560 37</t>
  </si>
  <si>
    <t>ЕЕ6684 26</t>
  </si>
  <si>
    <t>АН3794 70</t>
  </si>
  <si>
    <t>ЕЕ1811 26</t>
  </si>
  <si>
    <t>ЕМ2175 23</t>
  </si>
  <si>
    <t>РА9470 26</t>
  </si>
  <si>
    <t>ХА9121 26</t>
  </si>
  <si>
    <t>Номер секции</t>
  </si>
  <si>
    <t>Объем секции</t>
  </si>
  <si>
    <t>ПОИСК</t>
  </si>
  <si>
    <t>Секциии</t>
  </si>
  <si>
    <t>Секции в выбраном прицепе не сущесвует</t>
  </si>
  <si>
    <t xml:space="preserve">Секций </t>
  </si>
  <si>
    <t xml:space="preserve">в прицепе </t>
  </si>
  <si>
    <t>загруженных</t>
  </si>
  <si>
    <t>доступно</t>
  </si>
  <si>
    <t>всего загружено</t>
  </si>
  <si>
    <t>Молоко сырое коровье</t>
  </si>
  <si>
    <t>ФВД</t>
  </si>
  <si>
    <t>ФВГ</t>
  </si>
  <si>
    <t>ФВМ</t>
  </si>
  <si>
    <t xml:space="preserve">Фамилия </t>
  </si>
  <si>
    <t xml:space="preserve">Имя </t>
  </si>
  <si>
    <t>Отчестсво</t>
  </si>
  <si>
    <t>Акатов</t>
  </si>
  <si>
    <t>Валерий</t>
  </si>
  <si>
    <t>Александрович</t>
  </si>
  <si>
    <t>Безлепкин</t>
  </si>
  <si>
    <t>Анатолий</t>
  </si>
  <si>
    <t>Владимирович</t>
  </si>
  <si>
    <t>Блоха</t>
  </si>
  <si>
    <t>Евгений</t>
  </si>
  <si>
    <t>Дмитриевич</t>
  </si>
  <si>
    <t>Булатов</t>
  </si>
  <si>
    <t>Сергей</t>
  </si>
  <si>
    <t>Васильевич</t>
  </si>
  <si>
    <t>Власенко</t>
  </si>
  <si>
    <t>Иван</t>
  </si>
  <si>
    <t>Андреевич</t>
  </si>
  <si>
    <t>Гринев</t>
  </si>
  <si>
    <t>Гузик</t>
  </si>
  <si>
    <t>Александр</t>
  </si>
  <si>
    <t>Иванович</t>
  </si>
  <si>
    <t>Дрейлинг</t>
  </si>
  <si>
    <t>Роман</t>
  </si>
  <si>
    <t>Жуков</t>
  </si>
  <si>
    <t>Владимир</t>
  </si>
  <si>
    <t>Жуковский</t>
  </si>
  <si>
    <t>Петрович</t>
  </si>
  <si>
    <t>Злобин</t>
  </si>
  <si>
    <t>Кудлай</t>
  </si>
  <si>
    <t>Николай</t>
  </si>
  <si>
    <t>Николаевич</t>
  </si>
  <si>
    <t>Куницын</t>
  </si>
  <si>
    <t>Валентинович</t>
  </si>
  <si>
    <t>Лобач</t>
  </si>
  <si>
    <t>Матухнов</t>
  </si>
  <si>
    <t>Махамбетов</t>
  </si>
  <si>
    <t>Гибадуллович</t>
  </si>
  <si>
    <t>Михайленко</t>
  </si>
  <si>
    <t>Дмитрий</t>
  </si>
  <si>
    <t>Некрасов</t>
  </si>
  <si>
    <t>Юрий</t>
  </si>
  <si>
    <t>Викторович</t>
  </si>
  <si>
    <t>Никульников</t>
  </si>
  <si>
    <t>Игорь</t>
  </si>
  <si>
    <t>Нор</t>
  </si>
  <si>
    <t>Овчинников</t>
  </si>
  <si>
    <t>Андрей</t>
  </si>
  <si>
    <t>Евгеньевич</t>
  </si>
  <si>
    <t>Окунев</t>
  </si>
  <si>
    <t>Генрих</t>
  </si>
  <si>
    <t>Орехов</t>
  </si>
  <si>
    <t>Осьмаков</t>
  </si>
  <si>
    <t>Ошурков</t>
  </si>
  <si>
    <t>Юрьевич</t>
  </si>
  <si>
    <t>Пахомов</t>
  </si>
  <si>
    <t>Пономарёв</t>
  </si>
  <si>
    <t>Трофим</t>
  </si>
  <si>
    <t>Валерьевич</t>
  </si>
  <si>
    <t>Раимов</t>
  </si>
  <si>
    <t>Геннадий</t>
  </si>
  <si>
    <t>Сергеевич</t>
  </si>
  <si>
    <t>Романов</t>
  </si>
  <si>
    <t>Вадим</t>
  </si>
  <si>
    <t>Рыбалко</t>
  </si>
  <si>
    <t>Рыбин</t>
  </si>
  <si>
    <t>Василий</t>
  </si>
  <si>
    <t>Савенко</t>
  </si>
  <si>
    <t>Савченко</t>
  </si>
  <si>
    <t>Анатольевич</t>
  </si>
  <si>
    <t>Светлов</t>
  </si>
  <si>
    <t>Семёнов</t>
  </si>
  <si>
    <t>Алексей</t>
  </si>
  <si>
    <t>Синдицкий</t>
  </si>
  <si>
    <t>Скидан</t>
  </si>
  <si>
    <t>Трубачёв</t>
  </si>
  <si>
    <t>Трушин</t>
  </si>
  <si>
    <t>Денис</t>
  </si>
  <si>
    <t>Турбин</t>
  </si>
  <si>
    <t>Удовенко</t>
  </si>
  <si>
    <t>Фидин</t>
  </si>
  <si>
    <t>Филь</t>
  </si>
  <si>
    <t>Павлович</t>
  </si>
  <si>
    <t>Худой</t>
  </si>
  <si>
    <t>Чернов</t>
  </si>
  <si>
    <t>Шестаков</t>
  </si>
  <si>
    <t>Шкитер</t>
  </si>
  <si>
    <t>Шушаков</t>
  </si>
  <si>
    <t>Общее</t>
  </si>
  <si>
    <t>Инициалы</t>
  </si>
  <si>
    <t>7</t>
  </si>
  <si>
    <t>8</t>
  </si>
  <si>
    <t>9</t>
  </si>
  <si>
    <t>10</t>
  </si>
  <si>
    <t>А026ВЕ26</t>
  </si>
  <si>
    <t>А026КО26</t>
  </si>
  <si>
    <t>А026МВ26</t>
  </si>
  <si>
    <t>А026ОВ26</t>
  </si>
  <si>
    <t>В026ЕН26</t>
  </si>
  <si>
    <t>В026НЕ26</t>
  </si>
  <si>
    <t>В026РА26</t>
  </si>
  <si>
    <t>В026РК26</t>
  </si>
  <si>
    <t>В026РУ26</t>
  </si>
  <si>
    <t>В026СЕ26</t>
  </si>
  <si>
    <t>В026УН26</t>
  </si>
  <si>
    <t>Е026НО26</t>
  </si>
  <si>
    <t>Е026СУ26</t>
  </si>
  <si>
    <t>Е026УН26</t>
  </si>
  <si>
    <t>К026ЕУ26</t>
  </si>
  <si>
    <t>К026СВ26</t>
  </si>
  <si>
    <t>К026ТХ26</t>
  </si>
  <si>
    <t>К026УН26</t>
  </si>
  <si>
    <t>К026УР26</t>
  </si>
  <si>
    <t>К026ХЕ26</t>
  </si>
  <si>
    <t>М026НА26</t>
  </si>
  <si>
    <t>М026РА26</t>
  </si>
  <si>
    <t>М026РВ26</t>
  </si>
  <si>
    <t>М026СО26</t>
  </si>
  <si>
    <t>М026ХУ26</t>
  </si>
  <si>
    <t>М554ВУ126</t>
  </si>
  <si>
    <t>Н026АР26</t>
  </si>
  <si>
    <t>Н026КУ26</t>
  </si>
  <si>
    <t>Н026ТВ26</t>
  </si>
  <si>
    <t>Н026ТС26</t>
  </si>
  <si>
    <t>Н026УС26</t>
  </si>
  <si>
    <t>О026ВУ26</t>
  </si>
  <si>
    <t>О026ЕУ26</t>
  </si>
  <si>
    <t>О026РМ26</t>
  </si>
  <si>
    <t>О026ТА26</t>
  </si>
  <si>
    <t>О026ТС26</t>
  </si>
  <si>
    <t>Р026МВ26</t>
  </si>
  <si>
    <t>Р026РЕ26</t>
  </si>
  <si>
    <t>С026АУ26</t>
  </si>
  <si>
    <t>С026МУ26</t>
  </si>
  <si>
    <t>С026НУ26</t>
  </si>
  <si>
    <t>С026РХ26</t>
  </si>
  <si>
    <t>Т026ВА26</t>
  </si>
  <si>
    <t>Т026КР26</t>
  </si>
  <si>
    <t>Т026НЕ26</t>
  </si>
  <si>
    <t>Т026ОВ26</t>
  </si>
  <si>
    <t>Т026УМ26</t>
  </si>
  <si>
    <t>У026КС26</t>
  </si>
  <si>
    <t>У026НК26</t>
  </si>
  <si>
    <t>У026ОЕ26</t>
  </si>
  <si>
    <t>У026ХК26</t>
  </si>
  <si>
    <t>У026ХН26</t>
  </si>
  <si>
    <t>У026ХС26</t>
  </si>
  <si>
    <t>Х026ВУ26</t>
  </si>
  <si>
    <t>Х026КМ26</t>
  </si>
  <si>
    <t>Х026КУ26</t>
  </si>
  <si>
    <t>Х026УЕ26</t>
  </si>
  <si>
    <t>МАЗ-543205-226</t>
  </si>
  <si>
    <t>MAN</t>
  </si>
  <si>
    <t>DAF</t>
  </si>
  <si>
    <t>Scania</t>
  </si>
  <si>
    <t>Mercedes-benz</t>
  </si>
  <si>
    <t>КАМАЗ</t>
  </si>
  <si>
    <t>VOLVO</t>
  </si>
  <si>
    <t>Mercedes-Benz</t>
  </si>
  <si>
    <t>Лаборант</t>
  </si>
  <si>
    <t>ИНН</t>
  </si>
  <si>
    <t>АО "Молочный комбинат "Ставропольский" (355037, Российская Федерация, Ставропольский край, г. Ставрополь, Доваторцев ул., д. 36)</t>
  </si>
  <si>
    <t>АО "МОЛОЧНЫЙ КОМБИНАТ "СТАВРОПОЛЬСКИЙ", ИНН: 2635001184</t>
  </si>
  <si>
    <t>Завод БМП (356800, Российская Федерация, Ставропольский край, Буденновский район, г. Буденновск, Красноармейская ул., д. 360)</t>
  </si>
  <si>
    <t>ОАО "БУДЕННОВСКМОЛПРОДУКТ", ИНН: 2624000661</t>
  </si>
  <si>
    <t>ЗАО "Молкомбинат "Адыгейский" (Республика Адыгея, г. Майкоп, ул. Транспортная, 5)</t>
  </si>
  <si>
    <t>ЗАО "МОЛКОМБИНАТ "АДЫГЕЙСКИЙ", ИНН: 0105003182</t>
  </si>
  <si>
    <t>ИП Баранов Михаил Иванович (Российская Федерация, Ставропольский край, Благодарненский район, с. Спасское, Советская ул., д. 51)</t>
  </si>
  <si>
    <t>БАРАНОВ МИХАИЛ ИВАНОВИЧ, ИНН: 263515055017</t>
  </si>
  <si>
    <t>ИП Баранов Михаил Иванович (Российская Федерация, Ставропольский край, Георгиевский район, п. Шаумянский, Комсомольская ул., д. 2, стр. А)</t>
  </si>
  <si>
    <t>ИП Баранов Михаил Иванович (Российская Федерация, Ставропольский край, Ипатовский район, с. Большая Джалга, северо-восточная окраина с. Б.Джалга)</t>
  </si>
  <si>
    <t>ИП Доценко Анна Викторовна (Российская Федерация, Ростовская обл., Сальский район, г. Сальск, Кутузова ул., д. 2, стр. А)</t>
  </si>
  <si>
    <t>ДОЦЕНКО АННА ВИКТОРОВНА, ИНН: 615301189922</t>
  </si>
  <si>
    <t>ИП Ефременко Людмила Борисовна (стационарный пункт сбора молока) (Российская Федерация, Ставропольский край, Ипатовский район, с. Большая Джалга, северо-восточная окраина)</t>
  </si>
  <si>
    <t>ЕФРЕМЕНКО ЛЮДМИЛА БОРИСОВНА, ИНН: 263407467912</t>
  </si>
  <si>
    <t>ИП Ефременко Людмила Борисовна (стационарный пункт сбора молока) (Российская Федерация, Ставропольский край, Ипатовский район, с. Лиман, Дьяченко ул., д. 77)</t>
  </si>
  <si>
    <t>ИП НОВИЦКИЙ ЕВГЕНИЙ АЛЕКСАНДРОВИЧ (Российская Федерация, Ставропольский край, Георгиевский район, п. Шаумянский, Комсомольская ул., д. 2А)</t>
  </si>
  <si>
    <t>НОВИЦКИЙ ЕВГЕНИЙ АЛЕКСАНДРОВИЧ, ИНН: 260806843183</t>
  </si>
  <si>
    <t>ИП Панов Василий Владимирович (356402, Российская Федерация, Ставропольский край, Благодарненский район, с. Спасское, Советская ул., д. 51)</t>
  </si>
  <si>
    <t>Панов Василий Владимирович, ИНН: 260202518705</t>
  </si>
  <si>
    <t>ИП Панова Ольга Владимировна (пункт сбора молока) (Российская Федерация, Ставропольский край, Апанасенковский район, с. Апанасенковское, Комсомольский пер., д. 22)</t>
  </si>
  <si>
    <t>ПАНОВА ОЛЬГА ВЛАДИМИРОВНА, ИНН: 260202518889</t>
  </si>
  <si>
    <t>ИП Петров А.А. (Российская Федерация, Республика Адыгея, Гиагинский район, ст-ца Дондуковская, Привокзальная ул., д. 2, стр. б)</t>
  </si>
  <si>
    <t>ПЕТРОВ АЛЕКСЕЙ АЛЕКСАНДРОВИЧ, ИНН: 010100164993</t>
  </si>
  <si>
    <t>ИП Скосарь Ольга Евгеньевна (Российская Федерация, Ростовская обл., Сальский район, г. Сальск, Кутузова ул., д. 2, стр. а)</t>
  </si>
  <si>
    <t>СКОСАРЬ ОЛЬГА ЕВГЕНЬЕВНА, ИНН: 615308817630</t>
  </si>
  <si>
    <t>ИП Татевосян Сурен Арменович (Российская Федерация, Ставропольский край, г. Ставрополь, Пражский пер., д. 24)</t>
  </si>
  <si>
    <t>ТАТЕВОСЯН СУРЕН АРМЕНОВИЧ, ИНН: 263516995292</t>
  </si>
  <si>
    <t>ИП Шегебахова Асият Адамовна (Российская Федерация, Республика Кабардино-Балкарская, Чегемский район, г. Чегем, Кардановых ул., д. 118, стр. А)</t>
  </si>
  <si>
    <t>ШЕГЕБАХОВА АСИЯТ АДАМОВНА, ИНН: 070803483864</t>
  </si>
  <si>
    <t>Молзавод "Юг-Молоко" (Российская Федерация, Республика Карачаево-Черкесская, г. Черкесск, Касаева ул., д. 1)</t>
  </si>
  <si>
    <t>ОАО "ФИРМА "ЮГ-МОЛОКО", ИНН: 0901022151</t>
  </si>
  <si>
    <t>АО "Маслосырзавод Славянский" (353560, Российская Федерация, Краснодарский край, Славянский район, г. Славянск-на-Кубани, Красная ул., д. 160)</t>
  </si>
  <si>
    <t>АО МАСЛОСЫРЗАВОД "СЛАВЯНСКИЙ", ИНН: 2349013527</t>
  </si>
  <si>
    <t>ОАО "Сальское Молоко" (347612, Российская Федерация, Ростовская обл., Сальский район, с. Сандата, Мира ул., д. 1)</t>
  </si>
  <si>
    <t>АО "САЛЬСКОЕ МОЛОКО", ИНН: 6153002207</t>
  </si>
  <si>
    <t>ООО "Авилс" (Российская Федерация, Республика Северная Осетия - Алания, г. Владикавказ, Карцинское ш., д. 12, стр. б)</t>
  </si>
  <si>
    <t>ООО "АВИЛС", ИНН: 1515919005</t>
  </si>
  <si>
    <t>ООО "АгроСтарт" (Российская Федерация, Ставропольский край, Георгиевский район, п. Шаумянский, Комсомольская ул., д. 2А)</t>
  </si>
  <si>
    <t>ООО "АГРОСТАРТ", ИНН: 2635802956</t>
  </si>
  <si>
    <t>ООО "АгроСтарт", молокоприемный пункт (353020, Российская Федерация, Краснодарский край, Новопокровский район, ст-ца Новопокровская, Садовый пер., д. 36)</t>
  </si>
  <si>
    <t>ООО "Арена" "Изобильный хутор" (356121, Российская Федерация, Ставропольский край, Изобильненский район, х. Спорный, Мира ул., д. 86)</t>
  </si>
  <si>
    <t>ООО "АРЕНА", ИНН: 2635222560</t>
  </si>
  <si>
    <t>ООО "БРИГАНТИНА ПЛЮС" (357820, Российская Федерация, Ставропольский край, г. Георгиевск, Лермонтова ул., д. 115)</t>
  </si>
  <si>
    <t>ООО "БРИГАНТИНА ПЛЮС", ИНН: 2625801400</t>
  </si>
  <si>
    <t>ООО "ВИНСАДСКИЙ МОЛОЧНЫЙ ЗАВОД" (357361, Российская Федерация, Ставропольский край, Предгорный район, с. Винсады, Железнодорожная ул., д. 1)</t>
  </si>
  <si>
    <t>ООО "ВИНСАДСКИЙ МОЛОЧНЫЙ ЗАВОД", ИНН: 2618020691</t>
  </si>
  <si>
    <t>ООО "Кагальницкий молочный завод" (347700, Российская Федерация, Ростовская обл., Кагальницкий район, ст-ца Кагальницкая, Почтовая ул., д. 151)</t>
  </si>
  <si>
    <t>ООО "КАГАЛЬНИЦКИЙ МОЛОЧНЫЙ ЗАВОД", ИНН: 6113023440</t>
  </si>
  <si>
    <t>ООО "КАЗЬМИНСКИЙ МОЛОЧНЫЙ КОМБИНАТ" (357112, Российская Федерация, Ставропольский край, г. Невинномысск, Менделеева ул., д. 42, стр. В)</t>
  </si>
  <si>
    <t>ООО "КАЗЬМИНСКИЙ МОЛОЧНЫЙ КОМБИНАТ", ИНН: 2610801171</t>
  </si>
  <si>
    <t>ООО "Карагачский молокозавод" (Российская Федерация, Республика Кабардино-Балкарская, Прохладненский район, с. Карагач, Отарова ул., д. 80)</t>
  </si>
  <si>
    <t>ООО "КАРАГАЧСКИЙ МОЛОКОЗАВОД", ИНН: 0716001735</t>
  </si>
  <si>
    <t>ООО "КАСКАД" (Российская Федерация, Республика Адыгея, Гиагинский район, п. Новый, Западная ул., д. 113)</t>
  </si>
  <si>
    <t>ООО "КАСКАД", ИНН: 0101011707</t>
  </si>
  <si>
    <t>ООО "Коноковский молочный завод № 1" (Российская Федерация, Краснодарский край, Успенский район, с. Коноково, Восточная ул., стр. 33)</t>
  </si>
  <si>
    <t>ООО "КОНОКОВСКИЙ МОЛОЧНЫЙ ЗАВОД №1", ИНН: 2357005985</t>
  </si>
  <si>
    <t>ООО "Кошехабльский сыр завод" (385400, Российская Федерация, Республика Адыгея, Кошехабльский район, Кошехабль аул, Чапаева ул., д. 1)</t>
  </si>
  <si>
    <t>ООО "КОШЕХАБЛЬСКИЙ СЫР ЗАВОД", ИНН: 0101012436</t>
  </si>
  <si>
    <t>ООО "Красногвардейский Молочный Завод" (385300, Российская Федерация, Республика Адыгея, Красногвардейский район, с. Красногвардейское, Первомайская ул., д. 20)</t>
  </si>
  <si>
    <t>ООО "КРАСНОГВАРДЕЙСКИЙ МОЛОЧНЫЙ ЗАВОД", ИНН: 0101008461</t>
  </si>
  <si>
    <t>ООО "Липсар" (361813, Российская Федерация, Республика Кабардино-Балкарская, Черекский район, с. Верхняя Балкария, Уммаева М.М. ул., д. 64)</t>
  </si>
  <si>
    <t>ООО "Липсар", ИНН: 0706005755</t>
  </si>
  <si>
    <t>ООО "Молзавод Новый" (Российская Федерация, Республика Адыгея, Гиагинский район, п. Новый, Веселая ул., д. 1, стр. А)</t>
  </si>
  <si>
    <t>ООО "МОЛЗАВОД НОВЫЙ", ИНН: 0101008528</t>
  </si>
  <si>
    <t>ООО "Молоко" (Российская Федерация, Республика Кабардино-Балкарская, г. Прохладный, Свободы ул., д. 343)</t>
  </si>
  <si>
    <t>ООО "Молоко", ИНН: 0701016619</t>
  </si>
  <si>
    <t>ООО "МОЛОКО&amp;ХОЛОД" (Российская Федерация, Краснодарский край, Новопокровский район, ст-ца Новопокровская, Садовый пер., д. 36)</t>
  </si>
  <si>
    <t>ООО "МОЛОКО&amp;ХОЛОД", ИНН: 2634106748</t>
  </si>
  <si>
    <t>ООО "МОЛОКО&amp;ХОЛОД" (Российская Федерация, Ставропольский край, Георгиевский район, п. Шаумянский, Комсомольская ул., д. 2, стр. А)</t>
  </si>
  <si>
    <t>ООО "МОЛОКО&amp;ХОЛОД" (Российская Федерация, Ставропольский край, Ипатовский район, с. Большая Джалга, северо-восточная окраина)</t>
  </si>
  <si>
    <t>ООО "МОЛОКО&amp;ХОЛОД" (Российская Федерация, Ставропольский край, Ипатовский район, с. Лиман, Дьяченко ул., д. 77)</t>
  </si>
  <si>
    <t>ООО "Молочная держава" (Российская Федерация, Краснодарский край, Новопокровский район, ст-ца Новопокровская, Садовый пер., д. 36)</t>
  </si>
  <si>
    <t>ООО "МОЛОЧНАЯ ДЕРЖАВА", ИНН: 2634110462</t>
  </si>
  <si>
    <t>ООО "Молочная держава" (Российская Федерация, Ставропольский край, Ипатовский район, с. Лиман, Дьяченко ул., д. 77)</t>
  </si>
  <si>
    <t>ООО "Молочный завод "Рязанский" (Российская Федерация, Краснодарский край, Белореченский район, ст-ца Рязанская, Степная ул., д. 140)</t>
  </si>
  <si>
    <t>ООО "МОЛОЧНЫЙ ЗАВОД "РЯЗАНСКИЙ", ИНН: 0105071619</t>
  </si>
  <si>
    <t>ООО "Молочный край" (361043, Российская Федерация, Республика Кабардино-Балкарская, г. Прохладный, Свободы ул., д. 343)</t>
  </si>
  <si>
    <t>ООО "Молочный край", ИНН: 0716012783</t>
  </si>
  <si>
    <t>ООО "МолПромКубань" (352389, Российская Федерация, Краснодарский край, Кавказский район, г. Кропоткин, Пушкина ул., д. 144)</t>
  </si>
  <si>
    <t>ООО "МОЛПРОМКУБАНЬ", ИНН: 2302060916</t>
  </si>
  <si>
    <t>ООО "Производственная компания "ПРОВИНЦИЯ" (357500, Российская Федерация, Ставропольский край, г. Пятигорск, Черкесское ш., д. 5)</t>
  </si>
  <si>
    <t>ООО "ПРОИЗВОДСТВЕННАЯ КОМПАНИЯ "ПРОВИНЦИЯ", ИНН: 2632086750</t>
  </si>
  <si>
    <t>ООО "Пятигорский молочный комбинат" (357500, Российская Федерация, Ставропольский край, г. Пятигорск, Ермолова ул., д. 38)</t>
  </si>
  <si>
    <t>ООО "ПЯТИГОРСКИЙ МОЛОЧНЫЙ КОМБИНАТ", ИНН: 2632099051</t>
  </si>
  <si>
    <t>ООО "Ростовский завод плавленых сыров" (344101,Ростовская обл,Ростов-на-Дону г,1-я Баррикадная ул,1)</t>
  </si>
  <si>
    <t>ООО "РОСТОВСКИЙ ЗАВОД ПЛАВЛЕНЫХ СЫРОВ", ИНН: 6162026620</t>
  </si>
  <si>
    <t>ООО "Русмолоко" (357500, Российская Федерация, Ставропольский край, г. Пятигорск, Бештаугорское ш., д. 187, стр. 2)</t>
  </si>
  <si>
    <t>ООО "РУСМОЛОКО", ИНН: 2629012903</t>
  </si>
  <si>
    <t>ООО "Станица", (Российская Федерация, Республика Адыгея, Гиагинский район, п. Новый, Западная ул., д. 113)</t>
  </si>
  <si>
    <t>ООО "Станица", ИНН: 0100004986</t>
  </si>
  <si>
    <t>ООО "Тамбовский" (Республика Адыгея, Гиагинский район, х. Тамбовский, ул. Молодежная, 19)</t>
  </si>
  <si>
    <t>ООО "ТАМБОВСКИЙ", ИНН: 0101004330</t>
  </si>
  <si>
    <t>ООО "Хладокомбинат "Кисловодский" (357372, Российская Федерация, Ставропольский край, Предгорный район, п. Ясная Поляна, Набережная ул., д. 77)</t>
  </si>
  <si>
    <t>ООО "ХЛАДОКОМБИНАТ "КИСЛОВОДСКИЙ", ИНН: 2628041595</t>
  </si>
  <si>
    <t>ООО "Хладокомбинат" (Российская Федерация, Республика Карачаево-Черкесская, г. Черкесск, Октябрьская ул., д. 238)</t>
  </si>
  <si>
    <t>ООО "ХЛАДОКОМБИНАТ", ИНН: 7612031270</t>
  </si>
  <si>
    <t>ООО «Агростарт» (Российская Федерация, Ставропольский край, Ипатовский район, с. Лиман, Дьяченко ул., д. 77)</t>
  </si>
  <si>
    <t>ООО ФХ "САТУРН" (Российская Федерация, Республика Карачаево-Черкесская, Адыге-Хабльский район, Адыге-Хабль аул, Первомайская ул., д. 143, стр. а)</t>
  </si>
  <si>
    <t>ООО "ФЕРМЕРСКОЕ ХОЗЯЙСТВО "ФИРМА САТУРН", ИНН: 0903000428</t>
  </si>
  <si>
    <t>Открытое акционерное общество "Сыродел" (Российская Федерация, Ставропольский край, Ипатовский район, г. Ипатово, Заречная ул., д. 38)</t>
  </si>
  <si>
    <t>ОТКРЫТОЕ АО "СЫРОДЕЛ", ИНН: 2608000840</t>
  </si>
  <si>
    <t>СПК "Феникс" (Российская Федерация, Республика Карачаево-Черкесская, г. Черкесск, Подгорная 2-я ул., д. 12, стр. а)</t>
  </si>
  <si>
    <t>СЕЛЬСКОХОЗЯЙСТВЕННЫЙ ПОТРЕБИТЕЛЬСКИЙ КООПЕРАТИВ "ФЕНИКС", ИНН: 0916003747</t>
  </si>
  <si>
    <t>Филиал "Молочный Комбинат "ЛАБИНСКИЙ" Акционерного общества "ДАНОН РОССИЯ" 5109 (Российская Федерация, Краснодарский край, Лабинский район, г. Лабинск, Северная промышленная зона, 50009155)</t>
  </si>
  <si>
    <t>АО "ДАНОН РОССИЯ", ИНН: 7714626332</t>
  </si>
  <si>
    <t>ФКУ ИК-3 УФСИН России по Ставропольскому краю (Российская Федерация, Ставропольский край, г. Георгиевск, Однобокова ул., д. 1)</t>
  </si>
  <si>
    <t>ФКУ "ИК № 3 УФСИН ПО СТАВРОПОЛЬСКОМУ КРАЮ", ИНН: 2625004884</t>
  </si>
  <si>
    <t>ССПО СПК "АГРО-ПОДДЕРЖКА" (Российская Федерация, Республика Кабардино-Балкарская, Чегемский район, с. Чегем-Второй, Лечинкаевское ш., д. 4)</t>
  </si>
  <si>
    <t>ССПО СПК "АГРО-ПОДДЕРЖКА",  ИНН: 0708013215</t>
  </si>
  <si>
    <t>Формула поиска водителя</t>
  </si>
  <si>
    <t>Формула поиска автомобиля</t>
  </si>
  <si>
    <t>Формула поиска прицепа</t>
  </si>
  <si>
    <t>Формула поиска грузополучателя</t>
  </si>
  <si>
    <t>РФ, СК, Георгиевский район, пос. Шаумянский, ул. Комсомольская, 2А</t>
  </si>
  <si>
    <t>РФ, СК, Ипатовский район, с. Большая Джалга, северо-восточная окраина</t>
  </si>
  <si>
    <t>РФ, СК, Благодарненский район, с. Спасское, ул. Советская, д. 51</t>
  </si>
  <si>
    <t>РФ, СК, Апанасенковский район, с. Апанасенковское, пер. Комсомольский, д. 22</t>
  </si>
  <si>
    <t>РФ, СК, Ипатовский район, с. Лиман, ул. Дьяченко, д. 77</t>
  </si>
  <si>
    <t>РФ, КК, Новопокровский район, ст-ца Новопокровская, пер. Садовый, д. 36</t>
  </si>
  <si>
    <t>РФ, РО, Зерноградский район, х. Путь Правды</t>
  </si>
  <si>
    <t>РФ, КК, ст. Некрасовская, МТФ №10</t>
  </si>
  <si>
    <t>ИП</t>
  </si>
  <si>
    <t>Адрес</t>
  </si>
  <si>
    <t>Охладитель</t>
  </si>
  <si>
    <t>Ф.И.О</t>
  </si>
  <si>
    <t>Черняк Т.И.</t>
  </si>
  <si>
    <t>Петрова П.В</t>
  </si>
  <si>
    <t>Левченко О.В.</t>
  </si>
  <si>
    <t>Коледа А.В.</t>
  </si>
  <si>
    <t>Воробьева А.В.</t>
  </si>
  <si>
    <t>Краглик С.В.</t>
  </si>
  <si>
    <t>Хуторная Н.И.</t>
  </si>
  <si>
    <t>Комарова О.В.</t>
  </si>
  <si>
    <t>Зарецкая М.Н.</t>
  </si>
  <si>
    <t>Сухова Л.М.</t>
  </si>
  <si>
    <t>Лошакова Н.М.</t>
  </si>
  <si>
    <t>Карпусь</t>
  </si>
  <si>
    <t>Волобуева</t>
  </si>
  <si>
    <t>Тищенко</t>
  </si>
  <si>
    <t>Свирская</t>
  </si>
  <si>
    <t>Меньшикова</t>
  </si>
  <si>
    <t>Формула места отгрузки</t>
  </si>
  <si>
    <t>Формула поиска лаборантов</t>
  </si>
  <si>
    <t>LabFilter</t>
  </si>
  <si>
    <t>Фильтр</t>
  </si>
  <si>
    <t>ИНН 260806843183, ИП Новицкий Евгений Александрович, РФ, Ставропольский край, г. Ставрополь, ул. Осипенко, д.8, кв. 43, тел: +78652315574</t>
  </si>
  <si>
    <t>ИНН 263515055017, ИП Баранов Михаил Иванович, РФ, Ставропольский край, Петровский район, с. Константиновское, ул. Гагарина, д. 38, тел +78652349946</t>
  </si>
  <si>
    <t>ИНН 260202518889, ИП Панова Ольга Владимировна, РФ, Ставропольский край, г. Ставрополь,  ул. Доваторцев, д. 19, 53, тел: +78652257887</t>
  </si>
  <si>
    <t>ИНН 2635802956, ООО "Агростарт", РФ, Ставропольский край, г. Ставрополь, пер. Крупской, д. 24, тел: +78652349034</t>
  </si>
  <si>
    <t>ИНН 2634106748, ООО "Молоко&amp;Холод", РФ, Ставропольский край, г. Ставрополь, пр. Литейный проезд, д. 6, тел: +78652349334</t>
  </si>
  <si>
    <t>ИНН 2634110462, ООО "Молочная держава", РФ, Ставропольский край, г. Ставрополь,  пер. Крупской, д. 24, тел: +78652257767</t>
  </si>
  <si>
    <t>ИНН 260202518705, ИП Панов Василий Владимирович, РФ, Ставропольский край, Ипатовский район, с. Большая Джалга,  ул. Комсомольская, д. 14, тел: +78652257252</t>
  </si>
  <si>
    <t>ИНН 263407467912, ИП Ефременко Людмила Борисовна, РФ, Ставропольский край, г. Ставрополь, ул. Осипенко, д. 8, кв. 43, тел: +78652257595</t>
  </si>
  <si>
    <t xml:space="preserve">Молоко обезжиренное коровье </t>
  </si>
  <si>
    <t>ИНН 263521442945, ИП Волосникова Ангелина Анатольевна, РФ, Ставропольский край, г. Ставрополь, ул. Южной Заставы, 17а, тел: +78652257535</t>
  </si>
  <si>
    <t>Разделение\</t>
  </si>
  <si>
    <t>ГРЗ Авто</t>
  </si>
  <si>
    <t>ГРЗ ПП</t>
  </si>
  <si>
    <t>Итого:</t>
  </si>
  <si>
    <t>кг.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</si>
</sst>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 Cyr"/>
      <family val="2"/>
      <charset val="204"/>
    </font>
    <font>
      <sz val="7.5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Arial"/>
      <family val="2"/>
      <charset val="204"/>
    </font>
    <font>
      <sz val="11"/>
      <name val="Times New Roman"/>
      <family val="1"/>
      <charset val="204"/>
    </font>
    <font>
      <sz val="6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Times New Roman"/>
      <family val="1"/>
      <charset val="204"/>
    </font>
    <font>
      <b/>
      <sz val="7.5"/>
      <name val="Times New Roman"/>
      <family val="1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8"/>
      <name val="Arial Cyr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5" fillId="0" borderId="0"/>
  </cellStyleXfs>
  <cellXfs count="179">
    <xf numFmtId="0" fontId="0" fillId="0" borderId="0" xfId="0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/>
    <xf numFmtId="0" fontId="0" fillId="0" borderId="0" xfId="0" applyProtection="1">
      <protection hidden="1"/>
    </xf>
    <xf numFmtId="49" fontId="0" fillId="0" borderId="0" xfId="0" applyNumberFormat="1" applyProtection="1">
      <protection hidden="1"/>
    </xf>
    <xf numFmtId="0" fontId="5" fillId="0" borderId="0" xfId="0" applyFont="1" applyProtection="1">
      <protection locked="0"/>
    </xf>
    <xf numFmtId="0" fontId="16" fillId="2" borderId="38" xfId="0" applyFont="1" applyFill="1" applyBorder="1"/>
    <xf numFmtId="0" fontId="16" fillId="0" borderId="38" xfId="0" applyFont="1" applyBorder="1"/>
    <xf numFmtId="0" fontId="1" fillId="0" borderId="0" xfId="0" applyFont="1" applyProtection="1">
      <protection hidden="1"/>
    </xf>
    <xf numFmtId="0" fontId="3" fillId="0" borderId="0" xfId="0" applyFont="1" applyAlignment="1" applyProtection="1">
      <alignment horizontal="center"/>
      <protection hidden="1"/>
    </xf>
    <xf numFmtId="49" fontId="4" fillId="0" borderId="0" xfId="0" applyNumberFormat="1" applyFont="1" applyProtection="1">
      <protection hidden="1"/>
    </xf>
    <xf numFmtId="0" fontId="1" fillId="0" borderId="0" xfId="0" applyFont="1" applyAlignment="1" applyProtection="1">
      <alignment vertical="center"/>
      <protection hidden="1"/>
    </xf>
    <xf numFmtId="0" fontId="5" fillId="0" borderId="0" xfId="0" applyFont="1" applyProtection="1">
      <protection hidden="1"/>
    </xf>
    <xf numFmtId="0" fontId="7" fillId="0" borderId="0" xfId="0" applyFont="1" applyProtection="1">
      <protection hidden="1"/>
    </xf>
    <xf numFmtId="49" fontId="5" fillId="0" borderId="0" xfId="0" applyNumberFormat="1" applyFont="1" applyProtection="1">
      <protection hidden="1"/>
    </xf>
    <xf numFmtId="49" fontId="6" fillId="0" borderId="0" xfId="0" applyNumberFormat="1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right"/>
      <protection hidden="1"/>
    </xf>
    <xf numFmtId="49" fontId="1" fillId="0" borderId="0" xfId="0" applyNumberFormat="1" applyFont="1" applyProtection="1">
      <protection hidden="1"/>
    </xf>
    <xf numFmtId="0" fontId="5" fillId="3" borderId="0" xfId="0" applyFont="1" applyFill="1" applyProtection="1">
      <protection hidden="1"/>
    </xf>
    <xf numFmtId="0" fontId="2" fillId="0" borderId="0" xfId="0" applyFont="1" applyAlignment="1" applyProtection="1">
      <alignment wrapText="1"/>
      <protection hidden="1"/>
    </xf>
    <xf numFmtId="49" fontId="1" fillId="0" borderId="0" xfId="0" applyNumberFormat="1" applyFont="1" applyAlignment="1" applyProtection="1">
      <alignment horizontal="center"/>
      <protection hidden="1"/>
    </xf>
    <xf numFmtId="49" fontId="7" fillId="0" borderId="0" xfId="0" applyNumberFormat="1" applyFont="1" applyAlignment="1" applyProtection="1">
      <alignment horizontal="center"/>
      <protection hidden="1"/>
    </xf>
    <xf numFmtId="49" fontId="1" fillId="3" borderId="0" xfId="0" applyNumberFormat="1" applyFont="1" applyFill="1" applyProtection="1">
      <protection hidden="1"/>
    </xf>
    <xf numFmtId="0" fontId="1" fillId="3" borderId="0" xfId="0" applyFont="1" applyFill="1" applyProtection="1">
      <protection hidden="1"/>
    </xf>
    <xf numFmtId="0" fontId="2" fillId="3" borderId="0" xfId="0" applyFont="1" applyFill="1" applyAlignment="1" applyProtection="1">
      <alignment wrapText="1"/>
      <protection hidden="1"/>
    </xf>
    <xf numFmtId="0" fontId="8" fillId="0" borderId="0" xfId="0" applyFont="1" applyProtection="1">
      <protection hidden="1"/>
    </xf>
    <xf numFmtId="0" fontId="8" fillId="3" borderId="0" xfId="0" applyFont="1" applyFill="1" applyProtection="1">
      <protection hidden="1"/>
    </xf>
    <xf numFmtId="0" fontId="5" fillId="0" borderId="0" xfId="0" applyFont="1" applyAlignment="1" applyProtection="1">
      <alignment horizontal="left"/>
      <protection hidden="1"/>
    </xf>
    <xf numFmtId="0" fontId="10" fillId="0" borderId="0" xfId="0" applyFont="1" applyAlignment="1" applyProtection="1">
      <alignment horizontal="center"/>
      <protection hidden="1"/>
    </xf>
    <xf numFmtId="0" fontId="2" fillId="3" borderId="0" xfId="0" applyFont="1" applyFill="1" applyProtection="1">
      <protection hidden="1"/>
    </xf>
    <xf numFmtId="0" fontId="2" fillId="0" borderId="0" xfId="0" applyFont="1" applyProtection="1">
      <protection hidden="1"/>
    </xf>
    <xf numFmtId="0" fontId="1" fillId="0" borderId="0" xfId="0" applyFont="1" applyAlignment="1" applyProtection="1">
      <alignment wrapText="1"/>
      <protection hidden="1"/>
    </xf>
    <xf numFmtId="0" fontId="1" fillId="3" borderId="0" xfId="0" applyFont="1" applyFill="1" applyAlignment="1" applyProtection="1">
      <alignment wrapText="1"/>
      <protection hidden="1"/>
    </xf>
    <xf numFmtId="49" fontId="1" fillId="0" borderId="0" xfId="0" applyNumberFormat="1" applyFont="1" applyAlignment="1" applyProtection="1">
      <alignment vertical="center"/>
      <protection hidden="1"/>
    </xf>
    <xf numFmtId="0" fontId="9" fillId="3" borderId="0" xfId="0" applyFont="1" applyFill="1" applyProtection="1">
      <protection hidden="1"/>
    </xf>
    <xf numFmtId="0" fontId="9" fillId="0" borderId="0" xfId="0" applyFont="1" applyProtection="1">
      <protection hidden="1"/>
    </xf>
    <xf numFmtId="0" fontId="8" fillId="0" borderId="0" xfId="0" applyFont="1" applyAlignment="1" applyProtection="1">
      <alignment horizontal="center"/>
      <protection hidden="1"/>
    </xf>
    <xf numFmtId="0" fontId="5" fillId="0" borderId="0" xfId="0" applyFont="1" applyAlignment="1" applyProtection="1">
      <alignment wrapText="1"/>
      <protection hidden="1"/>
    </xf>
    <xf numFmtId="49" fontId="5" fillId="0" borderId="0" xfId="0" applyNumberFormat="1" applyFont="1" applyAlignment="1" applyProtection="1">
      <alignment vertical="center"/>
      <protection hidden="1"/>
    </xf>
    <xf numFmtId="0" fontId="5" fillId="0" borderId="1" xfId="0" applyFont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 vertical="center"/>
      <protection hidden="1"/>
    </xf>
    <xf numFmtId="0" fontId="3" fillId="0" borderId="0" xfId="0" applyFont="1" applyProtection="1">
      <protection hidden="1"/>
    </xf>
    <xf numFmtId="0" fontId="10" fillId="0" borderId="0" xfId="0" applyFont="1" applyProtection="1">
      <protection hidden="1"/>
    </xf>
    <xf numFmtId="0" fontId="5" fillId="0" borderId="0" xfId="0" applyFont="1" applyAlignment="1" applyProtection="1">
      <alignment horizontal="center" vertical="center"/>
      <protection hidden="1"/>
    </xf>
    <xf numFmtId="49" fontId="5" fillId="0" borderId="0" xfId="0" applyNumberFormat="1" applyFont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left" vertical="center"/>
      <protection hidden="1"/>
    </xf>
    <xf numFmtId="0" fontId="5" fillId="0" borderId="0" xfId="0" applyFont="1" applyAlignment="1" applyProtection="1">
      <alignment vertical="top"/>
      <protection hidden="1"/>
    </xf>
    <xf numFmtId="0" fontId="5" fillId="0" borderId="1" xfId="0" applyFont="1" applyBorder="1" applyProtection="1">
      <protection hidden="1"/>
    </xf>
    <xf numFmtId="0" fontId="5" fillId="0" borderId="0" xfId="0" applyFont="1" applyAlignment="1" applyProtection="1">
      <alignment horizontal="right"/>
      <protection hidden="1"/>
    </xf>
    <xf numFmtId="49" fontId="5" fillId="0" borderId="0" xfId="0" applyNumberFormat="1" applyFont="1" applyAlignment="1" applyProtection="1">
      <alignment horizontal="right"/>
      <protection hidden="1"/>
    </xf>
    <xf numFmtId="0" fontId="5" fillId="0" borderId="1" xfId="0" applyFont="1" applyBorder="1" applyAlignment="1" applyProtection="1">
      <alignment horizontal="right"/>
      <protection hidden="1"/>
    </xf>
    <xf numFmtId="0" fontId="5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center"/>
      <protection hidden="1"/>
    </xf>
    <xf numFmtId="0" fontId="11" fillId="0" borderId="0" xfId="0" applyFont="1" applyProtection="1">
      <protection hidden="1"/>
    </xf>
    <xf numFmtId="0" fontId="0" fillId="0" borderId="0" xfId="0" applyAlignment="1">
      <alignment horizontal="center"/>
    </xf>
    <xf numFmtId="0" fontId="10" fillId="0" borderId="3" xfId="0" applyFont="1" applyBorder="1" applyAlignment="1" applyProtection="1">
      <alignment horizontal="center" vertical="center" wrapText="1"/>
      <protection hidden="1"/>
    </xf>
    <xf numFmtId="0" fontId="0" fillId="0" borderId="3" xfId="0" applyBorder="1" applyAlignment="1">
      <alignment horizontal="center" vertical="center" wrapText="1"/>
    </xf>
    <xf numFmtId="0" fontId="10" fillId="0" borderId="2" xfId="0" applyFont="1" applyBorder="1" applyAlignment="1" applyProtection="1">
      <alignment horizontal="center" vertical="center" wrapText="1"/>
      <protection hidden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hidden="1"/>
    </xf>
    <xf numFmtId="0" fontId="0" fillId="0" borderId="2" xfId="0" applyBorder="1"/>
    <xf numFmtId="0" fontId="1" fillId="0" borderId="10" xfId="0" applyFont="1" applyBorder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center"/>
      <protection hidden="1"/>
    </xf>
    <xf numFmtId="49" fontId="6" fillId="0" borderId="11" xfId="0" applyNumberFormat="1" applyFont="1" applyBorder="1" applyAlignment="1" applyProtection="1">
      <alignment horizontal="center"/>
      <protection hidden="1"/>
    </xf>
    <xf numFmtId="49" fontId="6" fillId="0" borderId="12" xfId="0" applyNumberFormat="1" applyFont="1" applyBorder="1" applyAlignment="1" applyProtection="1">
      <alignment horizontal="center" vertical="center"/>
      <protection hidden="1"/>
    </xf>
    <xf numFmtId="0" fontId="0" fillId="0" borderId="4" xfId="0" applyBorder="1"/>
    <xf numFmtId="0" fontId="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hidden="1"/>
    </xf>
    <xf numFmtId="0" fontId="5" fillId="0" borderId="8" xfId="0" applyFont="1" applyBorder="1" applyAlignment="1" applyProtection="1">
      <alignment horizontal="center"/>
      <protection hidden="1"/>
    </xf>
    <xf numFmtId="0" fontId="0" fillId="0" borderId="8" xfId="0" applyBorder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5" fillId="0" borderId="0" xfId="0" applyFont="1" applyAlignment="1" applyProtection="1">
      <alignment horizontal="left"/>
      <protection hidden="1"/>
    </xf>
    <xf numFmtId="0" fontId="0" fillId="0" borderId="0" xfId="0" applyAlignment="1" applyProtection="1">
      <alignment horizontal="left"/>
      <protection hidden="1"/>
    </xf>
    <xf numFmtId="0" fontId="5" fillId="0" borderId="0" xfId="0" applyFont="1" applyProtection="1">
      <protection hidden="1"/>
    </xf>
    <xf numFmtId="0" fontId="0" fillId="0" borderId="0" xfId="0" applyProtection="1">
      <protection hidden="1"/>
    </xf>
    <xf numFmtId="0" fontId="7" fillId="0" borderId="0" xfId="0" applyFont="1" applyProtection="1">
      <protection hidden="1"/>
    </xf>
    <xf numFmtId="0" fontId="5" fillId="0" borderId="8" xfId="0" applyFont="1" applyBorder="1" applyAlignment="1" applyProtection="1">
      <alignment horizontal="center" vertical="center"/>
      <protection hidden="1"/>
    </xf>
    <xf numFmtId="0" fontId="12" fillId="0" borderId="8" xfId="0" applyFont="1" applyBorder="1" applyAlignment="1" applyProtection="1">
      <alignment vertical="center"/>
      <protection hidden="1"/>
    </xf>
    <xf numFmtId="49" fontId="7" fillId="0" borderId="0" xfId="0" applyNumberFormat="1" applyFont="1" applyAlignment="1" applyProtection="1">
      <alignment horizontal="center"/>
      <protection hidden="1"/>
    </xf>
    <xf numFmtId="49" fontId="1" fillId="0" borderId="0" xfId="0" applyNumberFormat="1" applyFont="1" applyAlignment="1" applyProtection="1">
      <alignment horizontal="center" vertical="center"/>
      <protection hidden="1"/>
    </xf>
    <xf numFmtId="0" fontId="0" fillId="0" borderId="15" xfId="0" applyBorder="1" applyProtection="1">
      <protection hidden="1"/>
    </xf>
    <xf numFmtId="0" fontId="1" fillId="0" borderId="13" xfId="0" applyFont="1" applyBorder="1" applyAlignment="1" applyProtection="1">
      <alignment horizontal="center" vertical="center"/>
      <protection hidden="1"/>
    </xf>
    <xf numFmtId="0" fontId="1" fillId="0" borderId="14" xfId="0" applyFont="1" applyBorder="1" applyAlignment="1" applyProtection="1">
      <alignment horizontal="center" vertical="center"/>
      <protection hidden="1"/>
    </xf>
    <xf numFmtId="0" fontId="12" fillId="0" borderId="8" xfId="0" applyFont="1" applyBorder="1" applyAlignment="1" applyProtection="1">
      <alignment horizontal="center"/>
      <protection hidden="1"/>
    </xf>
    <xf numFmtId="0" fontId="5" fillId="0" borderId="9" xfId="0" applyFont="1" applyBorder="1" applyAlignment="1" applyProtection="1">
      <alignment vertical="center"/>
      <protection hidden="1"/>
    </xf>
    <xf numFmtId="0" fontId="12" fillId="0" borderId="9" xfId="0" applyFont="1" applyBorder="1" applyAlignment="1" applyProtection="1">
      <alignment vertical="center"/>
      <protection hidden="1"/>
    </xf>
    <xf numFmtId="0" fontId="5" fillId="0" borderId="8" xfId="0" applyFont="1" applyBorder="1" applyProtection="1">
      <protection hidden="1"/>
    </xf>
    <xf numFmtId="0" fontId="12" fillId="0" borderId="8" xfId="0" applyFont="1" applyBorder="1" applyProtection="1">
      <protection hidden="1"/>
    </xf>
    <xf numFmtId="0" fontId="10" fillId="0" borderId="0" xfId="0" applyFont="1" applyAlignment="1" applyProtection="1">
      <alignment horizontal="center"/>
      <protection hidden="1"/>
    </xf>
    <xf numFmtId="0" fontId="5" fillId="0" borderId="8" xfId="0" applyFont="1" applyBorder="1" applyAlignment="1" applyProtection="1">
      <alignment wrapText="1"/>
      <protection hidden="1"/>
    </xf>
    <xf numFmtId="0" fontId="12" fillId="0" borderId="8" xfId="0" applyFont="1" applyBorder="1" applyAlignment="1" applyProtection="1">
      <alignment wrapText="1"/>
      <protection hidden="1"/>
    </xf>
    <xf numFmtId="0" fontId="10" fillId="0" borderId="7" xfId="0" applyFont="1" applyBorder="1" applyAlignment="1" applyProtection="1">
      <alignment horizontal="center" vertical="center" wrapText="1"/>
      <protection hidden="1"/>
    </xf>
    <xf numFmtId="0" fontId="5" fillId="0" borderId="6" xfId="0" applyFont="1" applyBorder="1" applyAlignment="1" applyProtection="1">
      <alignment horizontal="center" vertical="center" wrapText="1"/>
      <protection hidden="1"/>
    </xf>
    <xf numFmtId="0" fontId="5" fillId="0" borderId="7" xfId="0" applyFont="1" applyBorder="1" applyAlignment="1" applyProtection="1">
      <alignment horizontal="center" vertical="center" wrapText="1"/>
      <protection hidden="1"/>
    </xf>
    <xf numFmtId="0" fontId="2" fillId="0" borderId="7" xfId="0" applyFont="1" applyBorder="1" applyAlignment="1" applyProtection="1">
      <alignment horizontal="center" vertical="center" wrapText="1"/>
      <protection hidden="1"/>
    </xf>
    <xf numFmtId="0" fontId="8" fillId="0" borderId="0" xfId="0" applyFont="1" applyAlignment="1" applyProtection="1">
      <alignment horizontal="center"/>
      <protection hidden="1"/>
    </xf>
    <xf numFmtId="0" fontId="5" fillId="0" borderId="0" xfId="0" applyFont="1" applyAlignment="1" applyProtection="1">
      <alignment horizontal="left" vertical="top"/>
      <protection hidden="1"/>
    </xf>
    <xf numFmtId="0" fontId="0" fillId="0" borderId="0" xfId="0" applyAlignment="1" applyProtection="1">
      <alignment horizontal="left" vertical="top"/>
      <protection hidden="1"/>
    </xf>
    <xf numFmtId="49" fontId="1" fillId="0" borderId="24" xfId="0" applyNumberFormat="1" applyFont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/>
      <protection hidden="1"/>
    </xf>
    <xf numFmtId="0" fontId="10" fillId="0" borderId="25" xfId="0" applyFont="1" applyBorder="1" applyAlignment="1" applyProtection="1">
      <alignment horizontal="center"/>
      <protection hidden="1"/>
    </xf>
    <xf numFmtId="0" fontId="1" fillId="0" borderId="0" xfId="0" applyFont="1" applyAlignment="1" applyProtection="1">
      <alignment horizontal="center"/>
      <protection hidden="1"/>
    </xf>
    <xf numFmtId="0" fontId="5" fillId="0" borderId="9" xfId="0" applyFont="1" applyBorder="1" applyAlignment="1" applyProtection="1">
      <alignment horizontal="center"/>
      <protection hidden="1"/>
    </xf>
    <xf numFmtId="0" fontId="12" fillId="0" borderId="9" xfId="0" applyFont="1" applyBorder="1" applyAlignment="1" applyProtection="1">
      <alignment horizontal="center"/>
      <protection hidden="1"/>
    </xf>
    <xf numFmtId="0" fontId="12" fillId="0" borderId="20" xfId="0" applyFont="1" applyBorder="1" applyProtection="1">
      <protection hidden="1"/>
    </xf>
    <xf numFmtId="0" fontId="12" fillId="0" borderId="21" xfId="0" applyFont="1" applyBorder="1" applyProtection="1">
      <protection hidden="1"/>
    </xf>
    <xf numFmtId="0" fontId="12" fillId="0" borderId="22" xfId="0" applyFont="1" applyBorder="1" applyProtection="1">
      <protection hidden="1"/>
    </xf>
    <xf numFmtId="49" fontId="6" fillId="0" borderId="11" xfId="0" applyNumberFormat="1" applyFont="1" applyBorder="1" applyAlignment="1" applyProtection="1">
      <alignment horizontal="center" vertical="center"/>
      <protection hidden="1"/>
    </xf>
    <xf numFmtId="0" fontId="5" fillId="0" borderId="26" xfId="0" applyFont="1" applyBorder="1" applyProtection="1">
      <protection hidden="1"/>
    </xf>
    <xf numFmtId="0" fontId="0" fillId="0" borderId="27" xfId="0" applyBorder="1" applyProtection="1">
      <protection hidden="1"/>
    </xf>
    <xf numFmtId="0" fontId="0" fillId="0" borderId="28" xfId="0" applyBorder="1" applyProtection="1">
      <protection hidden="1"/>
    </xf>
    <xf numFmtId="0" fontId="5" fillId="0" borderId="0" xfId="0" applyFont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0" fillId="0" borderId="0" xfId="0"/>
    <xf numFmtId="0" fontId="5" fillId="0" borderId="8" xfId="0" applyFont="1" applyBorder="1" applyAlignment="1" applyProtection="1">
      <alignment horizontal="left"/>
      <protection hidden="1"/>
    </xf>
    <xf numFmtId="0" fontId="0" fillId="0" borderId="8" xfId="0" applyBorder="1" applyAlignment="1" applyProtection="1">
      <alignment horizontal="left"/>
      <protection hidden="1"/>
    </xf>
    <xf numFmtId="0" fontId="0" fillId="0" borderId="8" xfId="0" applyBorder="1" applyProtection="1">
      <protection hidden="1"/>
    </xf>
    <xf numFmtId="0" fontId="5" fillId="0" borderId="8" xfId="0" applyFont="1" applyBorder="1" applyAlignment="1" applyProtection="1">
      <alignment horizontal="left" vertical="center" wrapText="1"/>
      <protection hidden="1"/>
    </xf>
    <xf numFmtId="0" fontId="0" fillId="0" borderId="8" xfId="0" applyBorder="1" applyAlignment="1" applyProtection="1">
      <alignment horizontal="left" vertical="center" wrapText="1"/>
      <protection hidden="1"/>
    </xf>
    <xf numFmtId="0" fontId="0" fillId="0" borderId="9" xfId="0" applyBorder="1" applyAlignment="1" applyProtection="1">
      <alignment horizontal="center"/>
      <protection hidden="1"/>
    </xf>
    <xf numFmtId="0" fontId="12" fillId="0" borderId="8" xfId="0" applyFont="1" applyBorder="1" applyAlignment="1" applyProtection="1">
      <alignment horizontal="center" vertical="center"/>
      <protection hidden="1"/>
    </xf>
    <xf numFmtId="49" fontId="5" fillId="0" borderId="0" xfId="0" applyNumberFormat="1" applyFont="1" applyProtection="1">
      <protection hidden="1"/>
    </xf>
    <xf numFmtId="49" fontId="6" fillId="0" borderId="23" xfId="0" applyNumberFormat="1" applyFont="1" applyBorder="1" applyAlignment="1" applyProtection="1">
      <alignment horizontal="center" vertical="center"/>
      <protection hidden="1"/>
    </xf>
    <xf numFmtId="0" fontId="5" fillId="0" borderId="21" xfId="0" applyFont="1" applyBorder="1" applyAlignment="1" applyProtection="1">
      <alignment horizontal="center" vertical="center"/>
      <protection hidden="1"/>
    </xf>
    <xf numFmtId="0" fontId="5" fillId="0" borderId="22" xfId="0" applyFont="1" applyBorder="1" applyAlignment="1" applyProtection="1">
      <alignment horizontal="center" vertical="center"/>
      <protection hidden="1"/>
    </xf>
    <xf numFmtId="0" fontId="5" fillId="0" borderId="17" xfId="0" applyFont="1" applyBorder="1" applyAlignment="1" applyProtection="1">
      <alignment horizontal="right" vertical="center"/>
      <protection hidden="1"/>
    </xf>
    <xf numFmtId="0" fontId="5" fillId="0" borderId="0" xfId="0" applyFont="1" applyAlignment="1" applyProtection="1">
      <alignment horizontal="left" vertical="center"/>
      <protection hidden="1"/>
    </xf>
    <xf numFmtId="0" fontId="10" fillId="0" borderId="9" xfId="0" applyFont="1" applyBorder="1" applyAlignment="1" applyProtection="1">
      <alignment horizontal="left" vertical="center" wrapText="1"/>
      <protection hidden="1"/>
    </xf>
    <xf numFmtId="0" fontId="2" fillId="0" borderId="6" xfId="0" applyFont="1" applyBorder="1" applyAlignment="1" applyProtection="1">
      <alignment horizontal="center" vertical="center" wrapText="1"/>
      <protection hidden="1"/>
    </xf>
    <xf numFmtId="0" fontId="5" fillId="0" borderId="8" xfId="0" applyFont="1" applyBorder="1" applyAlignment="1" applyProtection="1">
      <alignment horizontal="left" vertical="center"/>
      <protection hidden="1"/>
    </xf>
    <xf numFmtId="0" fontId="0" fillId="0" borderId="8" xfId="0" applyBorder="1" applyAlignment="1" applyProtection="1">
      <alignment horizontal="left" vertical="center"/>
      <protection hidden="1"/>
    </xf>
    <xf numFmtId="0" fontId="0" fillId="0" borderId="32" xfId="0" applyBorder="1" applyAlignment="1" applyProtection="1">
      <alignment horizontal="center" vertical="center"/>
      <protection hidden="1"/>
    </xf>
    <xf numFmtId="0" fontId="3" fillId="0" borderId="33" xfId="0" applyFont="1" applyBorder="1" applyAlignment="1" applyProtection="1">
      <alignment horizontal="center"/>
      <protection hidden="1"/>
    </xf>
    <xf numFmtId="0" fontId="3" fillId="0" borderId="34" xfId="0" applyFont="1" applyBorder="1" applyAlignment="1" applyProtection="1">
      <alignment horizontal="center"/>
      <protection hidden="1"/>
    </xf>
    <xf numFmtId="0" fontId="3" fillId="0" borderId="35" xfId="0" applyFont="1" applyBorder="1" applyAlignment="1" applyProtection="1">
      <alignment horizontal="center"/>
      <protection hidden="1"/>
    </xf>
    <xf numFmtId="0" fontId="3" fillId="0" borderId="36" xfId="0" applyFont="1" applyBorder="1" applyAlignment="1" applyProtection="1">
      <alignment horizontal="center"/>
      <protection hidden="1"/>
    </xf>
    <xf numFmtId="0" fontId="5" fillId="0" borderId="17" xfId="0" applyFont="1" applyBorder="1" applyAlignment="1" applyProtection="1">
      <alignment horizontal="center" vertical="center"/>
      <protection hidden="1"/>
    </xf>
    <xf numFmtId="0" fontId="5" fillId="0" borderId="18" xfId="0" applyFont="1" applyBorder="1" applyAlignment="1" applyProtection="1">
      <alignment horizontal="center" vertical="center"/>
      <protection hidden="1"/>
    </xf>
    <xf numFmtId="0" fontId="5" fillId="0" borderId="19" xfId="0" applyFont="1" applyBorder="1" applyProtection="1">
      <protection hidden="1"/>
    </xf>
    <xf numFmtId="0" fontId="12" fillId="0" borderId="17" xfId="0" applyFont="1" applyBorder="1" applyProtection="1">
      <protection hidden="1"/>
    </xf>
    <xf numFmtId="0" fontId="12" fillId="0" borderId="18" xfId="0" applyFont="1" applyBorder="1" applyProtection="1">
      <protection hidden="1"/>
    </xf>
    <xf numFmtId="0" fontId="5" fillId="0" borderId="20" xfId="0" applyFont="1" applyBorder="1" applyAlignment="1" applyProtection="1">
      <alignment horizontal="right" vertical="center"/>
      <protection hidden="1"/>
    </xf>
    <xf numFmtId="0" fontId="5" fillId="0" borderId="21" xfId="0" applyFont="1" applyBorder="1" applyAlignment="1" applyProtection="1">
      <alignment horizontal="right" vertical="center"/>
      <protection hidden="1"/>
    </xf>
    <xf numFmtId="0" fontId="5" fillId="0" borderId="29" xfId="0" applyFont="1" applyBorder="1" applyAlignment="1" applyProtection="1">
      <alignment horizontal="center" vertical="center" wrapText="1"/>
      <protection hidden="1"/>
    </xf>
    <xf numFmtId="0" fontId="5" fillId="0" borderId="30" xfId="0" applyFont="1" applyBorder="1" applyAlignment="1" applyProtection="1">
      <alignment horizontal="center" vertical="center" wrapText="1"/>
      <protection hidden="1"/>
    </xf>
    <xf numFmtId="0" fontId="5" fillId="0" borderId="9" xfId="0" applyFont="1" applyBorder="1" applyProtection="1">
      <protection hidden="1"/>
    </xf>
    <xf numFmtId="0" fontId="12" fillId="0" borderId="9" xfId="0" applyFont="1" applyBorder="1" applyProtection="1">
      <protection hidden="1"/>
    </xf>
    <xf numFmtId="0" fontId="5" fillId="0" borderId="9" xfId="0" applyFont="1" applyBorder="1" applyAlignment="1" applyProtection="1">
      <alignment horizontal="center" vertical="center"/>
      <protection hidden="1"/>
    </xf>
    <xf numFmtId="0" fontId="5" fillId="0" borderId="31" xfId="0" applyFont="1" applyBorder="1" applyAlignment="1" applyProtection="1">
      <alignment vertical="top"/>
      <protection hidden="1"/>
    </xf>
    <xf numFmtId="0" fontId="12" fillId="0" borderId="0" xfId="0" applyFont="1" applyProtection="1">
      <protection hidden="1"/>
    </xf>
    <xf numFmtId="0" fontId="5" fillId="0" borderId="8" xfId="0" applyFont="1" applyBorder="1" applyAlignment="1" applyProtection="1">
      <alignment horizontal="right"/>
      <protection hidden="1"/>
    </xf>
    <xf numFmtId="0" fontId="5" fillId="0" borderId="0" xfId="0" applyFont="1" applyAlignment="1" applyProtection="1">
      <alignment horizontal="right"/>
      <protection hidden="1"/>
    </xf>
    <xf numFmtId="0" fontId="10" fillId="0" borderId="8" xfId="0" applyFont="1" applyBorder="1" applyProtection="1">
      <protection hidden="1"/>
    </xf>
    <xf numFmtId="0" fontId="12" fillId="0" borderId="0" xfId="0" applyFont="1" applyAlignment="1" applyProtection="1">
      <alignment horizontal="center" vertical="center"/>
      <protection hidden="1"/>
    </xf>
    <xf numFmtId="0" fontId="3" fillId="0" borderId="37" xfId="0" applyFont="1" applyBorder="1" applyAlignment="1" applyProtection="1">
      <alignment horizontal="center"/>
      <protection hidden="1"/>
    </xf>
    <xf numFmtId="0" fontId="10" fillId="0" borderId="6" xfId="0" applyFont="1" applyBorder="1" applyAlignment="1" applyProtection="1">
      <alignment horizontal="center" vertical="center" wrapText="1"/>
      <protection hidden="1"/>
    </xf>
    <xf numFmtId="0" fontId="10" fillId="0" borderId="25" xfId="0" applyFont="1" applyBorder="1" applyAlignment="1" applyProtection="1">
      <alignment horizontal="center" vertical="center"/>
      <protection hidden="1"/>
    </xf>
    <xf numFmtId="0" fontId="0" fillId="0" borderId="25" xfId="0" applyBorder="1" applyAlignment="1" applyProtection="1">
      <alignment horizontal="center" vertical="center"/>
      <protection hidden="1"/>
    </xf>
    <xf numFmtId="0" fontId="10" fillId="0" borderId="30" xfId="0" applyFont="1" applyBorder="1" applyAlignment="1" applyProtection="1">
      <alignment horizontal="center" vertical="center" wrapText="1"/>
      <protection hidden="1"/>
    </xf>
    <xf numFmtId="0" fontId="5" fillId="0" borderId="31" xfId="0" applyFont="1" applyBorder="1" applyAlignment="1" applyProtection="1">
      <alignment horizontal="left" vertical="center"/>
      <protection hidden="1"/>
    </xf>
    <xf numFmtId="0" fontId="12" fillId="0" borderId="0" xfId="0" applyFont="1" applyAlignment="1" applyProtection="1">
      <alignment horizontal="left"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0" fontId="5" fillId="0" borderId="31" xfId="0" applyFont="1" applyBorder="1" applyProtection="1">
      <protection hidden="1"/>
    </xf>
    <xf numFmtId="0" fontId="2" fillId="0" borderId="0" xfId="0" applyFont="1" applyProtection="1">
      <protection hidden="1"/>
    </xf>
    <xf numFmtId="0" fontId="2" fillId="0" borderId="26" xfId="0" applyFont="1" applyBorder="1" applyProtection="1">
      <protection hidden="1"/>
    </xf>
    <xf numFmtId="0" fontId="12" fillId="0" borderId="8" xfId="0" applyFont="1" applyBorder="1" applyAlignment="1" applyProtection="1">
      <alignment horizontal="right"/>
      <protection hidden="1"/>
    </xf>
    <xf numFmtId="49" fontId="5" fillId="0" borderId="0" xfId="0" applyNumberFormat="1" applyFont="1" applyAlignment="1" applyProtection="1">
      <alignment horizontal="left" vertical="center"/>
      <protection hidden="1"/>
    </xf>
    <xf numFmtId="0" fontId="10" fillId="0" borderId="9" xfId="0" applyFont="1" applyBorder="1" applyProtection="1">
      <protection hidden="1"/>
    </xf>
    <xf numFmtId="0" fontId="0" fillId="0" borderId="9" xfId="0" applyBorder="1" applyProtection="1">
      <protection hidden="1"/>
    </xf>
    <xf numFmtId="49" fontId="5" fillId="0" borderId="0" xfId="0" applyNumberFormat="1" applyFont="1" applyAlignment="1" applyProtection="1">
      <alignment horizontal="right"/>
      <protection hidden="1"/>
    </xf>
    <xf numFmtId="0" fontId="5" fillId="0" borderId="16" xfId="0" applyFont="1" applyBorder="1" applyAlignment="1" applyProtection="1">
      <protection hidden="1"/>
    </xf>
    <xf numFmtId="0" fontId="0" fillId="0" borderId="16" xfId="0" applyBorder="1" applyAlignment="1"/>
  </cellXfs>
  <cellStyles count="2">
    <cellStyle name="Обычный" xfId="0" builtinId="0"/>
    <cellStyle name="Обычный 2" xfId="1" xr:uid="{F7D1DACD-B748-421E-9601-2CEE9C5B5308}"/>
  </cellStyles>
  <dxfs count="10"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116</xdr:col>
      <xdr:colOff>0</xdr:colOff>
      <xdr:row>9</xdr:row>
      <xdr:rowOff>0</xdr:rowOff>
    </xdr:from>
    <xdr:to>
      <xdr:col>125</xdr:col>
      <xdr:colOff>47625</xdr:colOff>
      <xdr:row>14</xdr:row>
      <xdr:rowOff>0</xdr:rowOff>
    </xdr:to>
    <xdr:pic>
      <xdr:nvPicPr>
        <xdr:cNvPr id="1025" name="Рисунок 1">
          <a:extLst>
            <a:ext uri="{FF2B5EF4-FFF2-40B4-BE49-F238E27FC236}">
              <a16:creationId xmlns:a16="http://schemas.microsoft.com/office/drawing/2014/main" id="{C2C22248-0B40-994B-06C4-52C52AACE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704975"/>
          <a:ext cx="1076325" cy="1076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C9F0CA-170D-4215-9AE2-06293513422F}" name="Drivers_fio" displayName="Drivers_fio" ref="A1:E50" totalsRowShown="0" headerRowDxfId="9" dataDxfId="8">
  <autoFilter ref="A1:E50" xr:uid="{17989B0D-D759-4D2E-9EF5-C8E9BCD49F5A}"/>
  <tableColumns count="5">
    <tableColumn id="1" xr3:uid="{00000000-0010-0000-0100-000001000000}" name="Фамилия " dataDxfId="7"/>
    <tableColumn id="2" xr3:uid="{00000000-0010-0000-0100-000002000000}" name="Имя " dataDxfId="6"/>
    <tableColumn id="3" xr3:uid="{00000000-0010-0000-0100-000003000000}" name="Отчестсво" dataDxfId="5"/>
    <tableColumn id="4" xr3:uid="{00000000-0010-0000-0100-000004000000}" name="Общее" dataDxfId="4">
      <calculatedColumnFormula>_xlfn.CONCAT(Drivers!$A2," ",Drivers!$B2," ",Drivers!$C2,)</calculatedColumnFormula>
    </tableColumn>
    <tableColumn id="5" xr3:uid="{00000000-0010-0000-0100-000005000000}" name="Инициалы" dataDxfId="3">
      <calculatedColumnFormula>IFERROR(LEFT(D2,FIND(" ",D2,1)+1)&amp;"."&amp;MID(D2,FIND(" ",D2,FIND(" ",D2,1)+1)+1,1)&amp;".", 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153D22-F0BA-4C68-AF4C-DE0CE2F05CBF}" name="Auto" displayName="Auto" ref="A1:B58" totalsRowShown="0">
  <autoFilter ref="A1:B58" xr:uid="{8493ECE1-D0F0-4C9C-A13B-B5450E825411}"/>
  <tableColumns count="2">
    <tableColumn id="1" xr3:uid="{00000000-0010-0000-0300-000001000000}" name="ГРЗ"/>
    <tableColumn id="2" xr3:uid="{00000000-0010-0000-0300-000002000000}" name="Марка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D6E286-B9AB-4FD5-B66E-8C6B50D3A5F4}" name="PPriceps" displayName="PPriceps" ref="A1:L57" totalsRowShown="0">
  <autoFilter ref="A1:L57" xr:uid="{2143E2C2-4DA7-464F-A662-7DAD7F139D68}"/>
  <tableColumns count="12">
    <tableColumn id="1" xr3:uid="{00000000-0010-0000-0500-000001000000}" name="ГРЗ"/>
    <tableColumn id="2" xr3:uid="{00000000-0010-0000-0500-000002000000}" name="ИТОГО"/>
    <tableColumn id="3" xr3:uid="{00000000-0010-0000-0500-000003000000}" name="1"/>
    <tableColumn id="4" xr3:uid="{00000000-0010-0000-0500-000004000000}" name="2"/>
    <tableColumn id="5" xr3:uid="{00000000-0010-0000-0500-000005000000}" name="3"/>
    <tableColumn id="6" xr3:uid="{00000000-0010-0000-0500-000006000000}" name="4"/>
    <tableColumn id="7" xr3:uid="{00000000-0010-0000-0500-000007000000}" name="5"/>
    <tableColumn id="8" xr3:uid="{00000000-0010-0000-0500-000008000000}" name="6"/>
    <tableColumn id="9" xr3:uid="{00000000-0010-0000-0500-000009000000}" name="7"/>
    <tableColumn id="10" xr3:uid="{00000000-0010-0000-0500-00000A000000}" name="8"/>
    <tableColumn id="11" xr3:uid="{00000000-0010-0000-0500-00000B000000}" name="9"/>
    <tableColumn id="12" xr3:uid="{00000000-0010-0000-0500-00000C000000}" name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939F4F-9DCC-4962-8673-0D773A1EF44B}" name="KontragentsTable" displayName="KontragentsTable" ref="A1:B60" totalsRowShown="0">
  <autoFilter ref="A1:B60" xr:uid="{FA1260E1-F641-49BA-AA4F-FE42D2DD01D7}"/>
  <tableColumns count="2">
    <tableColumn id="1" xr3:uid="{00000000-0010-0000-0700-000001000000}" name="Грузополучатель"/>
    <tableColumn id="2" xr3:uid="{00000000-0010-0000-0700-000002000000}" name="ИНН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3E9A507-4515-4C41-8834-973BEB757C75}" name="Pogruzka" displayName="Pogruzka" ref="A1:B20" totalsRowShown="0">
  <autoFilter ref="A1:B20" xr:uid="{56DA0798-1327-4951-86C6-823C62F00952}"/>
  <sortState xmlns:xlrd2="http://schemas.microsoft.com/office/spreadsheetml/2017/richdata2" ref="A2:B20">
    <sortCondition ref="A1:A20"/>
  </sortState>
  <tableColumns count="2">
    <tableColumn id="1" xr3:uid="{00000000-0010-0000-0900-000001000000}" name="ИП"/>
    <tableColumn id="2" xr3:uid="{00000000-0010-0000-0900-000002000000}" name="Адрес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5315D4-8846-4C13-AFEE-45AD5AADDF41}" name="Laborants" displayName="Laborants" ref="A1:B17" totalsRowShown="0" dataDxfId="2">
  <autoFilter ref="A1:B17" xr:uid="{A3078979-6ECE-4F39-95D6-4363EC350AE9}"/>
  <tableColumns count="2">
    <tableColumn id="1" xr3:uid="{00000000-0010-0000-0B00-000001000000}" name="Охладитель" dataDxfId="1"/>
    <tableColumn id="2" xr3:uid="{00000000-0010-0000-0B00-000002000000}" name="Ф.И.О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FEC9-1071-479B-B999-0B76AC7F4144}">
  <sheetPr codeName="Лист2"/>
  <dimension ref="A1:DY55"/>
  <sheetViews>
    <sheetView tabSelected="1" view="pageBreakPreview" topLeftCell="A37" zoomScale="220" zoomScaleNormal="70" zoomScaleSheetLayoutView="220" workbookViewId="0">
      <selection activeCell="E43" sqref="E43:K43"/>
    </sheetView>
  </sheetViews>
  <sheetFormatPr defaultColWidth="1.7109375" defaultRowHeight="9.75" x14ac:dyDescent="0.15"/>
  <cols>
    <col min="1" max="1" width="1.5703125" style="1" customWidth="1"/>
    <col min="2" max="2" width="1.7109375" style="1"/>
    <col min="3" max="3" width="2.42578125" style="1" customWidth="1"/>
    <col min="4" max="4" width="2.28515625" style="1" customWidth="1"/>
    <col min="5" max="5" width="2.140625" style="1" bestFit="1" customWidth="1"/>
    <col min="6" max="6" width="1.7109375" style="1"/>
    <col min="7" max="7" width="2.140625" style="1" customWidth="1"/>
    <col min="8" max="8" width="1.7109375" style="1"/>
    <col min="9" max="9" width="2.140625" style="1" customWidth="1"/>
    <col min="10" max="10" width="2" style="1" customWidth="1"/>
    <col min="11" max="15" width="1.7109375" style="1"/>
    <col min="16" max="16" width="2.7109375" style="1" customWidth="1"/>
    <col min="17" max="17" width="1.42578125" style="1" customWidth="1"/>
    <col min="18" max="27" width="1.7109375" style="1"/>
    <col min="28" max="28" width="1.42578125" style="1" customWidth="1"/>
    <col min="29" max="29" width="1.7109375" style="1"/>
    <col min="30" max="30" width="1.85546875" style="1" customWidth="1"/>
    <col min="31" max="31" width="1.7109375" style="1"/>
    <col min="32" max="32" width="1.42578125" style="1" customWidth="1"/>
    <col min="33" max="33" width="2.28515625" style="1" customWidth="1"/>
    <col min="34" max="34" width="2.140625" style="1" customWidth="1"/>
    <col min="35" max="36" width="1.7109375" style="1"/>
    <col min="37" max="37" width="2.28515625" style="1" customWidth="1"/>
    <col min="38" max="39" width="1.7109375" style="1"/>
    <col min="40" max="40" width="2" style="1" customWidth="1"/>
    <col min="41" max="57" width="1.7109375" style="1"/>
    <col min="58" max="58" width="2.28515625" style="1" customWidth="1"/>
    <col min="59" max="62" width="1.7109375" style="1"/>
    <col min="63" max="63" width="2" style="1" customWidth="1"/>
    <col min="64" max="65" width="1.7109375" style="1"/>
    <col min="66" max="66" width="2.42578125" style="1" customWidth="1"/>
    <col min="67" max="67" width="4.42578125" style="1" customWidth="1"/>
    <col min="68" max="71" width="1.7109375" style="1"/>
    <col min="72" max="72" width="1.42578125" style="1" customWidth="1"/>
    <col min="73" max="74" width="1.85546875" style="1" customWidth="1"/>
    <col min="75" max="75" width="1.42578125" style="1" customWidth="1"/>
    <col min="76" max="92" width="1.7109375" style="1"/>
    <col min="93" max="93" width="1.42578125" style="1" customWidth="1"/>
    <col min="94" max="98" width="1.7109375" style="1"/>
    <col min="99" max="99" width="2.42578125" style="1" customWidth="1"/>
    <col min="100" max="109" width="1.7109375" style="1"/>
    <col min="110" max="110" width="3.85546875" style="1" customWidth="1"/>
    <col min="111" max="16384" width="1.7109375" style="1"/>
  </cols>
  <sheetData>
    <row r="1" spans="1:129" ht="9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 t="s">
        <v>6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</row>
    <row r="2" spans="1:129" ht="9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 t="s">
        <v>7</v>
      </c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</row>
    <row r="3" spans="1:129" ht="9" customHeight="1" thickBot="1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70"/>
      <c r="BH3" s="71"/>
      <c r="BI3" s="71"/>
      <c r="BJ3" s="71"/>
      <c r="BK3" s="71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 t="s">
        <v>8</v>
      </c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</row>
    <row r="4" spans="1:129" ht="15.7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75" t="s">
        <v>9</v>
      </c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2"/>
      <c r="BH4" s="72"/>
      <c r="BI4" s="72"/>
      <c r="BJ4" s="72"/>
      <c r="BK4" s="72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0"/>
      <c r="CO4" s="10"/>
      <c r="CP4" s="10"/>
      <c r="CQ4" s="10"/>
      <c r="CR4" s="12"/>
      <c r="CS4" s="12"/>
      <c r="CT4" s="10"/>
      <c r="CU4" s="10"/>
      <c r="CV4" s="10"/>
      <c r="CW4" s="10"/>
      <c r="CX4" s="10"/>
      <c r="CY4" s="10"/>
      <c r="CZ4" s="13"/>
      <c r="DA4" s="13"/>
      <c r="DB4" s="13"/>
      <c r="DC4" s="13"/>
      <c r="DD4" s="10"/>
      <c r="DE4" s="10"/>
      <c r="DF4" s="65" t="s">
        <v>10</v>
      </c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10"/>
      <c r="DX4" s="10"/>
      <c r="DY4" s="10"/>
    </row>
    <row r="5" spans="1:129" ht="15.75" customHeight="1" x14ac:dyDescent="0.25">
      <c r="A5" s="66" t="s">
        <v>11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10"/>
      <c r="CO5" s="14"/>
      <c r="CP5" s="14"/>
      <c r="CQ5" s="14"/>
      <c r="CR5" s="10"/>
      <c r="CS5" s="10"/>
      <c r="CT5" s="79" t="s">
        <v>12</v>
      </c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6"/>
      <c r="DF5" s="67" t="s">
        <v>13</v>
      </c>
      <c r="DG5" s="67"/>
      <c r="DH5" s="67"/>
      <c r="DI5" s="67"/>
      <c r="DJ5" s="67"/>
      <c r="DK5" s="67"/>
      <c r="DL5" s="67"/>
      <c r="DM5" s="67"/>
      <c r="DN5" s="67"/>
      <c r="DO5" s="67"/>
      <c r="DP5" s="67"/>
      <c r="DQ5" s="67"/>
      <c r="DR5" s="67"/>
      <c r="DS5" s="67"/>
      <c r="DT5" s="67"/>
      <c r="DU5" s="67"/>
      <c r="DV5" s="67"/>
      <c r="DW5" s="10"/>
      <c r="DX5" s="10"/>
      <c r="DY5" s="10"/>
    </row>
    <row r="6" spans="1:129" ht="23.2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5" t="s">
        <v>52</v>
      </c>
      <c r="Y6" s="73"/>
      <c r="Z6" s="89"/>
      <c r="AA6" s="89"/>
      <c r="AB6" s="89"/>
      <c r="AC6" s="15" t="s">
        <v>52</v>
      </c>
      <c r="AD6" s="15"/>
      <c r="AE6" s="73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16"/>
      <c r="AS6" s="128"/>
      <c r="AT6" s="80"/>
      <c r="AU6" s="73"/>
      <c r="AV6" s="74"/>
      <c r="AW6" s="74"/>
      <c r="AX6" s="74"/>
      <c r="AY6" s="74"/>
      <c r="AZ6" s="16" t="s">
        <v>14</v>
      </c>
      <c r="BA6" s="16"/>
      <c r="BB6" s="16"/>
      <c r="BC6" s="16"/>
      <c r="BD6" s="16"/>
      <c r="BE6" s="14"/>
      <c r="BF6" s="17"/>
      <c r="BG6" s="17"/>
      <c r="BH6" s="17"/>
      <c r="BI6" s="17"/>
      <c r="BJ6" s="17"/>
      <c r="BK6" s="17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8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0"/>
      <c r="CO6" s="14"/>
      <c r="CP6" s="14"/>
      <c r="CQ6" s="14"/>
      <c r="CR6" s="10"/>
      <c r="CS6" s="10"/>
      <c r="CT6" s="79" t="s">
        <v>15</v>
      </c>
      <c r="CU6" s="80"/>
      <c r="CV6" s="80"/>
      <c r="CW6" s="80"/>
      <c r="CX6" s="80"/>
      <c r="CY6" s="80"/>
      <c r="CZ6" s="80"/>
      <c r="DA6" s="80"/>
      <c r="DB6" s="80"/>
      <c r="DC6" s="80"/>
      <c r="DD6" s="80"/>
      <c r="DE6" s="86"/>
      <c r="DF6" s="68"/>
      <c r="DG6" s="68"/>
      <c r="DH6" s="68"/>
      <c r="DI6" s="68"/>
      <c r="DJ6" s="68"/>
      <c r="DK6" s="68"/>
      <c r="DL6" s="87"/>
      <c r="DM6" s="87"/>
      <c r="DN6" s="87"/>
      <c r="DO6" s="87"/>
      <c r="DP6" s="87"/>
      <c r="DQ6" s="88"/>
      <c r="DR6" s="88"/>
      <c r="DS6" s="88"/>
      <c r="DT6" s="88"/>
      <c r="DU6" s="88"/>
      <c r="DV6" s="88"/>
      <c r="DW6" s="10"/>
      <c r="DX6" s="10"/>
      <c r="DY6" s="10"/>
    </row>
    <row r="7" spans="1:129" ht="24" customHeight="1" x14ac:dyDescent="0.25">
      <c r="A7" s="77" t="s">
        <v>51</v>
      </c>
      <c r="B7" s="78"/>
      <c r="C7" s="78"/>
      <c r="D7" s="78"/>
      <c r="E7" s="78"/>
      <c r="F7" s="78"/>
      <c r="G7" s="78"/>
      <c r="H7" s="78"/>
      <c r="I7" s="78"/>
      <c r="J7" s="78"/>
      <c r="K7" s="121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2"/>
      <c r="BT7" s="122"/>
      <c r="BU7" s="122"/>
      <c r="BV7" s="122"/>
      <c r="BW7" s="122"/>
      <c r="BX7" s="122"/>
      <c r="BY7" s="122"/>
      <c r="BZ7" s="122"/>
      <c r="CA7" s="122"/>
      <c r="CB7" s="122"/>
      <c r="CC7" s="122"/>
      <c r="CD7" s="122"/>
      <c r="CE7" s="122"/>
      <c r="CF7" s="122"/>
      <c r="CG7" s="122"/>
      <c r="CH7" s="122"/>
      <c r="CI7" s="122"/>
      <c r="CJ7" s="122"/>
      <c r="CK7" s="122"/>
      <c r="CL7" s="122"/>
      <c r="CM7" s="122"/>
      <c r="CN7" s="123"/>
      <c r="CO7" s="123"/>
      <c r="CP7" s="20"/>
      <c r="CQ7" s="14"/>
      <c r="CR7" s="21"/>
      <c r="CS7" s="10"/>
      <c r="CT7" s="79" t="s">
        <v>16</v>
      </c>
      <c r="CU7" s="80"/>
      <c r="CV7" s="80"/>
      <c r="CW7" s="80"/>
      <c r="CX7" s="80"/>
      <c r="CY7" s="80"/>
      <c r="CZ7" s="80"/>
      <c r="DA7" s="80"/>
      <c r="DB7" s="80"/>
      <c r="DC7" s="80"/>
      <c r="DD7" s="80"/>
      <c r="DE7" s="86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0"/>
      <c r="DX7" s="10"/>
      <c r="DY7" s="10"/>
    </row>
    <row r="8" spans="1:129" ht="21.75" customHeight="1" thickBot="1" x14ac:dyDescent="0.3">
      <c r="A8" s="79" t="s">
        <v>17</v>
      </c>
      <c r="B8" s="80"/>
      <c r="C8" s="80"/>
      <c r="D8" s="80"/>
      <c r="E8" s="80"/>
      <c r="F8" s="80"/>
      <c r="G8" s="80"/>
      <c r="H8" s="80"/>
      <c r="I8" s="80"/>
      <c r="J8" s="80"/>
      <c r="K8" s="82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84" t="s">
        <v>18</v>
      </c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82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1" t="s">
        <v>53</v>
      </c>
      <c r="AY8" s="80"/>
      <c r="AZ8" s="80"/>
      <c r="BA8" s="80"/>
      <c r="BB8" s="80"/>
      <c r="BC8" s="80"/>
      <c r="BD8" s="82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5"/>
      <c r="BP8" s="5"/>
      <c r="BQ8" s="5"/>
      <c r="BR8" s="22"/>
      <c r="BS8" s="5"/>
      <c r="BT8" s="5"/>
      <c r="BU8" s="5"/>
      <c r="BV8" s="5"/>
      <c r="BW8" s="5"/>
      <c r="BX8" s="5"/>
      <c r="BY8" s="5"/>
      <c r="BZ8" s="5"/>
      <c r="CA8" s="5"/>
      <c r="CB8" s="5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10"/>
      <c r="CO8" s="19"/>
      <c r="CP8" s="24"/>
      <c r="CQ8" s="19"/>
      <c r="CR8" s="10"/>
      <c r="CS8" s="10"/>
      <c r="CT8" s="79" t="s">
        <v>19</v>
      </c>
      <c r="CU8" s="80"/>
      <c r="CV8" s="80"/>
      <c r="CW8" s="80"/>
      <c r="CX8" s="80"/>
      <c r="CY8" s="80"/>
      <c r="CZ8" s="80"/>
      <c r="DA8" s="80"/>
      <c r="DB8" s="80"/>
      <c r="DC8" s="80"/>
      <c r="DD8" s="80"/>
      <c r="DE8" s="86"/>
      <c r="DF8" s="129"/>
      <c r="DG8" s="129"/>
      <c r="DH8" s="129"/>
      <c r="DI8" s="129"/>
      <c r="DJ8" s="129"/>
      <c r="DK8" s="129"/>
      <c r="DL8" s="129"/>
      <c r="DM8" s="129"/>
      <c r="DN8" s="129"/>
      <c r="DO8" s="129"/>
      <c r="DP8" s="129"/>
      <c r="DQ8" s="129"/>
      <c r="DR8" s="129"/>
      <c r="DS8" s="129"/>
      <c r="DT8" s="129"/>
      <c r="DU8" s="129"/>
      <c r="DV8" s="129"/>
      <c r="DW8" s="10"/>
      <c r="DX8" s="10"/>
      <c r="DY8" s="10"/>
    </row>
    <row r="9" spans="1:129" ht="6.75" customHeight="1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25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</row>
    <row r="10" spans="1:129" ht="33.75" customHeight="1" x14ac:dyDescent="0.25">
      <c r="A10" s="14" t="s">
        <v>20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4"/>
      <c r="AZ10" s="124"/>
      <c r="BA10" s="124"/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5"/>
      <c r="CH10" s="125"/>
      <c r="CI10" s="125"/>
      <c r="CJ10" s="125"/>
      <c r="CK10" s="125"/>
      <c r="CL10" s="125"/>
      <c r="CM10" s="125"/>
      <c r="CN10" s="125"/>
      <c r="CO10" s="125"/>
      <c r="CP10" s="26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10"/>
      <c r="DF10"/>
      <c r="DG10"/>
      <c r="DH10"/>
      <c r="DI10"/>
      <c r="DJ10"/>
      <c r="DK10"/>
      <c r="DL10"/>
      <c r="DM10" s="120"/>
      <c r="DN10" s="120"/>
      <c r="DO10" s="120"/>
      <c r="DP10" s="120"/>
      <c r="DQ10" s="120"/>
      <c r="DR10" s="120"/>
      <c r="DS10" s="120"/>
      <c r="DT10" s="120"/>
      <c r="DU10" s="120"/>
      <c r="DV10" s="120"/>
      <c r="DW10" s="10"/>
      <c r="DX10" s="10"/>
      <c r="DY10" s="10"/>
    </row>
    <row r="11" spans="1:129" ht="12.75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94" t="s">
        <v>21</v>
      </c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10"/>
      <c r="BR11" s="10"/>
      <c r="BS11" s="10"/>
      <c r="BT11" s="10"/>
      <c r="BU11" s="10"/>
      <c r="BV11" s="10"/>
      <c r="BW11" s="10"/>
      <c r="BX11" s="10"/>
      <c r="BY11" s="10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8"/>
      <c r="CQ11" s="27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/>
      <c r="DG11"/>
      <c r="DH11"/>
      <c r="DI11"/>
      <c r="DJ11"/>
      <c r="DK11"/>
      <c r="DL11"/>
      <c r="DM11" s="120"/>
      <c r="DN11" s="120"/>
      <c r="DO11" s="120"/>
      <c r="DP11" s="120"/>
      <c r="DQ11" s="120"/>
      <c r="DR11" s="120"/>
      <c r="DS11" s="120"/>
      <c r="DT11" s="120"/>
      <c r="DU11" s="120"/>
      <c r="DV11" s="120"/>
      <c r="DW11" s="10"/>
      <c r="DX11" s="10"/>
      <c r="DY11" s="10"/>
    </row>
    <row r="12" spans="1:129" ht="9.75" customHeight="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25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/>
      <c r="DG12"/>
      <c r="DH12"/>
      <c r="DI12"/>
      <c r="DJ12"/>
      <c r="DK12"/>
      <c r="DL12"/>
      <c r="DM12" s="120"/>
      <c r="DN12" s="120"/>
      <c r="DO12" s="120"/>
      <c r="DP12" s="120"/>
      <c r="DQ12" s="120"/>
      <c r="DR12" s="120"/>
      <c r="DS12" s="120"/>
      <c r="DT12" s="120"/>
      <c r="DU12" s="120"/>
      <c r="DV12" s="120"/>
      <c r="DW12" s="10"/>
      <c r="DX12" s="10"/>
      <c r="DY12" s="10"/>
    </row>
    <row r="13" spans="1:129" ht="15.75" x14ac:dyDescent="0.25">
      <c r="A13" s="79" t="s">
        <v>22</v>
      </c>
      <c r="B13" s="80"/>
      <c r="C13" s="80"/>
      <c r="D13" s="80"/>
      <c r="E13" s="80"/>
      <c r="F13" s="80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79" t="s">
        <v>23</v>
      </c>
      <c r="AP13" s="80"/>
      <c r="AQ13" s="80"/>
      <c r="AR13" s="80"/>
      <c r="AS13" s="80"/>
      <c r="AT13" s="80"/>
      <c r="AU13" s="80"/>
      <c r="AV13" s="80"/>
      <c r="AW13" s="80"/>
      <c r="AX13" s="108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6"/>
      <c r="BN13" s="126"/>
      <c r="BO13" s="126"/>
      <c r="BP13" s="126"/>
      <c r="BQ13" s="126"/>
      <c r="BR13" s="126"/>
      <c r="BS13" s="126"/>
      <c r="BT13" s="126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10"/>
      <c r="CO13" s="10"/>
      <c r="CP13" s="25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/>
      <c r="DG13"/>
      <c r="DH13"/>
      <c r="DI13"/>
      <c r="DJ13"/>
      <c r="DK13"/>
      <c r="DL13"/>
      <c r="DM13" s="120"/>
      <c r="DN13" s="120"/>
      <c r="DO13" s="120"/>
      <c r="DP13" s="120"/>
      <c r="DQ13" s="120"/>
      <c r="DR13" s="120"/>
      <c r="DS13" s="120"/>
      <c r="DT13" s="120"/>
      <c r="DU13" s="120"/>
      <c r="DV13" s="120"/>
      <c r="DW13" s="10"/>
      <c r="DX13" s="10"/>
      <c r="DY13" s="10"/>
    </row>
    <row r="14" spans="1:129" ht="12.75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6" t="s">
        <v>24</v>
      </c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10"/>
      <c r="CN14" s="10"/>
      <c r="CO14" s="10"/>
      <c r="CP14" s="25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56"/>
      <c r="DG14" s="56"/>
      <c r="DH14" s="56"/>
      <c r="DI14" s="56"/>
      <c r="DJ14" s="10"/>
      <c r="DK14" s="10"/>
      <c r="DL14" s="10"/>
      <c r="DM14" s="120"/>
      <c r="DN14" s="120"/>
      <c r="DO14" s="120"/>
      <c r="DP14" s="120"/>
      <c r="DQ14" s="120"/>
      <c r="DR14" s="120"/>
      <c r="DS14" s="120"/>
      <c r="DT14" s="120"/>
      <c r="DU14" s="120"/>
      <c r="DV14" s="120"/>
      <c r="DW14" s="10"/>
      <c r="DX14" s="10"/>
      <c r="DY14" s="10"/>
    </row>
    <row r="15" spans="1:129" ht="20.100000000000001" customHeight="1" x14ac:dyDescent="0.2">
      <c r="A15" s="117" t="s">
        <v>25</v>
      </c>
      <c r="B15" s="118"/>
      <c r="C15" s="118"/>
      <c r="D15" s="118"/>
      <c r="E15" s="118"/>
      <c r="F15" s="10"/>
      <c r="G15" s="10"/>
      <c r="H15" s="136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25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56"/>
      <c r="DG15" s="56"/>
      <c r="DH15" s="56"/>
      <c r="DI15" s="56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</row>
    <row r="16" spans="1:129" ht="12.75" x14ac:dyDescent="0.2">
      <c r="A16" s="119" t="s">
        <v>26</v>
      </c>
      <c r="B16" s="118"/>
      <c r="C16" s="118"/>
      <c r="D16" s="118"/>
      <c r="E16" s="118"/>
      <c r="F16" s="30"/>
      <c r="G16" s="30"/>
      <c r="H16" s="30"/>
      <c r="I16" s="5"/>
      <c r="J16" s="5"/>
      <c r="K16" s="138" t="s">
        <v>21</v>
      </c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38"/>
      <c r="AL16" s="138"/>
      <c r="AM16" s="138"/>
      <c r="AN16" s="138"/>
      <c r="AO16" s="138"/>
      <c r="AP16" s="138"/>
      <c r="AQ16" s="138"/>
      <c r="AR16" s="138"/>
      <c r="AS16" s="138"/>
      <c r="AT16" s="138"/>
      <c r="AU16" s="138"/>
      <c r="AV16" s="138"/>
      <c r="AW16" s="138"/>
      <c r="AX16" s="138"/>
      <c r="AY16" s="138"/>
      <c r="AZ16" s="138"/>
      <c r="BA16" s="138"/>
      <c r="BB16" s="138"/>
      <c r="BC16" s="138"/>
      <c r="BD16" s="138"/>
      <c r="BE16" s="138"/>
      <c r="BF16" s="138"/>
      <c r="BG16" s="138"/>
      <c r="BH16" s="138"/>
      <c r="BI16" s="138"/>
      <c r="BJ16" s="138"/>
      <c r="BK16" s="138"/>
      <c r="BL16" s="138"/>
      <c r="BM16" s="138"/>
      <c r="BN16" s="138"/>
      <c r="BO16" s="138"/>
      <c r="BP16" s="138"/>
      <c r="BQ16" s="138"/>
      <c r="BR16" s="138"/>
      <c r="BS16" s="138"/>
      <c r="BT16" s="138"/>
      <c r="BU16" s="138"/>
      <c r="BV16" s="138"/>
      <c r="BW16" s="138"/>
      <c r="BX16" s="138"/>
      <c r="BY16" s="138"/>
      <c r="BZ16" s="138"/>
      <c r="CA16" s="138"/>
      <c r="CB16" s="138"/>
      <c r="CC16" s="138"/>
      <c r="CD16" s="138"/>
      <c r="CE16" s="138"/>
      <c r="CF16" s="138"/>
      <c r="CG16" s="138"/>
      <c r="CH16" s="138"/>
      <c r="CI16" s="138"/>
      <c r="CJ16" s="138"/>
      <c r="CK16" s="138"/>
      <c r="CL16" s="138"/>
      <c r="CM16" s="138"/>
      <c r="CN16" s="138"/>
      <c r="CO16" s="138"/>
      <c r="CP16" s="31"/>
      <c r="CQ16" s="32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56"/>
      <c r="DG16" s="56"/>
      <c r="DH16" s="56"/>
      <c r="DI16" s="56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</row>
    <row r="17" spans="1:129" ht="7.5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8"/>
      <c r="CQ17" s="27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56"/>
      <c r="DG17" s="56"/>
      <c r="DH17" s="56"/>
      <c r="DI17" s="56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</row>
    <row r="18" spans="1:129" ht="32.25" customHeight="1" x14ac:dyDescent="0.25">
      <c r="A18" s="77" t="s">
        <v>54</v>
      </c>
      <c r="B18" s="78"/>
      <c r="C18" s="78"/>
      <c r="D18" s="78"/>
      <c r="E18" s="78"/>
      <c r="F18" s="78"/>
      <c r="G18" s="78"/>
      <c r="H18" s="78"/>
      <c r="I18" s="78"/>
      <c r="J18" s="78"/>
      <c r="K18" s="95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6"/>
      <c r="BV18" s="96"/>
      <c r="BW18" s="96"/>
      <c r="BX18" s="96"/>
      <c r="BY18" s="96"/>
      <c r="BZ18" s="96"/>
      <c r="CA18" s="96"/>
      <c r="CB18" s="96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O18" s="96"/>
      <c r="CP18" s="25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</row>
    <row r="19" spans="1:129" ht="12.75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94" t="s">
        <v>21</v>
      </c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80"/>
      <c r="CN19" s="80"/>
      <c r="CO19" s="80"/>
      <c r="CP19" s="26"/>
      <c r="CQ19" s="21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</row>
    <row r="20" spans="1:129" ht="7.5" hidden="1" customHeight="1" x14ac:dyDescent="0.15">
      <c r="A20" s="10"/>
      <c r="B20" s="10"/>
      <c r="C20" s="10"/>
      <c r="D20" s="10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8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</row>
    <row r="21" spans="1:129" ht="20.100000000000001" customHeight="1" x14ac:dyDescent="0.25">
      <c r="A21" s="102" t="s">
        <v>27</v>
      </c>
      <c r="B21" s="103"/>
      <c r="C21" s="103"/>
      <c r="D21" s="103"/>
      <c r="E21" s="103"/>
      <c r="F21" s="103"/>
      <c r="G21" s="103"/>
      <c r="H21" s="103"/>
      <c r="I21" s="103"/>
      <c r="J21" s="33"/>
      <c r="K21" s="92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  <c r="CD21" s="93"/>
      <c r="CE21" s="93"/>
      <c r="CF21" s="93"/>
      <c r="CG21" s="93"/>
      <c r="CH21" s="93"/>
      <c r="CI21" s="93"/>
      <c r="CJ21" s="93"/>
      <c r="CK21" s="93"/>
      <c r="CL21" s="93"/>
      <c r="CM21" s="93"/>
      <c r="CN21" s="93"/>
      <c r="CO21" s="93"/>
      <c r="CP21" s="34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</row>
    <row r="22" spans="1:129" ht="12.75" x14ac:dyDescent="0.2">
      <c r="A22" s="10"/>
      <c r="B22" s="10"/>
      <c r="C22" s="10"/>
      <c r="D22" s="10"/>
      <c r="E22" s="33"/>
      <c r="F22" s="33"/>
      <c r="G22" s="33"/>
      <c r="H22" s="33"/>
      <c r="I22" s="33"/>
      <c r="J22" s="30"/>
      <c r="K22" s="94" t="s">
        <v>28</v>
      </c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0"/>
      <c r="CF22" s="80"/>
      <c r="CG22" s="80"/>
      <c r="CH22" s="80"/>
      <c r="CI22" s="80"/>
      <c r="CJ22" s="80"/>
      <c r="CK22" s="80"/>
      <c r="CL22" s="80"/>
      <c r="CM22" s="80"/>
      <c r="CN22" s="80"/>
      <c r="CO22" s="80"/>
      <c r="CP22" s="34"/>
      <c r="CQ22" s="10"/>
      <c r="CR22" s="10"/>
      <c r="CS22" s="10"/>
      <c r="CT22" s="10"/>
      <c r="CU22" s="10"/>
      <c r="CV22" s="10"/>
      <c r="CW22" s="10"/>
      <c r="CX22" s="35"/>
      <c r="CY22" s="35"/>
      <c r="CZ22" s="35"/>
      <c r="DA22" s="35"/>
      <c r="DB22" s="35"/>
      <c r="DC22" s="35"/>
      <c r="DD22" s="35"/>
      <c r="DE22" s="35"/>
      <c r="DF22" s="35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</row>
    <row r="23" spans="1:129" ht="20.100000000000001" customHeight="1" x14ac:dyDescent="0.3">
      <c r="A23" s="79" t="s">
        <v>29</v>
      </c>
      <c r="B23" s="80"/>
      <c r="C23" s="80"/>
      <c r="D23" s="80"/>
      <c r="E23" s="80"/>
      <c r="F23" s="80"/>
      <c r="G23" s="80"/>
      <c r="H23" s="80"/>
      <c r="I23" s="80"/>
      <c r="J23" s="10"/>
      <c r="K23" s="159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BZ23" s="123"/>
      <c r="CA23" s="123"/>
      <c r="CB23" s="123"/>
      <c r="CC23" s="123"/>
      <c r="CD23" s="123"/>
      <c r="CE23" s="123"/>
      <c r="CF23" s="123"/>
      <c r="CG23" s="123"/>
      <c r="CH23" s="123"/>
      <c r="CI23" s="123"/>
      <c r="CJ23" s="123"/>
      <c r="CK23" s="123"/>
      <c r="CL23" s="123"/>
      <c r="CM23" s="123"/>
      <c r="CN23" s="123"/>
      <c r="CO23" s="123"/>
      <c r="CP23" s="36"/>
      <c r="CQ23" s="37"/>
      <c r="CR23" s="37"/>
      <c r="CS23" s="37"/>
      <c r="CT23" s="37"/>
      <c r="CU23" s="37"/>
      <c r="CV23" s="37"/>
      <c r="CW23" s="37"/>
      <c r="CX23" s="37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</row>
    <row r="24" spans="1:129" ht="12.75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94" t="s">
        <v>21</v>
      </c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80"/>
      <c r="CN24" s="80"/>
      <c r="CO24" s="80"/>
      <c r="CP24" s="25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</row>
    <row r="25" spans="1:129" ht="20.100000000000001" customHeight="1" thickBot="1" x14ac:dyDescent="0.2">
      <c r="A25" s="133" t="s">
        <v>30</v>
      </c>
      <c r="B25" s="133"/>
      <c r="C25" s="133"/>
      <c r="D25" s="133"/>
      <c r="E25" s="133"/>
      <c r="F25" s="133"/>
      <c r="G25" s="133"/>
      <c r="H25" s="133"/>
      <c r="I25" s="133"/>
      <c r="J25" s="133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  <c r="AQ25" s="134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10"/>
      <c r="CN25" s="10"/>
      <c r="CO25" s="10"/>
      <c r="CP25" s="25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</row>
    <row r="26" spans="1:129" ht="18.75" customHeight="1" thickBot="1" x14ac:dyDescent="0.3">
      <c r="A26" s="133"/>
      <c r="B26" s="133"/>
      <c r="C26" s="133"/>
      <c r="D26" s="133"/>
      <c r="E26" s="133"/>
      <c r="F26" s="133"/>
      <c r="G26" s="133"/>
      <c r="H26" s="133"/>
      <c r="I26" s="133"/>
      <c r="J26" s="133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79" t="s">
        <v>31</v>
      </c>
      <c r="AS26" s="80"/>
      <c r="AT26" s="80"/>
      <c r="AU26" s="80"/>
      <c r="AV26" s="80"/>
      <c r="AW26" s="80"/>
      <c r="AX26" s="80"/>
      <c r="AY26" s="86"/>
      <c r="AZ26" s="114"/>
      <c r="BA26" s="115"/>
      <c r="BB26" s="115"/>
      <c r="BC26" s="115"/>
      <c r="BD26" s="115"/>
      <c r="BE26" s="115"/>
      <c r="BF26" s="115"/>
      <c r="BG26" s="115"/>
      <c r="BH26" s="116"/>
      <c r="BI26" s="39"/>
      <c r="BJ26" s="14"/>
      <c r="BK26" s="79" t="s">
        <v>32</v>
      </c>
      <c r="BL26" s="80"/>
      <c r="BM26" s="80"/>
      <c r="BN26" s="80"/>
      <c r="BO26" s="80"/>
      <c r="BP26" s="80"/>
      <c r="BQ26" s="80"/>
      <c r="BR26" s="80"/>
      <c r="BS26" s="80"/>
      <c r="BT26" s="80"/>
      <c r="BU26" s="171"/>
      <c r="BV26" s="115"/>
      <c r="BW26" s="115"/>
      <c r="BX26" s="115"/>
      <c r="BY26" s="115"/>
      <c r="BZ26" s="115"/>
      <c r="CA26" s="116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10"/>
      <c r="CO26" s="10"/>
      <c r="CP26" s="10"/>
      <c r="CQ26" s="79"/>
      <c r="CR26" s="80"/>
      <c r="CS26" s="80"/>
      <c r="CT26" s="80"/>
      <c r="CU26" s="80"/>
      <c r="CV26" s="80"/>
      <c r="CW26" s="80"/>
      <c r="CX26" s="80"/>
      <c r="CY26" s="80"/>
      <c r="CZ26" s="80"/>
      <c r="DA26" s="32"/>
      <c r="DB26" s="32"/>
      <c r="DC26" s="170"/>
      <c r="DD26" s="80"/>
      <c r="DE26" s="80"/>
      <c r="DF26" s="80"/>
      <c r="DG26" s="80"/>
      <c r="DH26" s="80"/>
      <c r="DI26" s="8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</row>
    <row r="27" spans="1:129" ht="12.75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6" t="s">
        <v>21</v>
      </c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</row>
    <row r="28" spans="1:129" ht="6" customHeight="1" x14ac:dyDescent="0.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</row>
    <row r="29" spans="1:129" ht="10.5" thickBo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</row>
    <row r="30" spans="1:129" ht="15" customHeight="1" thickBot="1" x14ac:dyDescent="0.3">
      <c r="A30" s="79" t="s">
        <v>33</v>
      </c>
      <c r="B30" s="80"/>
      <c r="C30" s="80"/>
      <c r="D30" s="80"/>
      <c r="E30" s="80"/>
      <c r="F30" s="80"/>
      <c r="G30" s="10"/>
      <c r="H30" s="108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"/>
      <c r="AF30" s="14" t="s">
        <v>34</v>
      </c>
      <c r="AG30" s="10"/>
      <c r="AH30" s="10"/>
      <c r="AI30" s="10"/>
      <c r="AJ30" s="10"/>
      <c r="AK30" s="10"/>
      <c r="AL30" s="10"/>
      <c r="AM30" s="10"/>
      <c r="AN30" s="104"/>
      <c r="AO30" s="104"/>
      <c r="AP30" s="104"/>
      <c r="AQ30" s="104"/>
      <c r="AR30" s="10"/>
      <c r="AS30" s="29" t="s">
        <v>35</v>
      </c>
      <c r="AT30" s="10"/>
      <c r="AU30" s="10"/>
      <c r="AV30" s="10"/>
      <c r="AW30" s="10"/>
      <c r="AX30" s="104"/>
      <c r="AY30" s="104"/>
      <c r="AZ30" s="104"/>
      <c r="BA30" s="104"/>
      <c r="BB30" s="10"/>
      <c r="BC30" s="10"/>
      <c r="BD30" s="10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05"/>
      <c r="BT30" s="105"/>
      <c r="BU30" s="105"/>
      <c r="BV30" s="105"/>
      <c r="BW30" s="105"/>
      <c r="BX30" s="105"/>
      <c r="BY30" s="105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40"/>
      <c r="CT30" s="40"/>
      <c r="CU30" s="40"/>
      <c r="CV30" s="40"/>
      <c r="CW30" s="29"/>
      <c r="CX30" s="29"/>
      <c r="CY30" s="29"/>
      <c r="CZ30" s="40"/>
      <c r="DA30" s="40"/>
      <c r="DB30" s="40"/>
      <c r="DC30" s="40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0"/>
      <c r="DW30" s="10"/>
      <c r="DX30" s="10"/>
      <c r="DY30" s="10"/>
    </row>
    <row r="31" spans="1:129" ht="11.25" customHeight="1" thickBot="1" x14ac:dyDescent="0.25">
      <c r="A31" s="10"/>
      <c r="B31" s="10"/>
      <c r="C31" s="10"/>
      <c r="D31" s="10"/>
      <c r="E31" s="10"/>
      <c r="F31" s="10"/>
      <c r="G31" s="10"/>
      <c r="H31" s="106" t="s">
        <v>36</v>
      </c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27"/>
      <c r="BQ31" s="27"/>
      <c r="BR31" s="27"/>
      <c r="BS31" s="107"/>
      <c r="BT31" s="107"/>
      <c r="BU31" s="107"/>
      <c r="BV31" s="107"/>
      <c r="BW31" s="107"/>
      <c r="BX31" s="107"/>
      <c r="BY31" s="107"/>
      <c r="BZ31" s="85"/>
      <c r="CA31" s="85"/>
      <c r="CB31" s="85"/>
      <c r="CC31" s="85"/>
      <c r="CD31" s="85"/>
      <c r="CE31" s="85"/>
      <c r="CF31" s="85"/>
      <c r="CG31" s="85"/>
      <c r="CH31" s="85"/>
      <c r="CI31" s="27"/>
      <c r="CJ31" s="27"/>
      <c r="CK31" s="27"/>
      <c r="CL31" s="27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</row>
    <row r="32" spans="1:129" ht="32.25" customHeight="1" x14ac:dyDescent="0.25">
      <c r="A32" s="139" t="s">
        <v>37</v>
      </c>
      <c r="B32" s="140"/>
      <c r="C32" s="140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1"/>
      <c r="AO32" s="141"/>
      <c r="AP32" s="141"/>
      <c r="AQ32" s="141"/>
      <c r="AR32" s="141"/>
      <c r="AS32" s="141"/>
      <c r="AT32" s="141"/>
      <c r="AU32" s="141"/>
      <c r="AV32" s="141"/>
      <c r="AW32" s="141"/>
      <c r="AX32" s="141"/>
      <c r="AY32" s="141"/>
      <c r="AZ32" s="141"/>
      <c r="BA32" s="141"/>
      <c r="BB32" s="141"/>
      <c r="BC32" s="141"/>
      <c r="BD32" s="141"/>
      <c r="BE32" s="141"/>
      <c r="BF32" s="141"/>
      <c r="BG32" s="141"/>
      <c r="BH32" s="141"/>
      <c r="BI32" s="141"/>
      <c r="BJ32" s="141"/>
      <c r="BK32" s="142"/>
      <c r="BL32" s="161" t="s">
        <v>38</v>
      </c>
      <c r="BM32" s="140"/>
      <c r="BN32" s="140"/>
      <c r="BO32" s="141"/>
      <c r="BP32" s="141"/>
      <c r="BQ32" s="141"/>
      <c r="BR32" s="141"/>
      <c r="BS32" s="141"/>
      <c r="BT32" s="141"/>
      <c r="BU32" s="141"/>
      <c r="BV32" s="141"/>
      <c r="BW32" s="141"/>
      <c r="BX32" s="141"/>
      <c r="BY32" s="141"/>
      <c r="BZ32" s="141"/>
      <c r="CA32" s="141"/>
      <c r="CB32" s="141"/>
      <c r="CC32" s="141"/>
      <c r="CD32" s="141"/>
      <c r="CE32" s="141"/>
      <c r="CF32" s="141"/>
      <c r="CG32" s="141"/>
      <c r="CH32" s="141"/>
      <c r="CI32" s="141"/>
      <c r="CJ32" s="141"/>
      <c r="CK32" s="141"/>
      <c r="CL32" s="141"/>
      <c r="CM32" s="141"/>
      <c r="CN32" s="141"/>
      <c r="CO32" s="141"/>
      <c r="CP32" s="141"/>
      <c r="CQ32" s="141"/>
      <c r="CR32" s="141"/>
      <c r="CS32" s="141"/>
      <c r="CT32" s="141"/>
      <c r="CU32" s="141"/>
      <c r="CV32" s="141"/>
      <c r="CW32" s="141"/>
      <c r="CX32" s="141"/>
      <c r="CY32" s="141"/>
      <c r="CZ32" s="141"/>
      <c r="DA32" s="141"/>
      <c r="DB32" s="141"/>
      <c r="DC32" s="141"/>
      <c r="DD32" s="141"/>
      <c r="DE32" s="141"/>
      <c r="DF32" s="141"/>
      <c r="DG32" s="141"/>
      <c r="DH32" s="141"/>
      <c r="DI32" s="141"/>
      <c r="DJ32" s="141"/>
      <c r="DK32" s="141"/>
      <c r="DL32" s="141"/>
      <c r="DM32" s="141"/>
      <c r="DN32" s="141"/>
      <c r="DO32" s="141"/>
      <c r="DP32" s="141"/>
      <c r="DQ32" s="141"/>
      <c r="DR32" s="141"/>
      <c r="DS32" s="141"/>
      <c r="DT32" s="141"/>
      <c r="DU32" s="141"/>
      <c r="DV32" s="142"/>
      <c r="DW32" s="10"/>
      <c r="DX32" s="10"/>
      <c r="DY32" s="10"/>
    </row>
    <row r="33" spans="1:129" ht="41.25" customHeight="1" x14ac:dyDescent="0.2">
      <c r="A33" s="135" t="s">
        <v>55</v>
      </c>
      <c r="B33" s="100"/>
      <c r="C33" s="100"/>
      <c r="D33" s="63" t="s">
        <v>61</v>
      </c>
      <c r="E33" s="60"/>
      <c r="F33" s="60"/>
      <c r="G33" s="60"/>
      <c r="H33" s="60"/>
      <c r="I33" s="60"/>
      <c r="J33" s="63" t="s">
        <v>60</v>
      </c>
      <c r="K33" s="64"/>
      <c r="L33" s="64"/>
      <c r="M33" s="64"/>
      <c r="N33" s="64"/>
      <c r="O33" s="64"/>
      <c r="P33" s="63" t="s">
        <v>59</v>
      </c>
      <c r="Q33" s="64"/>
      <c r="R33" s="64"/>
      <c r="S33" s="64"/>
      <c r="T33" s="64"/>
      <c r="U33" s="64"/>
      <c r="V33" s="63" t="s">
        <v>58</v>
      </c>
      <c r="W33" s="64"/>
      <c r="X33" s="64"/>
      <c r="Y33" s="64"/>
      <c r="Z33" s="64"/>
      <c r="AA33" s="64"/>
      <c r="AB33" s="63" t="s">
        <v>57</v>
      </c>
      <c r="AC33" s="64"/>
      <c r="AD33" s="64"/>
      <c r="AE33" s="64"/>
      <c r="AF33" s="64"/>
      <c r="AG33" s="64"/>
      <c r="AH33" s="63" t="s">
        <v>56</v>
      </c>
      <c r="AI33" s="64"/>
      <c r="AJ33" s="64"/>
      <c r="AK33" s="64"/>
      <c r="AL33" s="64"/>
      <c r="AM33" s="64"/>
      <c r="AN33" s="63" t="s">
        <v>39</v>
      </c>
      <c r="AO33" s="64"/>
      <c r="AP33" s="64"/>
      <c r="AQ33" s="64"/>
      <c r="AR33" s="64"/>
      <c r="AS33" s="64"/>
      <c r="AT33" s="63" t="s">
        <v>40</v>
      </c>
      <c r="AU33" s="64"/>
      <c r="AV33" s="64"/>
      <c r="AW33" s="64"/>
      <c r="AX33" s="64"/>
      <c r="AY33" s="64"/>
      <c r="AZ33" s="63" t="s">
        <v>41</v>
      </c>
      <c r="BA33" s="64"/>
      <c r="BB33" s="64"/>
      <c r="BC33" s="64"/>
      <c r="BD33" s="64"/>
      <c r="BE33" s="64"/>
      <c r="BF33" s="63" t="s">
        <v>42</v>
      </c>
      <c r="BG33" s="64"/>
      <c r="BH33" s="64"/>
      <c r="BI33" s="64"/>
      <c r="BJ33" s="64"/>
      <c r="BK33" s="69"/>
      <c r="BL33" s="100" t="s">
        <v>55</v>
      </c>
      <c r="BM33" s="100"/>
      <c r="BN33" s="100"/>
      <c r="BO33" s="63" t="s">
        <v>61</v>
      </c>
      <c r="BP33" s="64"/>
      <c r="BQ33" s="64"/>
      <c r="BR33" s="64"/>
      <c r="BS33" s="64"/>
      <c r="BT33" s="64"/>
      <c r="BU33" s="63" t="s">
        <v>60</v>
      </c>
      <c r="BV33" s="64"/>
      <c r="BW33" s="64"/>
      <c r="BX33" s="64"/>
      <c r="BY33" s="64"/>
      <c r="BZ33" s="64"/>
      <c r="CA33" s="63" t="s">
        <v>59</v>
      </c>
      <c r="CB33" s="64"/>
      <c r="CC33" s="64"/>
      <c r="CD33" s="64"/>
      <c r="CE33" s="64"/>
      <c r="CF33" s="64"/>
      <c r="CG33" s="63" t="s">
        <v>58</v>
      </c>
      <c r="CH33" s="64"/>
      <c r="CI33" s="64"/>
      <c r="CJ33" s="64"/>
      <c r="CK33" s="64"/>
      <c r="CL33" s="64"/>
      <c r="CM33" s="63" t="s">
        <v>57</v>
      </c>
      <c r="CN33" s="64"/>
      <c r="CO33" s="64"/>
      <c r="CP33" s="64"/>
      <c r="CQ33" s="64"/>
      <c r="CR33" s="64"/>
      <c r="CS33" s="63" t="s">
        <v>56</v>
      </c>
      <c r="CT33" s="60"/>
      <c r="CU33" s="60"/>
      <c r="CV33" s="60"/>
      <c r="CW33" s="60"/>
      <c r="CX33" s="60"/>
      <c r="CY33" s="63" t="s">
        <v>39</v>
      </c>
      <c r="CZ33" s="60"/>
      <c r="DA33" s="60"/>
      <c r="DB33" s="60"/>
      <c r="DC33" s="60"/>
      <c r="DD33" s="60"/>
      <c r="DE33" s="63" t="s">
        <v>40</v>
      </c>
      <c r="DF33" s="64"/>
      <c r="DG33" s="64"/>
      <c r="DH33" s="64"/>
      <c r="DI33" s="64"/>
      <c r="DJ33" s="64"/>
      <c r="DK33" s="63" t="s">
        <v>41</v>
      </c>
      <c r="DL33" s="64"/>
      <c r="DM33" s="64"/>
      <c r="DN33" s="64"/>
      <c r="DO33" s="64"/>
      <c r="DP33" s="64"/>
      <c r="DQ33" s="63" t="s">
        <v>42</v>
      </c>
      <c r="DR33" s="64"/>
      <c r="DS33" s="64"/>
      <c r="DT33" s="64"/>
      <c r="DU33" s="64"/>
      <c r="DV33" s="69"/>
      <c r="DW33" s="10"/>
      <c r="DX33" s="10"/>
      <c r="DY33" s="10"/>
    </row>
    <row r="34" spans="1:129" ht="12.75" customHeight="1" x14ac:dyDescent="0.15">
      <c r="A34" s="162">
        <v>1</v>
      </c>
      <c r="B34" s="97"/>
      <c r="C34" s="97"/>
      <c r="D34" s="59">
        <v>2</v>
      </c>
      <c r="E34" s="60"/>
      <c r="F34" s="60"/>
      <c r="G34" s="60"/>
      <c r="H34" s="60"/>
      <c r="I34" s="60"/>
      <c r="J34" s="60">
        <v>3</v>
      </c>
      <c r="K34" s="60"/>
      <c r="L34" s="60"/>
      <c r="M34" s="60"/>
      <c r="N34" s="60"/>
      <c r="O34" s="60"/>
      <c r="P34" s="59">
        <v>4</v>
      </c>
      <c r="Q34" s="60"/>
      <c r="R34" s="60"/>
      <c r="S34" s="60"/>
      <c r="T34" s="60"/>
      <c r="U34" s="60"/>
      <c r="V34" s="59">
        <v>5</v>
      </c>
      <c r="W34" s="60"/>
      <c r="X34" s="60"/>
      <c r="Y34" s="60"/>
      <c r="Z34" s="60"/>
      <c r="AA34" s="60"/>
      <c r="AB34" s="59">
        <v>6</v>
      </c>
      <c r="AC34" s="60"/>
      <c r="AD34" s="60"/>
      <c r="AE34" s="60"/>
      <c r="AF34" s="60"/>
      <c r="AG34" s="60"/>
      <c r="AH34" s="59">
        <v>7</v>
      </c>
      <c r="AI34" s="60"/>
      <c r="AJ34" s="60"/>
      <c r="AK34" s="60"/>
      <c r="AL34" s="60"/>
      <c r="AM34" s="60"/>
      <c r="AN34" s="59">
        <v>8</v>
      </c>
      <c r="AO34" s="60"/>
      <c r="AP34" s="60"/>
      <c r="AQ34" s="60"/>
      <c r="AR34" s="60"/>
      <c r="AS34" s="60"/>
      <c r="AT34" s="59">
        <v>9</v>
      </c>
      <c r="AU34" s="60"/>
      <c r="AV34" s="60"/>
      <c r="AW34" s="60"/>
      <c r="AX34" s="60"/>
      <c r="AY34" s="60"/>
      <c r="AZ34" s="59">
        <v>10</v>
      </c>
      <c r="BA34" s="60"/>
      <c r="BB34" s="60"/>
      <c r="BC34" s="60"/>
      <c r="BD34" s="60"/>
      <c r="BE34" s="60"/>
      <c r="BF34" s="59">
        <v>11</v>
      </c>
      <c r="BG34" s="60"/>
      <c r="BH34" s="60"/>
      <c r="BI34" s="60"/>
      <c r="BJ34" s="60"/>
      <c r="BK34" s="61"/>
      <c r="BL34" s="97">
        <v>12</v>
      </c>
      <c r="BM34" s="97"/>
      <c r="BN34" s="97"/>
      <c r="BO34" s="59">
        <v>13</v>
      </c>
      <c r="BP34" s="60"/>
      <c r="BQ34" s="60"/>
      <c r="BR34" s="60"/>
      <c r="BS34" s="60"/>
      <c r="BT34" s="60"/>
      <c r="BU34" s="59">
        <v>14</v>
      </c>
      <c r="BV34" s="60"/>
      <c r="BW34" s="60"/>
      <c r="BX34" s="60"/>
      <c r="BY34" s="60"/>
      <c r="BZ34" s="60"/>
      <c r="CA34" s="59">
        <v>15</v>
      </c>
      <c r="CB34" s="60"/>
      <c r="CC34" s="60"/>
      <c r="CD34" s="60"/>
      <c r="CE34" s="60"/>
      <c r="CF34" s="60"/>
      <c r="CG34" s="59">
        <v>16</v>
      </c>
      <c r="CH34" s="60"/>
      <c r="CI34" s="60"/>
      <c r="CJ34" s="60"/>
      <c r="CK34" s="60"/>
      <c r="CL34" s="60"/>
      <c r="CM34" s="59">
        <v>17</v>
      </c>
      <c r="CN34" s="60"/>
      <c r="CO34" s="60"/>
      <c r="CP34" s="60"/>
      <c r="CQ34" s="60"/>
      <c r="CR34" s="60"/>
      <c r="CS34" s="59">
        <v>18</v>
      </c>
      <c r="CT34" s="60"/>
      <c r="CU34" s="60"/>
      <c r="CV34" s="60"/>
      <c r="CW34" s="60"/>
      <c r="CX34" s="60"/>
      <c r="CY34" s="59">
        <v>19</v>
      </c>
      <c r="CZ34" s="60"/>
      <c r="DA34" s="60"/>
      <c r="DB34" s="60"/>
      <c r="DC34" s="60"/>
      <c r="DD34" s="60"/>
      <c r="DE34" s="59">
        <v>20</v>
      </c>
      <c r="DF34" s="60"/>
      <c r="DG34" s="60"/>
      <c r="DH34" s="60"/>
      <c r="DI34" s="60"/>
      <c r="DJ34" s="60"/>
      <c r="DK34" s="59">
        <v>21</v>
      </c>
      <c r="DL34" s="60"/>
      <c r="DM34" s="60"/>
      <c r="DN34" s="60"/>
      <c r="DO34" s="60"/>
      <c r="DP34" s="60"/>
      <c r="DQ34" s="59">
        <v>22</v>
      </c>
      <c r="DR34" s="60"/>
      <c r="DS34" s="60"/>
      <c r="DT34" s="60"/>
      <c r="DU34" s="60"/>
      <c r="DV34" s="61"/>
      <c r="DW34" s="10"/>
      <c r="DX34" s="10"/>
      <c r="DY34" s="10"/>
    </row>
    <row r="35" spans="1:129" ht="29.1" customHeight="1" x14ac:dyDescent="0.15">
      <c r="A35" s="98"/>
      <c r="B35" s="99"/>
      <c r="C35" s="9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59"/>
      <c r="Q35" s="60"/>
      <c r="R35" s="60"/>
      <c r="S35" s="60"/>
      <c r="T35" s="60"/>
      <c r="U35" s="60"/>
      <c r="V35" s="59"/>
      <c r="W35" s="60"/>
      <c r="X35" s="60"/>
      <c r="Y35" s="60"/>
      <c r="Z35" s="60"/>
      <c r="AA35" s="60"/>
      <c r="AB35" s="59"/>
      <c r="AC35" s="60"/>
      <c r="AD35" s="60"/>
      <c r="AE35" s="60"/>
      <c r="AF35" s="60"/>
      <c r="AG35" s="60"/>
      <c r="AH35" s="59"/>
      <c r="AI35" s="60"/>
      <c r="AJ35" s="60"/>
      <c r="AK35" s="60"/>
      <c r="AL35" s="60"/>
      <c r="AM35" s="60"/>
      <c r="AN35" s="59"/>
      <c r="AO35" s="60"/>
      <c r="AP35" s="60"/>
      <c r="AQ35" s="60"/>
      <c r="AR35" s="60"/>
      <c r="AS35" s="60"/>
      <c r="AT35" s="59"/>
      <c r="AU35" s="60"/>
      <c r="AV35" s="60"/>
      <c r="AW35" s="60"/>
      <c r="AX35" s="60"/>
      <c r="AY35" s="60"/>
      <c r="AZ35" s="59"/>
      <c r="BA35" s="60"/>
      <c r="BB35" s="60"/>
      <c r="BC35" s="60"/>
      <c r="BD35" s="60"/>
      <c r="BE35" s="60"/>
      <c r="BF35" s="59"/>
      <c r="BG35" s="60"/>
      <c r="BH35" s="60"/>
      <c r="BI35" s="60"/>
      <c r="BJ35" s="60"/>
      <c r="BK35" s="61"/>
      <c r="BL35" s="97"/>
      <c r="BM35" s="97"/>
      <c r="BN35" s="97"/>
      <c r="BO35" s="59"/>
      <c r="BP35" s="60"/>
      <c r="BQ35" s="60"/>
      <c r="BR35" s="60"/>
      <c r="BS35" s="60"/>
      <c r="BT35" s="60"/>
      <c r="BU35" s="59"/>
      <c r="BV35" s="60"/>
      <c r="BW35" s="60"/>
      <c r="BX35" s="60"/>
      <c r="BY35" s="60"/>
      <c r="BZ35" s="60"/>
      <c r="CA35" s="59"/>
      <c r="CB35" s="60"/>
      <c r="CC35" s="60"/>
      <c r="CD35" s="60"/>
      <c r="CE35" s="60"/>
      <c r="CF35" s="60"/>
      <c r="CG35" s="59"/>
      <c r="CH35" s="60"/>
      <c r="CI35" s="60"/>
      <c r="CJ35" s="60"/>
      <c r="CK35" s="60"/>
      <c r="CL35" s="60"/>
      <c r="CM35" s="59"/>
      <c r="CN35" s="60"/>
      <c r="CO35" s="60"/>
      <c r="CP35" s="60"/>
      <c r="CQ35" s="60"/>
      <c r="CR35" s="60"/>
      <c r="CS35" s="59"/>
      <c r="CT35" s="60"/>
      <c r="CU35" s="60"/>
      <c r="CV35" s="60"/>
      <c r="CW35" s="60"/>
      <c r="CX35" s="60"/>
      <c r="CY35" s="59"/>
      <c r="CZ35" s="60"/>
      <c r="DA35" s="60"/>
      <c r="DB35" s="60"/>
      <c r="DC35" s="60"/>
      <c r="DD35" s="60"/>
      <c r="DE35" s="59"/>
      <c r="DF35" s="60"/>
      <c r="DG35" s="60"/>
      <c r="DH35" s="60"/>
      <c r="DI35" s="60"/>
      <c r="DJ35" s="60"/>
      <c r="DK35" s="59"/>
      <c r="DL35" s="60"/>
      <c r="DM35" s="60"/>
      <c r="DN35" s="60"/>
      <c r="DO35" s="60"/>
      <c r="DP35" s="60"/>
      <c r="DQ35" s="59"/>
      <c r="DR35" s="60"/>
      <c r="DS35" s="60"/>
      <c r="DT35" s="60"/>
      <c r="DU35" s="60"/>
      <c r="DV35" s="61"/>
      <c r="DW35" s="10"/>
      <c r="DX35" s="10"/>
      <c r="DY35" s="10"/>
    </row>
    <row r="36" spans="1:129" ht="29.1" customHeight="1" x14ac:dyDescent="0.15">
      <c r="A36" s="98"/>
      <c r="B36" s="99"/>
      <c r="C36" s="9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59"/>
      <c r="Q36" s="60"/>
      <c r="R36" s="60"/>
      <c r="S36" s="60"/>
      <c r="T36" s="60"/>
      <c r="U36" s="60"/>
      <c r="V36" s="59"/>
      <c r="W36" s="60"/>
      <c r="X36" s="60"/>
      <c r="Y36" s="60"/>
      <c r="Z36" s="60"/>
      <c r="AA36" s="60"/>
      <c r="AB36" s="59"/>
      <c r="AC36" s="60"/>
      <c r="AD36" s="60"/>
      <c r="AE36" s="60"/>
      <c r="AF36" s="60"/>
      <c r="AG36" s="60"/>
      <c r="AH36" s="59"/>
      <c r="AI36" s="60"/>
      <c r="AJ36" s="60"/>
      <c r="AK36" s="60"/>
      <c r="AL36" s="60"/>
      <c r="AM36" s="60"/>
      <c r="AN36" s="59"/>
      <c r="AO36" s="60"/>
      <c r="AP36" s="60"/>
      <c r="AQ36" s="60"/>
      <c r="AR36" s="60"/>
      <c r="AS36" s="60"/>
      <c r="AT36" s="59"/>
      <c r="AU36" s="60"/>
      <c r="AV36" s="60"/>
      <c r="AW36" s="60"/>
      <c r="AX36" s="60"/>
      <c r="AY36" s="60"/>
      <c r="AZ36" s="59"/>
      <c r="BA36" s="60"/>
      <c r="BB36" s="60"/>
      <c r="BC36" s="60"/>
      <c r="BD36" s="60"/>
      <c r="BE36" s="60"/>
      <c r="BF36" s="59"/>
      <c r="BG36" s="60"/>
      <c r="BH36" s="60"/>
      <c r="BI36" s="60"/>
      <c r="BJ36" s="60"/>
      <c r="BK36" s="61"/>
      <c r="BL36" s="97"/>
      <c r="BM36" s="97"/>
      <c r="BN36" s="97"/>
      <c r="BO36" s="59"/>
      <c r="BP36" s="60"/>
      <c r="BQ36" s="60"/>
      <c r="BR36" s="60"/>
      <c r="BS36" s="60"/>
      <c r="BT36" s="60"/>
      <c r="BU36" s="59"/>
      <c r="BV36" s="60"/>
      <c r="BW36" s="60"/>
      <c r="BX36" s="60"/>
      <c r="BY36" s="60"/>
      <c r="BZ36" s="60"/>
      <c r="CA36" s="59"/>
      <c r="CB36" s="60"/>
      <c r="CC36" s="60"/>
      <c r="CD36" s="60"/>
      <c r="CE36" s="60"/>
      <c r="CF36" s="60"/>
      <c r="CG36" s="59"/>
      <c r="CH36" s="60"/>
      <c r="CI36" s="60"/>
      <c r="CJ36" s="60"/>
      <c r="CK36" s="60"/>
      <c r="CL36" s="60"/>
      <c r="CM36" s="59"/>
      <c r="CN36" s="60"/>
      <c r="CO36" s="60"/>
      <c r="CP36" s="60"/>
      <c r="CQ36" s="60"/>
      <c r="CR36" s="60"/>
      <c r="CS36" s="59"/>
      <c r="CT36" s="60"/>
      <c r="CU36" s="60"/>
      <c r="CV36" s="60"/>
      <c r="CW36" s="60"/>
      <c r="CX36" s="60"/>
      <c r="CY36" s="59"/>
      <c r="CZ36" s="60"/>
      <c r="DA36" s="60"/>
      <c r="DB36" s="60"/>
      <c r="DC36" s="60"/>
      <c r="DD36" s="60"/>
      <c r="DE36" s="59"/>
      <c r="DF36" s="60"/>
      <c r="DG36" s="60"/>
      <c r="DH36" s="60"/>
      <c r="DI36" s="60"/>
      <c r="DJ36" s="60"/>
      <c r="DK36" s="59"/>
      <c r="DL36" s="60"/>
      <c r="DM36" s="60"/>
      <c r="DN36" s="60"/>
      <c r="DO36" s="60"/>
      <c r="DP36" s="60"/>
      <c r="DQ36" s="59"/>
      <c r="DR36" s="60"/>
      <c r="DS36" s="60"/>
      <c r="DT36" s="60"/>
      <c r="DU36" s="60"/>
      <c r="DV36" s="61"/>
      <c r="DW36" s="10"/>
      <c r="DX36" s="10"/>
      <c r="DY36" s="10"/>
    </row>
    <row r="37" spans="1:129" ht="29.1" customHeight="1" x14ac:dyDescent="0.15">
      <c r="A37" s="98"/>
      <c r="B37" s="99"/>
      <c r="C37" s="9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59"/>
      <c r="Q37" s="60"/>
      <c r="R37" s="60"/>
      <c r="S37" s="60"/>
      <c r="T37" s="60"/>
      <c r="U37" s="60"/>
      <c r="V37" s="59"/>
      <c r="W37" s="60"/>
      <c r="X37" s="60"/>
      <c r="Y37" s="60"/>
      <c r="Z37" s="60"/>
      <c r="AA37" s="60"/>
      <c r="AB37" s="59"/>
      <c r="AC37" s="60"/>
      <c r="AD37" s="60"/>
      <c r="AE37" s="60"/>
      <c r="AF37" s="60"/>
      <c r="AG37" s="60"/>
      <c r="AH37" s="59"/>
      <c r="AI37" s="60"/>
      <c r="AJ37" s="60"/>
      <c r="AK37" s="60"/>
      <c r="AL37" s="60"/>
      <c r="AM37" s="60"/>
      <c r="AN37" s="59"/>
      <c r="AO37" s="60"/>
      <c r="AP37" s="60"/>
      <c r="AQ37" s="60"/>
      <c r="AR37" s="60"/>
      <c r="AS37" s="60"/>
      <c r="AT37" s="59"/>
      <c r="AU37" s="60"/>
      <c r="AV37" s="60"/>
      <c r="AW37" s="60"/>
      <c r="AX37" s="60"/>
      <c r="AY37" s="60"/>
      <c r="AZ37" s="59"/>
      <c r="BA37" s="60"/>
      <c r="BB37" s="60"/>
      <c r="BC37" s="60"/>
      <c r="BD37" s="60"/>
      <c r="BE37" s="60"/>
      <c r="BF37" s="59"/>
      <c r="BG37" s="60"/>
      <c r="BH37" s="60"/>
      <c r="BI37" s="60"/>
      <c r="BJ37" s="60"/>
      <c r="BK37" s="61"/>
      <c r="BL37" s="97"/>
      <c r="BM37" s="97"/>
      <c r="BN37" s="97"/>
      <c r="BO37" s="59"/>
      <c r="BP37" s="60"/>
      <c r="BQ37" s="60"/>
      <c r="BR37" s="60"/>
      <c r="BS37" s="60"/>
      <c r="BT37" s="60"/>
      <c r="BU37" s="59"/>
      <c r="BV37" s="60"/>
      <c r="BW37" s="60"/>
      <c r="BX37" s="60"/>
      <c r="BY37" s="60"/>
      <c r="BZ37" s="60"/>
      <c r="CA37" s="59"/>
      <c r="CB37" s="60"/>
      <c r="CC37" s="60"/>
      <c r="CD37" s="60"/>
      <c r="CE37" s="60"/>
      <c r="CF37" s="60"/>
      <c r="CG37" s="59"/>
      <c r="CH37" s="60"/>
      <c r="CI37" s="60"/>
      <c r="CJ37" s="60"/>
      <c r="CK37" s="60"/>
      <c r="CL37" s="60"/>
      <c r="CM37" s="59"/>
      <c r="CN37" s="60"/>
      <c r="CO37" s="60"/>
      <c r="CP37" s="60"/>
      <c r="CQ37" s="60"/>
      <c r="CR37" s="60"/>
      <c r="CS37" s="59"/>
      <c r="CT37" s="60"/>
      <c r="CU37" s="60"/>
      <c r="CV37" s="60"/>
      <c r="CW37" s="60"/>
      <c r="CX37" s="60"/>
      <c r="CY37" s="59"/>
      <c r="CZ37" s="60"/>
      <c r="DA37" s="60"/>
      <c r="DB37" s="60"/>
      <c r="DC37" s="60"/>
      <c r="DD37" s="60"/>
      <c r="DE37" s="59"/>
      <c r="DF37" s="60"/>
      <c r="DG37" s="60"/>
      <c r="DH37" s="60"/>
      <c r="DI37" s="60"/>
      <c r="DJ37" s="60"/>
      <c r="DK37" s="59"/>
      <c r="DL37" s="60"/>
      <c r="DM37" s="60"/>
      <c r="DN37" s="60"/>
      <c r="DO37" s="60"/>
      <c r="DP37" s="60"/>
      <c r="DQ37" s="59"/>
      <c r="DR37" s="60"/>
      <c r="DS37" s="60"/>
      <c r="DT37" s="60"/>
      <c r="DU37" s="60"/>
      <c r="DV37" s="61"/>
      <c r="DW37" s="10"/>
      <c r="DX37" s="10"/>
      <c r="DY37" s="10"/>
    </row>
    <row r="38" spans="1:129" ht="29.1" customHeight="1" x14ac:dyDescent="0.15">
      <c r="A38" s="98"/>
      <c r="B38" s="99"/>
      <c r="C38" s="9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59"/>
      <c r="Q38" s="60"/>
      <c r="R38" s="60"/>
      <c r="S38" s="60"/>
      <c r="T38" s="60"/>
      <c r="U38" s="60"/>
      <c r="V38" s="59"/>
      <c r="W38" s="60"/>
      <c r="X38" s="60"/>
      <c r="Y38" s="60"/>
      <c r="Z38" s="60"/>
      <c r="AA38" s="60"/>
      <c r="AB38" s="59"/>
      <c r="AC38" s="60"/>
      <c r="AD38" s="60"/>
      <c r="AE38" s="60"/>
      <c r="AF38" s="60"/>
      <c r="AG38" s="60"/>
      <c r="AH38" s="59"/>
      <c r="AI38" s="60"/>
      <c r="AJ38" s="60"/>
      <c r="AK38" s="60"/>
      <c r="AL38" s="60"/>
      <c r="AM38" s="60"/>
      <c r="AN38" s="59"/>
      <c r="AO38" s="60"/>
      <c r="AP38" s="60"/>
      <c r="AQ38" s="60"/>
      <c r="AR38" s="60"/>
      <c r="AS38" s="60"/>
      <c r="AT38" s="59"/>
      <c r="AU38" s="60"/>
      <c r="AV38" s="60"/>
      <c r="AW38" s="60"/>
      <c r="AX38" s="60"/>
      <c r="AY38" s="60"/>
      <c r="AZ38" s="59"/>
      <c r="BA38" s="60"/>
      <c r="BB38" s="60"/>
      <c r="BC38" s="60"/>
      <c r="BD38" s="60"/>
      <c r="BE38" s="60"/>
      <c r="BF38" s="59"/>
      <c r="BG38" s="60"/>
      <c r="BH38" s="60"/>
      <c r="BI38" s="60"/>
      <c r="BJ38" s="60"/>
      <c r="BK38" s="61"/>
      <c r="BL38" s="97"/>
      <c r="BM38" s="97"/>
      <c r="BN38" s="97"/>
      <c r="BO38" s="59"/>
      <c r="BP38" s="60"/>
      <c r="BQ38" s="60"/>
      <c r="BR38" s="60"/>
      <c r="BS38" s="60"/>
      <c r="BT38" s="60"/>
      <c r="BU38" s="59"/>
      <c r="BV38" s="60"/>
      <c r="BW38" s="60"/>
      <c r="BX38" s="60"/>
      <c r="BY38" s="60"/>
      <c r="BZ38" s="60"/>
      <c r="CA38" s="59"/>
      <c r="CB38" s="60"/>
      <c r="CC38" s="60"/>
      <c r="CD38" s="60"/>
      <c r="CE38" s="60"/>
      <c r="CF38" s="60"/>
      <c r="CG38" s="59"/>
      <c r="CH38" s="60"/>
      <c r="CI38" s="60"/>
      <c r="CJ38" s="60"/>
      <c r="CK38" s="60"/>
      <c r="CL38" s="60"/>
      <c r="CM38" s="59"/>
      <c r="CN38" s="60"/>
      <c r="CO38" s="60"/>
      <c r="CP38" s="60"/>
      <c r="CQ38" s="60"/>
      <c r="CR38" s="60"/>
      <c r="CS38" s="59"/>
      <c r="CT38" s="60"/>
      <c r="CU38" s="60"/>
      <c r="CV38" s="60"/>
      <c r="CW38" s="60"/>
      <c r="CX38" s="60"/>
      <c r="CY38" s="59"/>
      <c r="CZ38" s="60"/>
      <c r="DA38" s="60"/>
      <c r="DB38" s="60"/>
      <c r="DC38" s="60"/>
      <c r="DD38" s="60"/>
      <c r="DE38" s="59"/>
      <c r="DF38" s="60"/>
      <c r="DG38" s="60"/>
      <c r="DH38" s="60"/>
      <c r="DI38" s="60"/>
      <c r="DJ38" s="60"/>
      <c r="DK38" s="59"/>
      <c r="DL38" s="60"/>
      <c r="DM38" s="60"/>
      <c r="DN38" s="60"/>
      <c r="DO38" s="60"/>
      <c r="DP38" s="60"/>
      <c r="DQ38" s="59"/>
      <c r="DR38" s="60"/>
      <c r="DS38" s="60"/>
      <c r="DT38" s="60"/>
      <c r="DU38" s="60"/>
      <c r="DV38" s="61"/>
      <c r="DW38" s="10"/>
      <c r="DX38" s="10"/>
      <c r="DY38" s="10"/>
    </row>
    <row r="39" spans="1:129" ht="29.1" customHeight="1" x14ac:dyDescent="0.15">
      <c r="A39" s="98"/>
      <c r="B39" s="99"/>
      <c r="C39" s="9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59"/>
      <c r="Q39" s="60"/>
      <c r="R39" s="60"/>
      <c r="S39" s="60"/>
      <c r="T39" s="60"/>
      <c r="U39" s="60"/>
      <c r="V39" s="59"/>
      <c r="W39" s="60"/>
      <c r="X39" s="60"/>
      <c r="Y39" s="60"/>
      <c r="Z39" s="60"/>
      <c r="AA39" s="60"/>
      <c r="AB39" s="59"/>
      <c r="AC39" s="60"/>
      <c r="AD39" s="60"/>
      <c r="AE39" s="60"/>
      <c r="AF39" s="60"/>
      <c r="AG39" s="60"/>
      <c r="AH39" s="59"/>
      <c r="AI39" s="60"/>
      <c r="AJ39" s="60"/>
      <c r="AK39" s="60"/>
      <c r="AL39" s="60"/>
      <c r="AM39" s="60"/>
      <c r="AN39" s="59"/>
      <c r="AO39" s="60"/>
      <c r="AP39" s="60"/>
      <c r="AQ39" s="60"/>
      <c r="AR39" s="60"/>
      <c r="AS39" s="60"/>
      <c r="AT39" s="59"/>
      <c r="AU39" s="60"/>
      <c r="AV39" s="60"/>
      <c r="AW39" s="60"/>
      <c r="AX39" s="60"/>
      <c r="AY39" s="60"/>
      <c r="AZ39" s="59"/>
      <c r="BA39" s="60"/>
      <c r="BB39" s="60"/>
      <c r="BC39" s="60"/>
      <c r="BD39" s="60"/>
      <c r="BE39" s="60"/>
      <c r="BF39" s="59"/>
      <c r="BG39" s="60"/>
      <c r="BH39" s="60"/>
      <c r="BI39" s="60"/>
      <c r="BJ39" s="60"/>
      <c r="BK39" s="61"/>
      <c r="BL39" s="97"/>
      <c r="BM39" s="97"/>
      <c r="BN39" s="97"/>
      <c r="BO39" s="59"/>
      <c r="BP39" s="60"/>
      <c r="BQ39" s="60"/>
      <c r="BR39" s="60"/>
      <c r="BS39" s="60"/>
      <c r="BT39" s="60"/>
      <c r="BU39" s="59"/>
      <c r="BV39" s="60"/>
      <c r="BW39" s="60"/>
      <c r="BX39" s="60"/>
      <c r="BY39" s="60"/>
      <c r="BZ39" s="60"/>
      <c r="CA39" s="59"/>
      <c r="CB39" s="60"/>
      <c r="CC39" s="60"/>
      <c r="CD39" s="60"/>
      <c r="CE39" s="60"/>
      <c r="CF39" s="60"/>
      <c r="CG39" s="59"/>
      <c r="CH39" s="60"/>
      <c r="CI39" s="60"/>
      <c r="CJ39" s="60"/>
      <c r="CK39" s="60"/>
      <c r="CL39" s="60"/>
      <c r="CM39" s="59"/>
      <c r="CN39" s="60"/>
      <c r="CO39" s="60"/>
      <c r="CP39" s="60"/>
      <c r="CQ39" s="60"/>
      <c r="CR39" s="60"/>
      <c r="CS39" s="59"/>
      <c r="CT39" s="60"/>
      <c r="CU39" s="60"/>
      <c r="CV39" s="60"/>
      <c r="CW39" s="60"/>
      <c r="CX39" s="60"/>
      <c r="CY39" s="59"/>
      <c r="CZ39" s="60"/>
      <c r="DA39" s="60"/>
      <c r="DB39" s="60"/>
      <c r="DC39" s="60"/>
      <c r="DD39" s="60"/>
      <c r="DE39" s="59"/>
      <c r="DF39" s="60"/>
      <c r="DG39" s="60"/>
      <c r="DH39" s="60"/>
      <c r="DI39" s="60"/>
      <c r="DJ39" s="60"/>
      <c r="DK39" s="59"/>
      <c r="DL39" s="60"/>
      <c r="DM39" s="60"/>
      <c r="DN39" s="60"/>
      <c r="DO39" s="60"/>
      <c r="DP39" s="60"/>
      <c r="DQ39" s="59"/>
      <c r="DR39" s="60"/>
      <c r="DS39" s="60"/>
      <c r="DT39" s="60"/>
      <c r="DU39" s="60"/>
      <c r="DV39" s="61"/>
      <c r="DW39" s="10"/>
      <c r="DX39" s="10"/>
      <c r="DY39" s="10"/>
    </row>
    <row r="40" spans="1:129" ht="29.1" customHeight="1" x14ac:dyDescent="0.15">
      <c r="A40" s="98"/>
      <c r="B40" s="99"/>
      <c r="C40" s="9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59"/>
      <c r="Q40" s="60"/>
      <c r="R40" s="60"/>
      <c r="S40" s="60"/>
      <c r="T40" s="60"/>
      <c r="U40" s="60"/>
      <c r="V40" s="59"/>
      <c r="W40" s="60"/>
      <c r="X40" s="60"/>
      <c r="Y40" s="60"/>
      <c r="Z40" s="60"/>
      <c r="AA40" s="60"/>
      <c r="AB40" s="59"/>
      <c r="AC40" s="60"/>
      <c r="AD40" s="60"/>
      <c r="AE40" s="60"/>
      <c r="AF40" s="60"/>
      <c r="AG40" s="60"/>
      <c r="AH40" s="59"/>
      <c r="AI40" s="60"/>
      <c r="AJ40" s="60"/>
      <c r="AK40" s="60"/>
      <c r="AL40" s="60"/>
      <c r="AM40" s="60"/>
      <c r="AN40" s="59"/>
      <c r="AO40" s="60"/>
      <c r="AP40" s="60"/>
      <c r="AQ40" s="60"/>
      <c r="AR40" s="60"/>
      <c r="AS40" s="60"/>
      <c r="AT40" s="59"/>
      <c r="AU40" s="60"/>
      <c r="AV40" s="60"/>
      <c r="AW40" s="60"/>
      <c r="AX40" s="60"/>
      <c r="AY40" s="60"/>
      <c r="AZ40" s="59"/>
      <c r="BA40" s="60"/>
      <c r="BB40" s="60"/>
      <c r="BC40" s="60"/>
      <c r="BD40" s="60"/>
      <c r="BE40" s="60"/>
      <c r="BF40" s="59"/>
      <c r="BG40" s="60"/>
      <c r="BH40" s="60"/>
      <c r="BI40" s="60"/>
      <c r="BJ40" s="60"/>
      <c r="BK40" s="61"/>
      <c r="BL40" s="97"/>
      <c r="BM40" s="97"/>
      <c r="BN40" s="97"/>
      <c r="BO40" s="59"/>
      <c r="BP40" s="60"/>
      <c r="BQ40" s="60"/>
      <c r="BR40" s="60"/>
      <c r="BS40" s="60"/>
      <c r="BT40" s="60"/>
      <c r="BU40" s="59"/>
      <c r="BV40" s="60"/>
      <c r="BW40" s="60"/>
      <c r="BX40" s="60"/>
      <c r="BY40" s="60"/>
      <c r="BZ40" s="60"/>
      <c r="CA40" s="59"/>
      <c r="CB40" s="60"/>
      <c r="CC40" s="60"/>
      <c r="CD40" s="60"/>
      <c r="CE40" s="60"/>
      <c r="CF40" s="60"/>
      <c r="CG40" s="59"/>
      <c r="CH40" s="60"/>
      <c r="CI40" s="60"/>
      <c r="CJ40" s="60"/>
      <c r="CK40" s="60"/>
      <c r="CL40" s="60"/>
      <c r="CM40" s="59"/>
      <c r="CN40" s="60"/>
      <c r="CO40" s="60"/>
      <c r="CP40" s="60"/>
      <c r="CQ40" s="60"/>
      <c r="CR40" s="60"/>
      <c r="CS40" s="59"/>
      <c r="CT40" s="60"/>
      <c r="CU40" s="60"/>
      <c r="CV40" s="60"/>
      <c r="CW40" s="60"/>
      <c r="CX40" s="60"/>
      <c r="CY40" s="59"/>
      <c r="CZ40" s="60"/>
      <c r="DA40" s="60"/>
      <c r="DB40" s="60"/>
      <c r="DC40" s="60"/>
      <c r="DD40" s="60"/>
      <c r="DE40" s="59"/>
      <c r="DF40" s="60"/>
      <c r="DG40" s="60"/>
      <c r="DH40" s="60"/>
      <c r="DI40" s="60"/>
      <c r="DJ40" s="60"/>
      <c r="DK40" s="59"/>
      <c r="DL40" s="60"/>
      <c r="DM40" s="60"/>
      <c r="DN40" s="60"/>
      <c r="DO40" s="60"/>
      <c r="DP40" s="60"/>
      <c r="DQ40" s="59"/>
      <c r="DR40" s="60"/>
      <c r="DS40" s="60"/>
      <c r="DT40" s="60"/>
      <c r="DU40" s="60"/>
      <c r="DV40" s="61"/>
      <c r="DW40" s="10"/>
      <c r="DX40" s="10"/>
      <c r="DY40" s="10"/>
    </row>
    <row r="41" spans="1:129" ht="29.1" customHeight="1" thickBot="1" x14ac:dyDescent="0.2">
      <c r="A41" s="150"/>
      <c r="B41" s="151"/>
      <c r="C41" s="151"/>
      <c r="D41" s="57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7"/>
      <c r="Q41" s="58"/>
      <c r="R41" s="58"/>
      <c r="S41" s="58"/>
      <c r="T41" s="58"/>
      <c r="U41" s="58"/>
      <c r="V41" s="57"/>
      <c r="W41" s="58"/>
      <c r="X41" s="58"/>
      <c r="Y41" s="58"/>
      <c r="Z41" s="58"/>
      <c r="AA41" s="58"/>
      <c r="AB41" s="57"/>
      <c r="AC41" s="58"/>
      <c r="AD41" s="58"/>
      <c r="AE41" s="58"/>
      <c r="AF41" s="58"/>
      <c r="AG41" s="58"/>
      <c r="AH41" s="57"/>
      <c r="AI41" s="58"/>
      <c r="AJ41" s="58"/>
      <c r="AK41" s="58"/>
      <c r="AL41" s="58"/>
      <c r="AM41" s="58"/>
      <c r="AN41" s="57"/>
      <c r="AO41" s="58"/>
      <c r="AP41" s="58"/>
      <c r="AQ41" s="58"/>
      <c r="AR41" s="58"/>
      <c r="AS41" s="58"/>
      <c r="AT41" s="57"/>
      <c r="AU41" s="58"/>
      <c r="AV41" s="58"/>
      <c r="AW41" s="58"/>
      <c r="AX41" s="58"/>
      <c r="AY41" s="58"/>
      <c r="AZ41" s="57"/>
      <c r="BA41" s="58"/>
      <c r="BB41" s="58"/>
      <c r="BC41" s="58"/>
      <c r="BD41" s="58"/>
      <c r="BE41" s="58"/>
      <c r="BF41" s="57"/>
      <c r="BG41" s="58"/>
      <c r="BH41" s="58"/>
      <c r="BI41" s="58"/>
      <c r="BJ41" s="58"/>
      <c r="BK41" s="62"/>
      <c r="BL41" s="165"/>
      <c r="BM41" s="165"/>
      <c r="BN41" s="165"/>
      <c r="BO41" s="57"/>
      <c r="BP41" s="58"/>
      <c r="BQ41" s="58"/>
      <c r="BR41" s="58"/>
      <c r="BS41" s="58"/>
      <c r="BT41" s="58"/>
      <c r="BU41" s="57"/>
      <c r="BV41" s="58"/>
      <c r="BW41" s="58"/>
      <c r="BX41" s="58"/>
      <c r="BY41" s="58"/>
      <c r="BZ41" s="58"/>
      <c r="CA41" s="57"/>
      <c r="CB41" s="58"/>
      <c r="CC41" s="58"/>
      <c r="CD41" s="58"/>
      <c r="CE41" s="58"/>
      <c r="CF41" s="58"/>
      <c r="CG41" s="57"/>
      <c r="CH41" s="58"/>
      <c r="CI41" s="58"/>
      <c r="CJ41" s="58"/>
      <c r="CK41" s="58"/>
      <c r="CL41" s="58"/>
      <c r="CM41" s="57"/>
      <c r="CN41" s="58"/>
      <c r="CO41" s="58"/>
      <c r="CP41" s="58"/>
      <c r="CQ41" s="58"/>
      <c r="CR41" s="58"/>
      <c r="CS41" s="57"/>
      <c r="CT41" s="58"/>
      <c r="CU41" s="58"/>
      <c r="CV41" s="58"/>
      <c r="CW41" s="58"/>
      <c r="CX41" s="58"/>
      <c r="CY41" s="57"/>
      <c r="CZ41" s="58"/>
      <c r="DA41" s="58"/>
      <c r="DB41" s="58"/>
      <c r="DC41" s="58"/>
      <c r="DD41" s="58"/>
      <c r="DE41" s="57"/>
      <c r="DF41" s="58"/>
      <c r="DG41" s="58"/>
      <c r="DH41" s="58"/>
      <c r="DI41" s="58"/>
      <c r="DJ41" s="58"/>
      <c r="DK41" s="57"/>
      <c r="DL41" s="58"/>
      <c r="DM41" s="58"/>
      <c r="DN41" s="58"/>
      <c r="DO41" s="58"/>
      <c r="DP41" s="58"/>
      <c r="DQ41" s="57"/>
      <c r="DR41" s="58"/>
      <c r="DS41" s="58"/>
      <c r="DT41" s="58"/>
      <c r="DU41" s="58"/>
      <c r="DV41" s="62"/>
      <c r="DW41" s="10"/>
      <c r="DX41" s="10"/>
      <c r="DY41" s="10"/>
    </row>
    <row r="42" spans="1:129" ht="15.75" customHeight="1" thickBot="1" x14ac:dyDescent="0.3">
      <c r="A42" s="148" t="s">
        <v>62</v>
      </c>
      <c r="B42" s="149"/>
      <c r="C42" s="149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1"/>
      <c r="U42" s="132" t="s">
        <v>63</v>
      </c>
      <c r="V42" s="132"/>
      <c r="W42" s="132"/>
      <c r="X42" s="132"/>
      <c r="Y42" s="132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4"/>
      <c r="AO42" s="132" t="s">
        <v>64</v>
      </c>
      <c r="AP42" s="132"/>
      <c r="AQ42" s="132"/>
      <c r="AR42" s="132"/>
      <c r="AS42" s="132"/>
      <c r="AT42" s="143"/>
      <c r="AU42" s="143"/>
      <c r="AV42" s="143"/>
      <c r="AW42" s="143"/>
      <c r="AX42" s="143"/>
      <c r="AY42" s="143"/>
      <c r="AZ42" s="143"/>
      <c r="BA42" s="143"/>
      <c r="BB42" s="143"/>
      <c r="BC42" s="143"/>
      <c r="BD42" s="143"/>
      <c r="BE42" s="143"/>
      <c r="BF42" s="143"/>
      <c r="BG42" s="143"/>
      <c r="BH42" s="143"/>
      <c r="BI42" s="143"/>
      <c r="BJ42" s="143"/>
      <c r="BK42" s="144"/>
      <c r="BL42" s="145" t="s">
        <v>43</v>
      </c>
      <c r="BM42" s="146"/>
      <c r="BN42" s="146"/>
      <c r="BO42" s="146"/>
      <c r="BP42" s="146"/>
      <c r="BQ42" s="146"/>
      <c r="BR42" s="146"/>
      <c r="BS42" s="146"/>
      <c r="BT42" s="147"/>
      <c r="BU42" s="110"/>
      <c r="BV42" s="111"/>
      <c r="BW42" s="111"/>
      <c r="BX42" s="111"/>
      <c r="BY42" s="111"/>
      <c r="BZ42" s="111"/>
      <c r="CA42" s="111"/>
      <c r="CB42" s="111"/>
      <c r="CC42" s="111"/>
      <c r="CD42" s="111"/>
      <c r="CE42" s="111"/>
      <c r="CF42" s="111"/>
      <c r="CG42" s="111"/>
      <c r="CH42" s="111"/>
      <c r="CI42" s="111"/>
      <c r="CJ42" s="111"/>
      <c r="CK42" s="111"/>
      <c r="CL42" s="111"/>
      <c r="CM42" s="111"/>
      <c r="CN42" s="111"/>
      <c r="CO42" s="111"/>
      <c r="CP42" s="111"/>
      <c r="CQ42" s="111"/>
      <c r="CR42" s="111"/>
      <c r="CS42" s="111"/>
      <c r="CT42" s="111"/>
      <c r="CU42" s="111"/>
      <c r="CV42" s="111"/>
      <c r="CW42" s="111"/>
      <c r="CX42" s="111"/>
      <c r="CY42" s="111"/>
      <c r="CZ42" s="111"/>
      <c r="DA42" s="111"/>
      <c r="DB42" s="111"/>
      <c r="DC42" s="111"/>
      <c r="DD42" s="111"/>
      <c r="DE42" s="111"/>
      <c r="DF42" s="111"/>
      <c r="DG42" s="111"/>
      <c r="DH42" s="111"/>
      <c r="DI42" s="111"/>
      <c r="DJ42" s="111"/>
      <c r="DK42" s="111"/>
      <c r="DL42" s="111"/>
      <c r="DM42" s="111"/>
      <c r="DN42" s="111"/>
      <c r="DO42" s="111"/>
      <c r="DP42" s="111"/>
      <c r="DQ42" s="111"/>
      <c r="DR42" s="111"/>
      <c r="DS42" s="111"/>
      <c r="DT42" s="111"/>
      <c r="DU42" s="111"/>
      <c r="DV42" s="112"/>
      <c r="DW42" s="10"/>
      <c r="DX42" s="10"/>
      <c r="DY42" s="10"/>
    </row>
    <row r="43" spans="1:129" ht="15.75" customHeight="1" x14ac:dyDescent="0.25">
      <c r="A43" s="177" t="s">
        <v>503</v>
      </c>
      <c r="B43" s="178"/>
      <c r="C43" s="178"/>
      <c r="D43" s="178"/>
      <c r="E43" s="177"/>
      <c r="F43" s="178"/>
      <c r="G43" s="178"/>
      <c r="H43" s="178"/>
      <c r="I43" s="178"/>
      <c r="J43" s="178"/>
      <c r="K43" s="178"/>
      <c r="L43" s="178" t="s">
        <v>504</v>
      </c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78"/>
      <c r="X43" s="178"/>
      <c r="Y43" s="178"/>
      <c r="Z43" s="178"/>
      <c r="AA43" s="178"/>
      <c r="AB43" s="178"/>
      <c r="AC43" s="178"/>
      <c r="AD43" s="178"/>
      <c r="AE43" s="178"/>
      <c r="AF43" s="178"/>
      <c r="AG43" s="178"/>
      <c r="AH43" s="178"/>
      <c r="AI43" s="178"/>
      <c r="AJ43" s="178"/>
      <c r="AK43" s="178"/>
      <c r="AL43" s="178"/>
      <c r="AM43" s="178"/>
      <c r="AN43" s="178"/>
      <c r="AO43" s="178"/>
      <c r="AP43" s="178"/>
      <c r="AQ43" s="178"/>
      <c r="AR43" s="178"/>
      <c r="AS43" s="178"/>
      <c r="AT43" s="178"/>
      <c r="AU43" s="178"/>
      <c r="AV43" s="178"/>
      <c r="AW43" s="178"/>
      <c r="AX43" s="178"/>
      <c r="AY43" s="178"/>
      <c r="AZ43" s="178"/>
      <c r="BA43" s="178"/>
      <c r="BB43" s="178"/>
      <c r="BC43" s="178"/>
      <c r="BD43" s="178"/>
      <c r="BE43" s="178"/>
      <c r="BF43" s="178"/>
      <c r="BG43" s="178"/>
      <c r="BH43" s="178"/>
      <c r="BI43" s="178"/>
      <c r="BJ43" s="178"/>
      <c r="BK43" s="41"/>
      <c r="BL43" s="155" t="s">
        <v>44</v>
      </c>
      <c r="BM43" s="156"/>
      <c r="BN43" s="156"/>
      <c r="BO43" s="156"/>
      <c r="BP43" s="156"/>
      <c r="BQ43" s="156"/>
      <c r="BR43" s="156"/>
      <c r="BS43" s="156"/>
      <c r="BT43" s="156"/>
      <c r="BU43" s="156"/>
      <c r="BV43" s="156"/>
      <c r="BW43" s="156"/>
      <c r="BX43" s="156"/>
      <c r="BY43" s="156"/>
      <c r="BZ43" s="156"/>
      <c r="CA43" s="156"/>
      <c r="CB43" s="156"/>
      <c r="CC43" s="14"/>
      <c r="CD43" s="90"/>
      <c r="CE43" s="91"/>
      <c r="CF43" s="91"/>
      <c r="CG43" s="91"/>
      <c r="CH43" s="91"/>
      <c r="CI43" s="91"/>
      <c r="CJ43" s="91"/>
      <c r="CK43" s="91"/>
      <c r="CL43" s="91"/>
      <c r="CM43" s="91"/>
      <c r="CN43" s="91"/>
      <c r="CO43" s="14"/>
      <c r="CP43" s="152"/>
      <c r="CQ43" s="153"/>
      <c r="CR43" s="153"/>
      <c r="CS43" s="153"/>
      <c r="CT43" s="153"/>
      <c r="CU43" s="153"/>
      <c r="CV43" s="153"/>
      <c r="CW43" s="153"/>
      <c r="CX43" s="14"/>
      <c r="CY43" s="154"/>
      <c r="CZ43" s="154"/>
      <c r="DA43" s="154"/>
      <c r="DB43" s="154"/>
      <c r="DC43" s="154"/>
      <c r="DD43" s="154"/>
      <c r="DE43" s="154"/>
      <c r="DF43" s="154"/>
      <c r="DG43" s="154"/>
      <c r="DH43" s="154"/>
      <c r="DI43" s="154"/>
      <c r="DJ43" s="154"/>
      <c r="DK43" s="154"/>
      <c r="DL43" s="154"/>
      <c r="DM43" s="154"/>
      <c r="DN43" s="154"/>
      <c r="DO43" s="154"/>
      <c r="DP43" s="154"/>
      <c r="DQ43" s="154"/>
      <c r="DR43" s="154"/>
      <c r="DS43" s="154"/>
      <c r="DT43" s="154"/>
      <c r="DU43" s="154"/>
      <c r="DV43" s="14"/>
      <c r="DW43" s="10"/>
      <c r="DX43" s="10"/>
      <c r="DY43" s="10"/>
    </row>
    <row r="44" spans="1:129" ht="15.75" customHeight="1" x14ac:dyDescent="0.25">
      <c r="A44" s="79" t="s">
        <v>65</v>
      </c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79"/>
      <c r="BG44" s="79"/>
      <c r="BH44" s="79"/>
      <c r="BI44" s="79"/>
      <c r="BJ44" s="79"/>
      <c r="BK44" s="42"/>
      <c r="BL44" s="43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63" t="s">
        <v>0</v>
      </c>
      <c r="CE44" s="164"/>
      <c r="CF44" s="164"/>
      <c r="CG44" s="164"/>
      <c r="CH44" s="164"/>
      <c r="CI44" s="164"/>
      <c r="CJ44" s="164"/>
      <c r="CK44" s="164"/>
      <c r="CL44" s="164"/>
      <c r="CM44" s="164"/>
      <c r="CN44" s="164"/>
      <c r="CO44" s="44"/>
      <c r="CP44" s="163" t="s">
        <v>1</v>
      </c>
      <c r="CQ44" s="164"/>
      <c r="CR44" s="164"/>
      <c r="CS44" s="164"/>
      <c r="CT44" s="164"/>
      <c r="CU44" s="164"/>
      <c r="CV44" s="164"/>
      <c r="CW44" s="164"/>
      <c r="CX44" s="44"/>
      <c r="CY44" s="106" t="s">
        <v>2</v>
      </c>
      <c r="CZ44" s="106"/>
      <c r="DA44" s="106"/>
      <c r="DB44" s="106"/>
      <c r="DC44" s="106"/>
      <c r="DD44" s="106"/>
      <c r="DE44" s="106"/>
      <c r="DF44" s="106"/>
      <c r="DG44" s="106"/>
      <c r="DH44" s="106"/>
      <c r="DI44" s="106"/>
      <c r="DJ44" s="106"/>
      <c r="DK44" s="106"/>
      <c r="DL44" s="106"/>
      <c r="DM44" s="106"/>
      <c r="DN44" s="106"/>
      <c r="DO44" s="106"/>
      <c r="DP44" s="106"/>
      <c r="DQ44" s="106"/>
      <c r="DR44" s="106"/>
      <c r="DS44" s="106"/>
      <c r="DT44" s="106"/>
      <c r="DU44" s="106"/>
      <c r="DV44" s="14"/>
      <c r="DW44" s="10"/>
      <c r="DX44" s="10"/>
      <c r="DY44" s="10"/>
    </row>
    <row r="45" spans="1:129" ht="12.75" customHeight="1" x14ac:dyDescent="0.25">
      <c r="A45" s="133" t="s">
        <v>45</v>
      </c>
      <c r="B45" s="133"/>
      <c r="C45" s="133"/>
      <c r="D45" s="133"/>
      <c r="E45" s="133"/>
      <c r="F45" s="133"/>
      <c r="G45" s="133"/>
      <c r="H45" s="133"/>
      <c r="I45" s="133"/>
      <c r="J45" s="14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14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14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41"/>
      <c r="BL45" s="166" t="s">
        <v>68</v>
      </c>
      <c r="BM45" s="167"/>
      <c r="BN45" s="167"/>
      <c r="BO45" s="167"/>
      <c r="BP45" s="167"/>
      <c r="BQ45" s="167"/>
      <c r="BR45" s="167"/>
      <c r="BS45" s="167"/>
      <c r="BT45" s="167"/>
      <c r="BU45" s="167"/>
      <c r="BV45" s="167"/>
      <c r="BW45" s="167"/>
      <c r="BX45" s="167"/>
      <c r="BY45" s="167"/>
      <c r="BZ45" s="167"/>
      <c r="CA45" s="167"/>
      <c r="CB45" s="167"/>
      <c r="CC45" s="168"/>
      <c r="CD45" s="168"/>
      <c r="CE45" s="168"/>
      <c r="CF45" s="168"/>
      <c r="CG45" s="168"/>
      <c r="CH45" s="168"/>
      <c r="CI45" s="168"/>
      <c r="CJ45" s="168"/>
      <c r="CK45" s="168"/>
      <c r="CL45" s="168"/>
      <c r="CM45" s="168"/>
      <c r="CN45" s="168"/>
      <c r="CO45" s="45" t="s">
        <v>3</v>
      </c>
      <c r="CP45" s="82"/>
      <c r="CQ45" s="127"/>
      <c r="CR45" s="127"/>
      <c r="CS45" s="45" t="s">
        <v>4</v>
      </c>
      <c r="CT45" s="82"/>
      <c r="CU45" s="82"/>
      <c r="CV45" s="82"/>
      <c r="CW45" s="82"/>
      <c r="CX45" s="173" t="s">
        <v>50</v>
      </c>
      <c r="CY45" s="133"/>
      <c r="CZ45" s="133"/>
      <c r="DA45" s="133"/>
      <c r="DB45" s="46" t="s">
        <v>52</v>
      </c>
      <c r="DC45" s="82"/>
      <c r="DD45" s="127"/>
      <c r="DE45" s="127"/>
      <c r="DF45" s="47" t="s">
        <v>52</v>
      </c>
      <c r="DG45" s="82"/>
      <c r="DH45" s="127"/>
      <c r="DI45" s="127"/>
      <c r="DJ45" s="127"/>
      <c r="DK45" s="127"/>
      <c r="DL45" s="127"/>
      <c r="DM45" s="127"/>
      <c r="DN45" s="127"/>
      <c r="DO45" s="127"/>
      <c r="DP45" s="127"/>
      <c r="DQ45" s="117">
        <v>20</v>
      </c>
      <c r="DR45" s="160"/>
      <c r="DS45" s="82"/>
      <c r="DT45" s="127"/>
      <c r="DU45" s="127"/>
      <c r="DV45" s="47" t="s">
        <v>14</v>
      </c>
      <c r="DW45" s="10"/>
      <c r="DX45" s="10"/>
      <c r="DY45" s="10"/>
    </row>
    <row r="46" spans="1:129" ht="12.75" customHeight="1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8"/>
      <c r="K46" s="94" t="s">
        <v>0</v>
      </c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44"/>
      <c r="Y46" s="94" t="s">
        <v>1</v>
      </c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44"/>
      <c r="AN46" s="94" t="s">
        <v>2</v>
      </c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49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0"/>
      <c r="DX46" s="10"/>
      <c r="DY46" s="10"/>
    </row>
    <row r="47" spans="1:129" ht="12.75" customHeight="1" x14ac:dyDescent="0.25">
      <c r="A47" s="133" t="s">
        <v>46</v>
      </c>
      <c r="B47" s="133"/>
      <c r="C47" s="133"/>
      <c r="D47" s="133"/>
      <c r="E47" s="133"/>
      <c r="F47" s="133"/>
      <c r="G47" s="133"/>
      <c r="H47" s="133"/>
      <c r="I47" s="133"/>
      <c r="J47" s="14"/>
      <c r="K47" s="82" t="s">
        <v>104</v>
      </c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44"/>
      <c r="Y47" s="159"/>
      <c r="Z47" s="159"/>
      <c r="AA47" s="159"/>
      <c r="AB47" s="159"/>
      <c r="AC47" s="159"/>
      <c r="AD47" s="159"/>
      <c r="AE47" s="159"/>
      <c r="AF47" s="159"/>
      <c r="AG47" s="159"/>
      <c r="AH47" s="159"/>
      <c r="AI47" s="159"/>
      <c r="AJ47" s="159"/>
      <c r="AK47" s="159"/>
      <c r="AL47" s="159"/>
      <c r="AM47" s="44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49"/>
      <c r="BL47" s="169" t="s">
        <v>66</v>
      </c>
      <c r="BM47" s="156"/>
      <c r="BN47" s="156"/>
      <c r="BO47" s="156"/>
      <c r="BP47" s="156"/>
      <c r="BQ47" s="156"/>
      <c r="BR47" s="156"/>
      <c r="BS47" s="156"/>
      <c r="BT47" s="156"/>
      <c r="BU47" s="92"/>
      <c r="BV47" s="93"/>
      <c r="BW47" s="93"/>
      <c r="BX47" s="93"/>
      <c r="BY47" s="93"/>
      <c r="BZ47" s="93"/>
      <c r="CA47" s="93"/>
      <c r="CB47" s="93"/>
      <c r="CC47" s="93"/>
      <c r="CD47" s="93"/>
      <c r="CE47" s="93"/>
      <c r="CF47" s="93"/>
      <c r="CG47" s="93"/>
      <c r="CH47" s="93"/>
      <c r="CI47" s="93"/>
      <c r="CJ47" s="93"/>
      <c r="CK47" s="93"/>
      <c r="CL47" s="93"/>
      <c r="CM47" s="93"/>
      <c r="CN47" s="93"/>
      <c r="CO47" s="93"/>
      <c r="CP47" s="93"/>
      <c r="CQ47" s="93"/>
      <c r="CR47" s="93"/>
      <c r="CS47" s="93"/>
      <c r="CT47" s="93"/>
      <c r="CU47" s="93"/>
      <c r="CV47" s="93"/>
      <c r="CW47" s="93"/>
      <c r="CX47" s="93"/>
      <c r="CY47" s="93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10"/>
      <c r="DX47" s="10"/>
      <c r="DY47" s="10"/>
    </row>
    <row r="48" spans="1:129" ht="12.75" customHeight="1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14"/>
      <c r="K48" s="94" t="s">
        <v>0</v>
      </c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44"/>
      <c r="Y48" s="94" t="s">
        <v>1</v>
      </c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44"/>
      <c r="AN48" s="94" t="s">
        <v>2</v>
      </c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49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0"/>
      <c r="DX48" s="10"/>
      <c r="DY48" s="10"/>
    </row>
    <row r="49" spans="1:129" ht="12.75" customHeight="1" x14ac:dyDescent="0.25">
      <c r="A49" s="133" t="s">
        <v>47</v>
      </c>
      <c r="B49" s="133"/>
      <c r="C49" s="133"/>
      <c r="D49" s="133"/>
      <c r="E49" s="133"/>
      <c r="F49" s="133"/>
      <c r="G49" s="133"/>
      <c r="H49" s="133"/>
      <c r="I49" s="133"/>
      <c r="J49" s="14"/>
      <c r="K49" s="82" t="s">
        <v>343</v>
      </c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44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  <c r="AL49" s="159"/>
      <c r="AM49" s="44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49"/>
      <c r="BL49" s="169" t="s">
        <v>47</v>
      </c>
      <c r="BM49" s="156"/>
      <c r="BN49" s="156"/>
      <c r="BO49" s="156"/>
      <c r="BP49" s="156"/>
      <c r="BQ49" s="156"/>
      <c r="BR49" s="156"/>
      <c r="BS49" s="156"/>
      <c r="BT49" s="156"/>
      <c r="BU49" s="14"/>
      <c r="BV49" s="154" t="s">
        <v>22</v>
      </c>
      <c r="BW49" s="154"/>
      <c r="BX49" s="154"/>
      <c r="BY49" s="154"/>
      <c r="BZ49" s="154"/>
      <c r="CA49" s="154"/>
      <c r="CB49" s="154"/>
      <c r="CC49" s="154"/>
      <c r="CD49" s="154"/>
      <c r="CE49" s="154"/>
      <c r="CF49" s="154"/>
      <c r="CG49" s="154"/>
      <c r="CH49" s="154"/>
      <c r="CI49" s="44"/>
      <c r="CJ49" s="174"/>
      <c r="CK49" s="175"/>
      <c r="CL49" s="175"/>
      <c r="CM49" s="175"/>
      <c r="CN49" s="175"/>
      <c r="CO49" s="175"/>
      <c r="CP49" s="175"/>
      <c r="CQ49" s="175"/>
      <c r="CR49" s="175"/>
      <c r="CS49" s="175"/>
      <c r="CT49" s="175"/>
      <c r="CU49" s="175"/>
      <c r="CV49" s="175"/>
      <c r="CW49" s="175"/>
      <c r="CX49" s="44"/>
      <c r="CY49" s="154"/>
      <c r="CZ49" s="154"/>
      <c r="DA49" s="154"/>
      <c r="DB49" s="154"/>
      <c r="DC49" s="154"/>
      <c r="DD49" s="154"/>
      <c r="DE49" s="154"/>
      <c r="DF49" s="154"/>
      <c r="DG49" s="154"/>
      <c r="DH49" s="154"/>
      <c r="DI49" s="154"/>
      <c r="DJ49" s="154"/>
      <c r="DK49" s="154"/>
      <c r="DL49" s="154"/>
      <c r="DM49" s="154"/>
      <c r="DN49" s="154"/>
      <c r="DO49" s="154"/>
      <c r="DP49" s="154"/>
      <c r="DQ49" s="154"/>
      <c r="DR49" s="154"/>
      <c r="DS49" s="154"/>
      <c r="DT49" s="154"/>
      <c r="DU49" s="154"/>
      <c r="DV49" s="14"/>
      <c r="DW49" s="10"/>
      <c r="DX49" s="10"/>
      <c r="DY49" s="10"/>
    </row>
    <row r="50" spans="1:129" ht="12.75" customHeight="1" x14ac:dyDescent="0.25">
      <c r="A50" s="47"/>
      <c r="B50" s="47"/>
      <c r="C50" s="47"/>
      <c r="D50" s="47"/>
      <c r="E50" s="47"/>
      <c r="F50" s="47"/>
      <c r="G50" s="47"/>
      <c r="H50" s="47"/>
      <c r="I50" s="47"/>
      <c r="J50" s="14"/>
      <c r="K50" s="94" t="s">
        <v>0</v>
      </c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44"/>
      <c r="Y50" s="94" t="s">
        <v>1</v>
      </c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44"/>
      <c r="AN50" s="94" t="s">
        <v>2</v>
      </c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49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63" t="s">
        <v>0</v>
      </c>
      <c r="BW50" s="164"/>
      <c r="BX50" s="164"/>
      <c r="BY50" s="164"/>
      <c r="BZ50" s="164"/>
      <c r="CA50" s="164"/>
      <c r="CB50" s="164"/>
      <c r="CC50" s="164"/>
      <c r="CD50" s="164"/>
      <c r="CE50" s="164"/>
      <c r="CF50" s="164"/>
      <c r="CG50" s="164"/>
      <c r="CH50" s="164"/>
      <c r="CI50" s="44"/>
      <c r="CJ50" s="163" t="s">
        <v>1</v>
      </c>
      <c r="CK50" s="164"/>
      <c r="CL50" s="164"/>
      <c r="CM50" s="164"/>
      <c r="CN50" s="164"/>
      <c r="CO50" s="164"/>
      <c r="CP50" s="164"/>
      <c r="CQ50" s="164"/>
      <c r="CR50" s="164"/>
      <c r="CS50" s="164"/>
      <c r="CT50" s="164"/>
      <c r="CU50" s="164"/>
      <c r="CV50" s="164"/>
      <c r="CW50" s="164"/>
      <c r="CX50" s="44"/>
      <c r="CY50" s="106" t="s">
        <v>2</v>
      </c>
      <c r="CZ50" s="106"/>
      <c r="DA50" s="106"/>
      <c r="DB50" s="106"/>
      <c r="DC50" s="106"/>
      <c r="DD50" s="106"/>
      <c r="DE50" s="106"/>
      <c r="DF50" s="106"/>
      <c r="DG50" s="106"/>
      <c r="DH50" s="106"/>
      <c r="DI50" s="106"/>
      <c r="DJ50" s="106"/>
      <c r="DK50" s="106"/>
      <c r="DL50" s="106"/>
      <c r="DM50" s="106"/>
      <c r="DN50" s="106"/>
      <c r="DO50" s="106"/>
      <c r="DP50" s="106"/>
      <c r="DQ50" s="106"/>
      <c r="DR50" s="106"/>
      <c r="DS50" s="106"/>
      <c r="DT50" s="106"/>
      <c r="DU50" s="106"/>
      <c r="DV50" s="14"/>
      <c r="DW50" s="10"/>
      <c r="DX50" s="10"/>
      <c r="DY50" s="10"/>
    </row>
    <row r="51" spans="1:129" ht="12.75" customHeight="1" x14ac:dyDescent="0.25">
      <c r="A51" s="133" t="s">
        <v>48</v>
      </c>
      <c r="B51" s="133"/>
      <c r="C51" s="133"/>
      <c r="D51" s="133"/>
      <c r="E51" s="133"/>
      <c r="F51" s="133"/>
      <c r="G51" s="133"/>
      <c r="H51" s="133"/>
      <c r="I51" s="133"/>
      <c r="J51" s="14"/>
      <c r="K51" s="82" t="s">
        <v>22</v>
      </c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44"/>
      <c r="Y51" s="159"/>
      <c r="Z51" s="159"/>
      <c r="AA51" s="159"/>
      <c r="AB51" s="159"/>
      <c r="AC51" s="159"/>
      <c r="AD51" s="159"/>
      <c r="AE51" s="159"/>
      <c r="AF51" s="159"/>
      <c r="AG51" s="159"/>
      <c r="AH51" s="159"/>
      <c r="AI51" s="159"/>
      <c r="AJ51" s="159"/>
      <c r="AK51" s="159"/>
      <c r="AL51" s="159"/>
      <c r="AM51" s="44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49"/>
      <c r="BL51" s="169" t="s">
        <v>48</v>
      </c>
      <c r="BM51" s="156"/>
      <c r="BN51" s="156"/>
      <c r="BO51" s="156"/>
      <c r="BP51" s="156"/>
      <c r="BQ51" s="156"/>
      <c r="BR51" s="156"/>
      <c r="BS51" s="156"/>
      <c r="BT51" s="156"/>
      <c r="BU51" s="14"/>
      <c r="BV51" s="154"/>
      <c r="BW51" s="154"/>
      <c r="BX51" s="154"/>
      <c r="BY51" s="154"/>
      <c r="BZ51" s="154"/>
      <c r="CA51" s="154"/>
      <c r="CB51" s="154"/>
      <c r="CC51" s="154"/>
      <c r="CD51" s="154"/>
      <c r="CE51" s="154"/>
      <c r="CF51" s="154"/>
      <c r="CG51" s="154"/>
      <c r="CH51" s="154"/>
      <c r="CI51" s="44"/>
      <c r="CJ51" s="174"/>
      <c r="CK51" s="175"/>
      <c r="CL51" s="175"/>
      <c r="CM51" s="175"/>
      <c r="CN51" s="175"/>
      <c r="CO51" s="175"/>
      <c r="CP51" s="175"/>
      <c r="CQ51" s="175"/>
      <c r="CR51" s="175"/>
      <c r="CS51" s="175"/>
      <c r="CT51" s="175"/>
      <c r="CU51" s="175"/>
      <c r="CV51" s="175"/>
      <c r="CW51" s="175"/>
      <c r="CX51" s="44"/>
      <c r="CY51" s="154"/>
      <c r="CZ51" s="154"/>
      <c r="DA51" s="154"/>
      <c r="DB51" s="154"/>
      <c r="DC51" s="154"/>
      <c r="DD51" s="154"/>
      <c r="DE51" s="154"/>
      <c r="DF51" s="154"/>
      <c r="DG51" s="154"/>
      <c r="DH51" s="154"/>
      <c r="DI51" s="154"/>
      <c r="DJ51" s="154"/>
      <c r="DK51" s="154"/>
      <c r="DL51" s="154"/>
      <c r="DM51" s="154"/>
      <c r="DN51" s="154"/>
      <c r="DO51" s="154"/>
      <c r="DP51" s="154"/>
      <c r="DQ51" s="154"/>
      <c r="DR51" s="154"/>
      <c r="DS51" s="154"/>
      <c r="DT51" s="154"/>
      <c r="DU51" s="154"/>
      <c r="DV51" s="14"/>
      <c r="DW51" s="10"/>
      <c r="DX51" s="10"/>
      <c r="DY51" s="10"/>
    </row>
    <row r="52" spans="1:129" ht="12.75" customHeight="1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94" t="s">
        <v>0</v>
      </c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44"/>
      <c r="Y52" s="94" t="s">
        <v>1</v>
      </c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44"/>
      <c r="AN52" s="94" t="s">
        <v>2</v>
      </c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49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63" t="s">
        <v>0</v>
      </c>
      <c r="BW52" s="164"/>
      <c r="BX52" s="164"/>
      <c r="BY52" s="164"/>
      <c r="BZ52" s="164"/>
      <c r="CA52" s="164"/>
      <c r="CB52" s="164"/>
      <c r="CC52" s="164"/>
      <c r="CD52" s="164"/>
      <c r="CE52" s="164"/>
      <c r="CF52" s="164"/>
      <c r="CG52" s="164"/>
      <c r="CH52" s="164"/>
      <c r="CI52" s="44"/>
      <c r="CJ52" s="163" t="s">
        <v>1</v>
      </c>
      <c r="CK52" s="164"/>
      <c r="CL52" s="164"/>
      <c r="CM52" s="164"/>
      <c r="CN52" s="164"/>
      <c r="CO52" s="164"/>
      <c r="CP52" s="164"/>
      <c r="CQ52" s="164"/>
      <c r="CR52" s="164"/>
      <c r="CS52" s="164"/>
      <c r="CT52" s="164"/>
      <c r="CU52" s="164"/>
      <c r="CV52" s="164"/>
      <c r="CW52" s="164"/>
      <c r="CX52" s="44"/>
      <c r="CY52" s="106" t="s">
        <v>2</v>
      </c>
      <c r="CZ52" s="106"/>
      <c r="DA52" s="106"/>
      <c r="DB52" s="106"/>
      <c r="DC52" s="106"/>
      <c r="DD52" s="106"/>
      <c r="DE52" s="106"/>
      <c r="DF52" s="106"/>
      <c r="DG52" s="106"/>
      <c r="DH52" s="106"/>
      <c r="DI52" s="106"/>
      <c r="DJ52" s="106"/>
      <c r="DK52" s="106"/>
      <c r="DL52" s="106"/>
      <c r="DM52" s="106"/>
      <c r="DN52" s="106"/>
      <c r="DO52" s="106"/>
      <c r="DP52" s="106"/>
      <c r="DQ52" s="106"/>
      <c r="DR52" s="106"/>
      <c r="DS52" s="106"/>
      <c r="DT52" s="106"/>
      <c r="DU52" s="106"/>
      <c r="DV52" s="14"/>
      <c r="DW52" s="10"/>
      <c r="DX52" s="10"/>
      <c r="DY52" s="10"/>
    </row>
    <row r="53" spans="1:129" ht="13.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4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5"/>
      <c r="AL53" s="105"/>
      <c r="AM53" s="14"/>
      <c r="AN53" s="105"/>
      <c r="AO53" s="105"/>
      <c r="AP53" s="105"/>
      <c r="AQ53" s="105"/>
      <c r="AR53" s="105"/>
      <c r="AS53" s="105"/>
      <c r="AT53" s="105"/>
      <c r="AU53" s="105"/>
      <c r="AV53" s="105"/>
      <c r="AW53" s="105"/>
      <c r="AX53" s="105"/>
      <c r="AY53" s="105"/>
      <c r="AZ53" s="105"/>
      <c r="BA53" s="105"/>
      <c r="BB53" s="105"/>
      <c r="BC53" s="105"/>
      <c r="BD53" s="105"/>
      <c r="BE53" s="105"/>
      <c r="BF53" s="105"/>
      <c r="BG53" s="105"/>
      <c r="BH53" s="105"/>
      <c r="BI53" s="105"/>
      <c r="BJ53" s="105"/>
      <c r="BK53" s="49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0"/>
      <c r="DX53" s="10"/>
      <c r="DY53" s="10"/>
    </row>
    <row r="54" spans="1:129" ht="15" customHeight="1" x14ac:dyDescent="0.25">
      <c r="A54" s="158" t="s">
        <v>49</v>
      </c>
      <c r="B54" s="158"/>
      <c r="C54" s="158"/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8"/>
      <c r="AA54" s="158"/>
      <c r="AB54" s="158"/>
      <c r="AC54" s="158"/>
      <c r="AD54" s="157"/>
      <c r="AE54" s="157"/>
      <c r="AF54" s="157"/>
      <c r="AG54" s="157"/>
      <c r="AH54" s="50" t="s">
        <v>4</v>
      </c>
      <c r="AI54" s="157"/>
      <c r="AJ54" s="157"/>
      <c r="AK54" s="157"/>
      <c r="AL54" s="157"/>
      <c r="AM54" s="176" t="s">
        <v>50</v>
      </c>
      <c r="AN54" s="158"/>
      <c r="AO54" s="158"/>
      <c r="AP54" s="158"/>
      <c r="AQ54" s="51" t="s">
        <v>52</v>
      </c>
      <c r="AR54" s="157"/>
      <c r="AS54" s="157"/>
      <c r="AT54" s="157"/>
      <c r="AU54" s="50" t="s">
        <v>52</v>
      </c>
      <c r="AV54" s="157"/>
      <c r="AW54" s="157"/>
      <c r="AX54" s="157"/>
      <c r="AY54" s="157"/>
      <c r="AZ54" s="157"/>
      <c r="BA54" s="157"/>
      <c r="BB54" s="157"/>
      <c r="BC54" s="157"/>
      <c r="BD54" s="157"/>
      <c r="BE54" s="157"/>
      <c r="BF54" s="158">
        <v>20</v>
      </c>
      <c r="BG54" s="158"/>
      <c r="BH54" s="157"/>
      <c r="BI54" s="157"/>
      <c r="BJ54" s="157"/>
      <c r="BK54" s="52" t="s">
        <v>14</v>
      </c>
      <c r="BL54" s="79" t="s">
        <v>67</v>
      </c>
      <c r="BM54" s="79"/>
      <c r="BN54" s="79"/>
      <c r="BO54" s="79"/>
      <c r="BP54" s="79"/>
      <c r="BQ54" s="79"/>
      <c r="BR54" s="79"/>
      <c r="BS54" s="79"/>
      <c r="BT54" s="79"/>
      <c r="BU54" s="79"/>
      <c r="BV54" s="79"/>
      <c r="BW54" s="79"/>
      <c r="BX54" s="79"/>
      <c r="BY54" s="79"/>
      <c r="BZ54" s="79"/>
      <c r="CA54" s="79"/>
      <c r="CB54" s="79"/>
      <c r="CC54" s="79"/>
      <c r="CD54" s="79"/>
      <c r="CE54" s="79"/>
      <c r="CF54" s="79"/>
      <c r="CG54" s="79"/>
      <c r="CH54" s="79"/>
      <c r="CI54" s="79"/>
      <c r="CJ54" s="79"/>
      <c r="CK54" s="79"/>
      <c r="CL54" s="79"/>
      <c r="CM54" s="79"/>
      <c r="CN54" s="79"/>
      <c r="CO54" s="92"/>
      <c r="CP54" s="92"/>
      <c r="CQ54" s="92"/>
      <c r="CR54" s="92"/>
      <c r="CS54" s="14" t="s">
        <v>4</v>
      </c>
      <c r="CT54" s="92"/>
      <c r="CU54" s="92"/>
      <c r="CV54" s="92"/>
      <c r="CW54" s="92"/>
      <c r="CX54" s="128" t="s">
        <v>50</v>
      </c>
      <c r="CY54" s="79"/>
      <c r="CZ54" s="79"/>
      <c r="DA54" s="79"/>
      <c r="DB54" s="16" t="s">
        <v>52</v>
      </c>
      <c r="DC54" s="92"/>
      <c r="DD54" s="93"/>
      <c r="DE54" s="93"/>
      <c r="DF54" s="14" t="s">
        <v>52</v>
      </c>
      <c r="DG54" s="92"/>
      <c r="DH54" s="93"/>
      <c r="DI54" s="93"/>
      <c r="DJ54" s="93"/>
      <c r="DK54" s="93"/>
      <c r="DL54" s="93"/>
      <c r="DM54" s="93"/>
      <c r="DN54" s="93"/>
      <c r="DO54" s="93"/>
      <c r="DP54" s="93"/>
      <c r="DQ54" s="79">
        <v>20</v>
      </c>
      <c r="DR54" s="156"/>
      <c r="DS54" s="157"/>
      <c r="DT54" s="172"/>
      <c r="DU54" s="172"/>
      <c r="DV54" s="47" t="s">
        <v>14</v>
      </c>
      <c r="DW54" s="10"/>
      <c r="DX54" s="10"/>
      <c r="DY54" s="10"/>
    </row>
    <row r="55" spans="1:129" ht="15" customHeight="1" x14ac:dyDescent="0.25">
      <c r="A55" s="14"/>
      <c r="B55" s="14"/>
      <c r="C55" s="14"/>
      <c r="D55" s="14"/>
      <c r="E55" s="14"/>
      <c r="F55" s="14"/>
      <c r="G55" s="14"/>
      <c r="H55" s="14"/>
      <c r="I55" s="53"/>
      <c r="J55" s="14"/>
      <c r="K55" s="14"/>
      <c r="L55" s="14"/>
      <c r="M55" s="14"/>
      <c r="N55" s="53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43"/>
      <c r="Z55" s="14"/>
      <c r="AA55" s="14"/>
      <c r="AB55" s="14"/>
      <c r="AC55" s="14"/>
      <c r="AD55" s="14"/>
      <c r="AE55" s="14"/>
      <c r="AF55" s="14"/>
      <c r="AG55" s="14"/>
      <c r="AH55" s="53"/>
      <c r="AI55" s="14"/>
      <c r="AJ55" s="14"/>
      <c r="AK55" s="14"/>
      <c r="AL55" s="14"/>
      <c r="AM55" s="53"/>
      <c r="AN55" s="14"/>
      <c r="AO55" s="14"/>
      <c r="AP55" s="14"/>
      <c r="AQ55" s="14"/>
      <c r="AR55" s="14"/>
      <c r="AS55" s="14"/>
      <c r="AT55" s="14"/>
      <c r="AU55" s="14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41"/>
      <c r="BL55" s="10"/>
      <c r="BM55" s="10"/>
      <c r="BN55" s="10"/>
      <c r="BO55" s="10"/>
      <c r="BP55" s="10"/>
      <c r="BQ55" s="10"/>
      <c r="BR55" s="10"/>
      <c r="BS55" s="10"/>
      <c r="BT55" s="54"/>
      <c r="BU55" s="10"/>
      <c r="BV55" s="10"/>
      <c r="BW55" s="10"/>
      <c r="BX55" s="10"/>
      <c r="BY55" s="54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55"/>
      <c r="CK55" s="10"/>
      <c r="CL55" s="10"/>
      <c r="CM55" s="10"/>
      <c r="CN55" s="10"/>
      <c r="CO55" s="10"/>
      <c r="CP55" s="10"/>
      <c r="CQ55" s="10"/>
      <c r="CR55" s="10"/>
      <c r="CS55" s="54"/>
      <c r="CT55" s="14"/>
      <c r="CU55" s="14"/>
      <c r="CV55" s="14"/>
      <c r="CW55" s="14"/>
      <c r="CX55" s="54"/>
      <c r="CY55" s="10"/>
      <c r="CZ55" s="10"/>
      <c r="DA55" s="10"/>
      <c r="DB55" s="10"/>
      <c r="DC55" s="10"/>
      <c r="DD55" s="10"/>
      <c r="DE55" s="10"/>
      <c r="DF55" s="10"/>
      <c r="DG55" s="54"/>
      <c r="DH55" s="54"/>
      <c r="DI55" s="54"/>
      <c r="DJ55" s="54"/>
      <c r="DK55" s="54"/>
      <c r="DL55" s="54"/>
      <c r="DM55" s="54"/>
      <c r="DN55" s="54"/>
      <c r="DO55" s="54"/>
      <c r="DP55" s="54"/>
      <c r="DQ55" s="54"/>
      <c r="DR55" s="54"/>
      <c r="DS55" s="54"/>
      <c r="DT55" s="54"/>
      <c r="DU55" s="54"/>
      <c r="DV55" s="10"/>
      <c r="DW55" s="10"/>
      <c r="DX55" s="10"/>
      <c r="DY55" s="10"/>
    </row>
  </sheetData>
  <sheetProtection selectLockedCells="1" selectUnlockedCells="1"/>
  <mergeCells count="359">
    <mergeCell ref="A43:D43"/>
    <mergeCell ref="E43:K43"/>
    <mergeCell ref="L43:O43"/>
    <mergeCell ref="P43:BJ43"/>
    <mergeCell ref="CT54:CW54"/>
    <mergeCell ref="CX54:DA54"/>
    <mergeCell ref="DC54:DE54"/>
    <mergeCell ref="DG54:DP54"/>
    <mergeCell ref="DQ54:DR54"/>
    <mergeCell ref="A54:AC54"/>
    <mergeCell ref="AD54:AG54"/>
    <mergeCell ref="AN51:BJ51"/>
    <mergeCell ref="AN52:BJ52"/>
    <mergeCell ref="AN53:BJ53"/>
    <mergeCell ref="K45:W45"/>
    <mergeCell ref="CY49:DU49"/>
    <mergeCell ref="CY50:DU50"/>
    <mergeCell ref="BV51:CH51"/>
    <mergeCell ref="CY51:DU51"/>
    <mergeCell ref="DS54:DU54"/>
    <mergeCell ref="DS45:DU45"/>
    <mergeCell ref="BU47:DV47"/>
    <mergeCell ref="CT45:CW45"/>
    <mergeCell ref="CX45:DA45"/>
    <mergeCell ref="DC45:DE45"/>
    <mergeCell ref="BL49:BT49"/>
    <mergeCell ref="BL51:BT51"/>
    <mergeCell ref="BV50:CH50"/>
    <mergeCell ref="BV52:CH52"/>
    <mergeCell ref="CJ49:CW49"/>
    <mergeCell ref="CJ50:CW50"/>
    <mergeCell ref="CJ51:CW51"/>
    <mergeCell ref="CJ52:CW52"/>
    <mergeCell ref="K50:W50"/>
    <mergeCell ref="K53:W53"/>
    <mergeCell ref="AM54:AP54"/>
    <mergeCell ref="Y47:AL47"/>
    <mergeCell ref="CO54:CR54"/>
    <mergeCell ref="A30:F30"/>
    <mergeCell ref="CY52:DU52"/>
    <mergeCell ref="BL54:CN54"/>
    <mergeCell ref="BL41:BN41"/>
    <mergeCell ref="K23:CO23"/>
    <mergeCell ref="K52:W52"/>
    <mergeCell ref="BL45:CN45"/>
    <mergeCell ref="I44:BJ44"/>
    <mergeCell ref="BL47:BT47"/>
    <mergeCell ref="AI54:AL54"/>
    <mergeCell ref="Y51:AL51"/>
    <mergeCell ref="Y52:AL52"/>
    <mergeCell ref="Y53:AL53"/>
    <mergeCell ref="AN46:BJ46"/>
    <mergeCell ref="AN47:BJ47"/>
    <mergeCell ref="AN48:BJ48"/>
    <mergeCell ref="AN49:BJ49"/>
    <mergeCell ref="AN50:BJ50"/>
    <mergeCell ref="AR54:AT54"/>
    <mergeCell ref="CQ26:CZ26"/>
    <mergeCell ref="DC26:DI26"/>
    <mergeCell ref="BU26:CA26"/>
    <mergeCell ref="A51:I51"/>
    <mergeCell ref="CP44:CW44"/>
    <mergeCell ref="CP43:CW43"/>
    <mergeCell ref="CY43:DU43"/>
    <mergeCell ref="CY44:DU44"/>
    <mergeCell ref="BK26:BT26"/>
    <mergeCell ref="BL43:CB43"/>
    <mergeCell ref="AV54:BE54"/>
    <mergeCell ref="BF54:BG54"/>
    <mergeCell ref="A49:I49"/>
    <mergeCell ref="K49:W49"/>
    <mergeCell ref="Y49:AL49"/>
    <mergeCell ref="Y50:AL50"/>
    <mergeCell ref="DQ45:DR45"/>
    <mergeCell ref="CP45:CR45"/>
    <mergeCell ref="BL32:DV32"/>
    <mergeCell ref="A34:C34"/>
    <mergeCell ref="BL34:BN34"/>
    <mergeCell ref="BO33:BT33"/>
    <mergeCell ref="BU33:BZ33"/>
    <mergeCell ref="CA33:CF33"/>
    <mergeCell ref="CG33:CL33"/>
    <mergeCell ref="CD44:CN44"/>
    <mergeCell ref="DG45:DP45"/>
    <mergeCell ref="BV49:CH49"/>
    <mergeCell ref="BH54:BJ54"/>
    <mergeCell ref="BL35:BN35"/>
    <mergeCell ref="A35:C35"/>
    <mergeCell ref="A42:C42"/>
    <mergeCell ref="A36:C36"/>
    <mergeCell ref="A38:C38"/>
    <mergeCell ref="BL37:BN37"/>
    <mergeCell ref="BL38:BN38"/>
    <mergeCell ref="A39:C39"/>
    <mergeCell ref="BL39:BN39"/>
    <mergeCell ref="A40:C40"/>
    <mergeCell ref="A41:C41"/>
    <mergeCell ref="P37:U37"/>
    <mergeCell ref="P38:U38"/>
    <mergeCell ref="P39:U39"/>
    <mergeCell ref="J35:O35"/>
    <mergeCell ref="AH39:AM39"/>
    <mergeCell ref="V39:AA39"/>
    <mergeCell ref="AB39:AG39"/>
    <mergeCell ref="AB41:AG41"/>
    <mergeCell ref="AN41:AS41"/>
    <mergeCell ref="AT35:AY35"/>
    <mergeCell ref="AT36:AY36"/>
    <mergeCell ref="AT37:AY37"/>
    <mergeCell ref="AT38:AY38"/>
    <mergeCell ref="A45:I45"/>
    <mergeCell ref="A47:I47"/>
    <mergeCell ref="A44:H44"/>
    <mergeCell ref="K47:W47"/>
    <mergeCell ref="Y45:AL45"/>
    <mergeCell ref="AN45:BJ45"/>
    <mergeCell ref="K51:W51"/>
    <mergeCell ref="Y48:AL48"/>
    <mergeCell ref="BL40:BN40"/>
    <mergeCell ref="Z42:AN42"/>
    <mergeCell ref="AO42:AS42"/>
    <mergeCell ref="AT42:BK42"/>
    <mergeCell ref="BL42:BT42"/>
    <mergeCell ref="P40:U40"/>
    <mergeCell ref="P41:U41"/>
    <mergeCell ref="D40:I40"/>
    <mergeCell ref="J40:O40"/>
    <mergeCell ref="AH40:AM40"/>
    <mergeCell ref="AH41:AM41"/>
    <mergeCell ref="V40:AA40"/>
    <mergeCell ref="V41:AA41"/>
    <mergeCell ref="AB40:AG40"/>
    <mergeCell ref="AS6:AT6"/>
    <mergeCell ref="DF8:DV8"/>
    <mergeCell ref="D42:T42"/>
    <mergeCell ref="U42:Y42"/>
    <mergeCell ref="K46:W46"/>
    <mergeCell ref="K48:W48"/>
    <mergeCell ref="Y46:AL46"/>
    <mergeCell ref="AL11:BP11"/>
    <mergeCell ref="G13:AN13"/>
    <mergeCell ref="J14:AF14"/>
    <mergeCell ref="A25:J26"/>
    <mergeCell ref="K25:AQ26"/>
    <mergeCell ref="A33:C33"/>
    <mergeCell ref="P33:U33"/>
    <mergeCell ref="V33:AA33"/>
    <mergeCell ref="AB33:AG33"/>
    <mergeCell ref="AH33:AM33"/>
    <mergeCell ref="AN33:AS33"/>
    <mergeCell ref="H15:CO15"/>
    <mergeCell ref="K16:CO16"/>
    <mergeCell ref="CC31:CE31"/>
    <mergeCell ref="CF31:CH31"/>
    <mergeCell ref="A32:BK32"/>
    <mergeCell ref="CT7:DE7"/>
    <mergeCell ref="BU42:DV42"/>
    <mergeCell ref="DF7:DV7"/>
    <mergeCell ref="AZ26:BH26"/>
    <mergeCell ref="A15:E15"/>
    <mergeCell ref="A16:E16"/>
    <mergeCell ref="A23:I23"/>
    <mergeCell ref="CT8:DE8"/>
    <mergeCell ref="CM33:CR33"/>
    <mergeCell ref="CS33:CX33"/>
    <mergeCell ref="CY33:DD33"/>
    <mergeCell ref="DM10:DV14"/>
    <mergeCell ref="K7:CO7"/>
    <mergeCell ref="W10:CO10"/>
    <mergeCell ref="AX13:BT13"/>
    <mergeCell ref="AM8:AW8"/>
    <mergeCell ref="K8:U8"/>
    <mergeCell ref="AN34:AS34"/>
    <mergeCell ref="AT34:AY34"/>
    <mergeCell ref="AZ34:BE34"/>
    <mergeCell ref="BF34:BK34"/>
    <mergeCell ref="D41:I41"/>
    <mergeCell ref="J41:O41"/>
    <mergeCell ref="P35:U35"/>
    <mergeCell ref="P36:U36"/>
    <mergeCell ref="CD43:CN43"/>
    <mergeCell ref="AT33:AY33"/>
    <mergeCell ref="K21:CO21"/>
    <mergeCell ref="K19:CO19"/>
    <mergeCell ref="K18:CO18"/>
    <mergeCell ref="BL36:BN36"/>
    <mergeCell ref="K22:CO22"/>
    <mergeCell ref="K24:CO24"/>
    <mergeCell ref="A37:C37"/>
    <mergeCell ref="BL33:BN33"/>
    <mergeCell ref="J36:O36"/>
    <mergeCell ref="E20:AS20"/>
    <mergeCell ref="A18:J18"/>
    <mergeCell ref="A21:I21"/>
    <mergeCell ref="AX30:BA30"/>
    <mergeCell ref="BS30:BY30"/>
    <mergeCell ref="H31:AD31"/>
    <mergeCell ref="BS31:BY31"/>
    <mergeCell ref="H30:AD30"/>
    <mergeCell ref="AN30:AQ30"/>
    <mergeCell ref="K27:AQ27"/>
    <mergeCell ref="AR26:AY26"/>
    <mergeCell ref="AZ33:BE33"/>
    <mergeCell ref="BF33:BK33"/>
    <mergeCell ref="DF4:DV4"/>
    <mergeCell ref="A5:CM5"/>
    <mergeCell ref="DF5:DV5"/>
    <mergeCell ref="DF6:DK6"/>
    <mergeCell ref="D33:I33"/>
    <mergeCell ref="J33:O33"/>
    <mergeCell ref="DQ33:DV33"/>
    <mergeCell ref="BG3:BK4"/>
    <mergeCell ref="AU6:AY6"/>
    <mergeCell ref="AD4:BF4"/>
    <mergeCell ref="A7:J7"/>
    <mergeCell ref="A8:J8"/>
    <mergeCell ref="A13:F13"/>
    <mergeCell ref="AX8:BC8"/>
    <mergeCell ref="BD8:BN8"/>
    <mergeCell ref="AO13:AW13"/>
    <mergeCell ref="V8:AL8"/>
    <mergeCell ref="BZ31:CB31"/>
    <mergeCell ref="CT5:DE5"/>
    <mergeCell ref="CT6:DE6"/>
    <mergeCell ref="DL6:DP6"/>
    <mergeCell ref="DQ6:DV6"/>
    <mergeCell ref="Y6:AB6"/>
    <mergeCell ref="AE6:AQ6"/>
    <mergeCell ref="P34:U34"/>
    <mergeCell ref="V34:AA34"/>
    <mergeCell ref="AB34:AG34"/>
    <mergeCell ref="AH34:AM34"/>
    <mergeCell ref="AH35:AM35"/>
    <mergeCell ref="AH36:AM36"/>
    <mergeCell ref="AH37:AM37"/>
    <mergeCell ref="AH38:AM38"/>
    <mergeCell ref="V35:AA35"/>
    <mergeCell ref="V36:AA36"/>
    <mergeCell ref="V37:AA37"/>
    <mergeCell ref="V38:AA38"/>
    <mergeCell ref="AB35:AG35"/>
    <mergeCell ref="AB36:AG36"/>
    <mergeCell ref="AB37:AG37"/>
    <mergeCell ref="AB38:AG38"/>
    <mergeCell ref="D34:I34"/>
    <mergeCell ref="D35:I35"/>
    <mergeCell ref="D36:I36"/>
    <mergeCell ref="D37:I37"/>
    <mergeCell ref="D38:I38"/>
    <mergeCell ref="D39:I39"/>
    <mergeCell ref="J37:O37"/>
    <mergeCell ref="J38:O38"/>
    <mergeCell ref="J39:O39"/>
    <mergeCell ref="J34:O34"/>
    <mergeCell ref="AT39:AY39"/>
    <mergeCell ref="AT40:AY40"/>
    <mergeCell ref="AT41:AY41"/>
    <mergeCell ref="AN35:AS35"/>
    <mergeCell ref="AN36:AS36"/>
    <mergeCell ref="AN37:AS37"/>
    <mergeCell ref="AN38:AS38"/>
    <mergeCell ref="AN39:AS39"/>
    <mergeCell ref="AN40:AS40"/>
    <mergeCell ref="AZ41:BE41"/>
    <mergeCell ref="BF35:BK35"/>
    <mergeCell ref="BF36:BK36"/>
    <mergeCell ref="BF37:BK37"/>
    <mergeCell ref="BF38:BK38"/>
    <mergeCell ref="BF39:BK39"/>
    <mergeCell ref="BF40:BK40"/>
    <mergeCell ref="BF41:BK41"/>
    <mergeCell ref="AZ35:BE35"/>
    <mergeCell ref="AZ36:BE36"/>
    <mergeCell ref="AZ37:BE37"/>
    <mergeCell ref="AZ38:BE38"/>
    <mergeCell ref="AZ39:BE39"/>
    <mergeCell ref="AZ40:BE40"/>
    <mergeCell ref="CY34:DD34"/>
    <mergeCell ref="DE34:DJ34"/>
    <mergeCell ref="DK34:DP34"/>
    <mergeCell ref="DQ34:DV34"/>
    <mergeCell ref="DE33:DJ33"/>
    <mergeCell ref="DK33:DP33"/>
    <mergeCell ref="BO34:BT34"/>
    <mergeCell ref="BU34:BZ34"/>
    <mergeCell ref="CA34:CF34"/>
    <mergeCell ref="CG34:CL34"/>
    <mergeCell ref="CM34:CR34"/>
    <mergeCell ref="CS34:CX34"/>
    <mergeCell ref="BO41:BT41"/>
    <mergeCell ref="BU35:BZ35"/>
    <mergeCell ref="BU36:BZ36"/>
    <mergeCell ref="BU37:BZ37"/>
    <mergeCell ref="BU38:BZ38"/>
    <mergeCell ref="BU39:BZ39"/>
    <mergeCell ref="BU40:BZ40"/>
    <mergeCell ref="BU41:BZ41"/>
    <mergeCell ref="BO35:BT35"/>
    <mergeCell ref="BO36:BT36"/>
    <mergeCell ref="BO37:BT37"/>
    <mergeCell ref="BO38:BT38"/>
    <mergeCell ref="BO39:BT39"/>
    <mergeCell ref="BO40:BT40"/>
    <mergeCell ref="CA41:CF41"/>
    <mergeCell ref="CG35:CL35"/>
    <mergeCell ref="CG36:CL36"/>
    <mergeCell ref="CG37:CL37"/>
    <mergeCell ref="CG38:CL38"/>
    <mergeCell ref="CG39:CL39"/>
    <mergeCell ref="CG40:CL40"/>
    <mergeCell ref="CG41:CL41"/>
    <mergeCell ref="CA35:CF35"/>
    <mergeCell ref="CA36:CF36"/>
    <mergeCell ref="CA37:CF37"/>
    <mergeCell ref="CA38:CF38"/>
    <mergeCell ref="CA39:CF39"/>
    <mergeCell ref="CA40:CF40"/>
    <mergeCell ref="CM41:CR41"/>
    <mergeCell ref="CS35:CX35"/>
    <mergeCell ref="CS36:CX36"/>
    <mergeCell ref="CS37:CX37"/>
    <mergeCell ref="CS38:CX38"/>
    <mergeCell ref="CS39:CX39"/>
    <mergeCell ref="CS40:CX40"/>
    <mergeCell ref="CS41:CX41"/>
    <mergeCell ref="CM35:CR35"/>
    <mergeCell ref="CM36:CR36"/>
    <mergeCell ref="CM37:CR37"/>
    <mergeCell ref="CM38:CR38"/>
    <mergeCell ref="CM39:CR39"/>
    <mergeCell ref="CM40:CR40"/>
    <mergeCell ref="CY41:DD41"/>
    <mergeCell ref="DE35:DJ35"/>
    <mergeCell ref="DE36:DJ36"/>
    <mergeCell ref="DE37:DJ37"/>
    <mergeCell ref="DE38:DJ38"/>
    <mergeCell ref="DE39:DJ39"/>
    <mergeCell ref="DE40:DJ40"/>
    <mergeCell ref="DE41:DJ41"/>
    <mergeCell ref="CY35:DD35"/>
    <mergeCell ref="CY36:DD36"/>
    <mergeCell ref="CY37:DD37"/>
    <mergeCell ref="CY38:DD38"/>
    <mergeCell ref="CY39:DD39"/>
    <mergeCell ref="CY40:DD40"/>
    <mergeCell ref="DK41:DP41"/>
    <mergeCell ref="DQ35:DV35"/>
    <mergeCell ref="DQ36:DV36"/>
    <mergeCell ref="DQ37:DV37"/>
    <mergeCell ref="DQ38:DV38"/>
    <mergeCell ref="DQ39:DV39"/>
    <mergeCell ref="DQ40:DV40"/>
    <mergeCell ref="DQ41:DV41"/>
    <mergeCell ref="DK35:DP35"/>
    <mergeCell ref="DK36:DP36"/>
    <mergeCell ref="DK37:DP37"/>
    <mergeCell ref="DK38:DP38"/>
    <mergeCell ref="DK39:DP39"/>
    <mergeCell ref="DK40:DP40"/>
  </mergeCells>
  <pageMargins left="0.1701388888888889" right="0.1701388888888889" top="0.1701388888888889" bottom="0.15972222222222221" header="0.51180555555555551" footer="0.51180555555555551"/>
  <pageSetup paperSize="9" scale="62" firstPageNumber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EFEB-D379-4532-9256-1A374F19091C}">
  <sheetPr codeName="Лист3"/>
  <dimension ref="A1:AP35"/>
  <sheetViews>
    <sheetView topLeftCell="S1" workbookViewId="0">
      <selection activeCell="AD3" sqref="AD3"/>
    </sheetView>
  </sheetViews>
  <sheetFormatPr defaultRowHeight="15.75" x14ac:dyDescent="0.25"/>
  <cols>
    <col min="1" max="1" width="12" style="2" bestFit="1" customWidth="1"/>
    <col min="2" max="2" width="82.5703125" style="2" bestFit="1" customWidth="1"/>
    <col min="3" max="3" width="12.140625" style="2" customWidth="1"/>
    <col min="4" max="14" width="9.140625" style="2"/>
    <col min="15" max="15" width="40" style="2" bestFit="1" customWidth="1"/>
    <col min="16" max="16" width="16.28515625" style="2" bestFit="1" customWidth="1"/>
    <col min="17" max="17" width="139.85546875" style="2" customWidth="1"/>
    <col min="18" max="18" width="27" style="2" bestFit="1" customWidth="1"/>
    <col min="19" max="19" width="27" style="2" customWidth="1"/>
    <col min="20" max="20" width="29.7109375" style="2" bestFit="1" customWidth="1"/>
    <col min="21" max="21" width="29.7109375" style="2" customWidth="1"/>
    <col min="22" max="22" width="34.5703125" style="2" customWidth="1"/>
    <col min="23" max="23" width="26.42578125" style="2" customWidth="1"/>
    <col min="24" max="24" width="34.28515625" style="2" bestFit="1" customWidth="1"/>
    <col min="25" max="29" width="9.140625" style="2"/>
    <col min="30" max="30" width="13.28515625" style="2" bestFit="1" customWidth="1"/>
    <col min="31" max="16384" width="9.140625" style="2"/>
  </cols>
  <sheetData>
    <row r="1" spans="1:42" x14ac:dyDescent="0.25">
      <c r="A1" s="2" t="s">
        <v>69</v>
      </c>
      <c r="D1" s="2" t="s">
        <v>71</v>
      </c>
      <c r="E1" s="2" t="s">
        <v>72</v>
      </c>
      <c r="F1" s="2" t="s">
        <v>73</v>
      </c>
      <c r="I1" s="2" t="s">
        <v>86</v>
      </c>
      <c r="O1" s="2" t="s">
        <v>103</v>
      </c>
      <c r="R1" s="2" t="s">
        <v>454</v>
      </c>
      <c r="T1" s="2" t="s">
        <v>456</v>
      </c>
      <c r="V1" s="2" t="s">
        <v>455</v>
      </c>
      <c r="X1" s="2" t="s">
        <v>457</v>
      </c>
      <c r="Z1" s="2" t="s">
        <v>486</v>
      </c>
      <c r="AD1" s="2" t="s">
        <v>487</v>
      </c>
    </row>
    <row r="2" spans="1:42" x14ac:dyDescent="0.25">
      <c r="A2" s="2" t="s">
        <v>70</v>
      </c>
      <c r="D2" s="2">
        <v>1</v>
      </c>
      <c r="E2" s="2" t="s">
        <v>74</v>
      </c>
      <c r="F2" s="2">
        <v>2023</v>
      </c>
      <c r="I2" s="2" t="s">
        <v>180</v>
      </c>
      <c r="O2" s="2" t="s">
        <v>87</v>
      </c>
      <c r="P2" s="2" t="s">
        <v>88</v>
      </c>
      <c r="Q2" s="2" t="s">
        <v>491</v>
      </c>
      <c r="R2" s="2" t="e" vm="1">
        <f t="array" ref="R2">_xlfn._xlws.FILTER(Drivers!$D$2:$D$50,ISNUMBER(SEARCH(#REF!,Drivers!$D$2:$D$50)))</f>
        <v>#VALUE!</v>
      </c>
      <c r="T2" s="2" t="e" vm="1">
        <f t="array" ref="T2">_xlfn._xlws.FILTER(PP!$A$2:$A$57,ISNUMBER(SEARCH(#REF!,PP!$A$2:$A$57)))</f>
        <v>#VALUE!</v>
      </c>
      <c r="U2" s="4"/>
      <c r="V2" s="2" t="e" vm="1">
        <f t="array" ref="V2">_xlfn._xlws.FILTER(Auto!$A$2:$A$58,ISNUMBER(SEARCH(#REF!,Auto!$A$2:$A$58)))</f>
        <v>#VALUE!</v>
      </c>
      <c r="X2" s="2" t="e" vm="1">
        <f t="array" ref="X2">_xlfn._xlws.FILTER(Kontragents!$A$2:$A$60,ISNUMBER(SEARCH(#REF!,Kontragents!$A$2:$A$60)))</f>
        <v>#VALUE!</v>
      </c>
      <c r="Z2" s="2" t="e">
        <f t="array" aca="1" ref="Z2" ca="1">OFFSET(Pogruzka!$A$1,MATCH(#REF!,Pogruzka!$A$2:$A$20,0),1,COUNTIF(Pogruzka!$A$2:$A$20,#REF!),1)</f>
        <v>#REF!</v>
      </c>
      <c r="AD2" s="2" t="e">
        <f t="array" aca="1" ref="AD2" ca="1">OFFSET(labs!$A$2:$A$17,MATCH(#REF!,labs!$A$2:$A$17,0)-1,1,COUNTIF(labs!$A$2:$A$17,#REF!),1)</f>
        <v>#REF!</v>
      </c>
      <c r="AP2" s="2" t="s">
        <v>488</v>
      </c>
    </row>
    <row r="3" spans="1:42" x14ac:dyDescent="0.25">
      <c r="A3" s="2" t="s">
        <v>69</v>
      </c>
      <c r="B3" s="2" t="s">
        <v>499</v>
      </c>
      <c r="D3" s="2">
        <v>2</v>
      </c>
      <c r="E3" s="2" t="s">
        <v>75</v>
      </c>
      <c r="F3" s="2">
        <v>2024</v>
      </c>
      <c r="I3" s="2" t="s">
        <v>498</v>
      </c>
      <c r="O3" s="2" t="s">
        <v>89</v>
      </c>
      <c r="P3" s="2" t="s">
        <v>90</v>
      </c>
      <c r="Q3" s="2" t="s">
        <v>497</v>
      </c>
    </row>
    <row r="4" spans="1:42" x14ac:dyDescent="0.25">
      <c r="D4" s="2">
        <v>3</v>
      </c>
      <c r="E4" s="2" t="s">
        <v>76</v>
      </c>
      <c r="F4" s="2">
        <v>2025</v>
      </c>
      <c r="O4" s="2" t="s">
        <v>91</v>
      </c>
      <c r="P4" s="2" t="s">
        <v>92</v>
      </c>
      <c r="Q4" s="2" t="s">
        <v>490</v>
      </c>
    </row>
    <row r="5" spans="1:42" x14ac:dyDescent="0.25">
      <c r="D5" s="2">
        <v>4</v>
      </c>
      <c r="E5" s="2" t="s">
        <v>77</v>
      </c>
      <c r="F5" s="2">
        <v>2026</v>
      </c>
      <c r="O5" s="2" t="s">
        <v>93</v>
      </c>
      <c r="P5" s="2" t="s">
        <v>94</v>
      </c>
      <c r="Q5" s="2" t="s">
        <v>496</v>
      </c>
    </row>
    <row r="6" spans="1:42" x14ac:dyDescent="0.25">
      <c r="D6" s="2">
        <v>5</v>
      </c>
      <c r="E6" s="2" t="s">
        <v>78</v>
      </c>
      <c r="F6" s="2">
        <v>2027</v>
      </c>
      <c r="O6" s="2" t="s">
        <v>95</v>
      </c>
      <c r="P6" s="2" t="s">
        <v>96</v>
      </c>
      <c r="Q6" s="2" t="s">
        <v>492</v>
      </c>
    </row>
    <row r="7" spans="1:42" x14ac:dyDescent="0.25">
      <c r="D7" s="2">
        <v>6</v>
      </c>
      <c r="E7" s="2" t="s">
        <v>79</v>
      </c>
      <c r="F7" s="2">
        <v>2028</v>
      </c>
      <c r="O7" s="2" t="s">
        <v>97</v>
      </c>
      <c r="P7" s="2" t="s">
        <v>98</v>
      </c>
      <c r="Q7" s="2" t="s">
        <v>493</v>
      </c>
    </row>
    <row r="8" spans="1:42" x14ac:dyDescent="0.25">
      <c r="D8" s="2">
        <v>7</v>
      </c>
      <c r="E8" s="2" t="s">
        <v>80</v>
      </c>
      <c r="F8" s="2">
        <v>2029</v>
      </c>
      <c r="O8" s="2" t="s">
        <v>99</v>
      </c>
      <c r="P8" s="2" t="s">
        <v>100</v>
      </c>
      <c r="Q8" s="2" t="s">
        <v>494</v>
      </c>
    </row>
    <row r="9" spans="1:42" x14ac:dyDescent="0.25">
      <c r="D9" s="2">
        <v>8</v>
      </c>
      <c r="E9" s="2" t="s">
        <v>81</v>
      </c>
      <c r="O9" s="2" t="s">
        <v>101</v>
      </c>
      <c r="P9" s="2" t="s">
        <v>102</v>
      </c>
      <c r="Q9" s="2" t="s">
        <v>495</v>
      </c>
    </row>
    <row r="10" spans="1:42" x14ac:dyDescent="0.25">
      <c r="D10" s="2">
        <v>9</v>
      </c>
      <c r="E10" s="2" t="s">
        <v>82</v>
      </c>
    </row>
    <row r="11" spans="1:42" x14ac:dyDescent="0.25">
      <c r="D11" s="2">
        <v>10</v>
      </c>
      <c r="E11" s="2" t="s">
        <v>83</v>
      </c>
    </row>
    <row r="12" spans="1:42" x14ac:dyDescent="0.25">
      <c r="D12" s="2">
        <v>11</v>
      </c>
      <c r="E12" s="2" t="s">
        <v>84</v>
      </c>
    </row>
    <row r="13" spans="1:42" x14ac:dyDescent="0.25">
      <c r="A13" s="2" t="s">
        <v>500</v>
      </c>
      <c r="D13" s="2">
        <v>12</v>
      </c>
      <c r="E13" s="2" t="s">
        <v>85</v>
      </c>
    </row>
    <row r="14" spans="1:42" x14ac:dyDescent="0.25">
      <c r="A14" s="2" t="s">
        <v>501</v>
      </c>
      <c r="B14" s="2" t="e">
        <f>CONCATENATE(MID(#REF!,1,1)," ",MID(#REF!,2,3)," ",MID(#REF!,5,2)," ",MID(#REF!,7,2))</f>
        <v>#REF!</v>
      </c>
      <c r="D14" s="2">
        <v>13</v>
      </c>
    </row>
    <row r="15" spans="1:42" x14ac:dyDescent="0.25">
      <c r="A15" s="2" t="s">
        <v>502</v>
      </c>
      <c r="B15" s="2" t="e">
        <f>CONCATENATE(MID(#REF!,1,2)," ",MID(#REF!,3,4),MID(#REF!,7,3))</f>
        <v>#REF!</v>
      </c>
      <c r="D15" s="2">
        <v>14</v>
      </c>
      <c r="E15" s="2">
        <v>1</v>
      </c>
    </row>
    <row r="16" spans="1:42" x14ac:dyDescent="0.25">
      <c r="B16" s="4"/>
      <c r="D16" s="2">
        <v>15</v>
      </c>
      <c r="E16" s="2">
        <v>2</v>
      </c>
    </row>
    <row r="17" spans="4:5" x14ac:dyDescent="0.25">
      <c r="D17" s="2">
        <v>16</v>
      </c>
      <c r="E17" s="2">
        <v>3</v>
      </c>
    </row>
    <row r="18" spans="4:5" x14ac:dyDescent="0.25">
      <c r="D18" s="2">
        <v>17</v>
      </c>
      <c r="E18" s="2">
        <v>4</v>
      </c>
    </row>
    <row r="19" spans="4:5" x14ac:dyDescent="0.25">
      <c r="D19" s="2">
        <v>18</v>
      </c>
      <c r="E19" s="2">
        <v>5</v>
      </c>
    </row>
    <row r="20" spans="4:5" x14ac:dyDescent="0.25">
      <c r="D20" s="2">
        <v>19</v>
      </c>
      <c r="E20" s="2">
        <v>6</v>
      </c>
    </row>
    <row r="21" spans="4:5" x14ac:dyDescent="0.25">
      <c r="D21" s="2">
        <v>20</v>
      </c>
      <c r="E21" s="2">
        <v>7</v>
      </c>
    </row>
    <row r="22" spans="4:5" x14ac:dyDescent="0.25">
      <c r="D22" s="2">
        <v>21</v>
      </c>
      <c r="E22" s="2">
        <v>8</v>
      </c>
    </row>
    <row r="23" spans="4:5" x14ac:dyDescent="0.25">
      <c r="D23" s="2">
        <v>22</v>
      </c>
      <c r="E23" s="2">
        <v>9</v>
      </c>
    </row>
    <row r="24" spans="4:5" x14ac:dyDescent="0.25">
      <c r="D24" s="2">
        <v>23</v>
      </c>
      <c r="E24" s="2">
        <v>10</v>
      </c>
    </row>
    <row r="25" spans="4:5" x14ac:dyDescent="0.25">
      <c r="D25" s="2">
        <v>24</v>
      </c>
      <c r="E25" s="2">
        <v>11</v>
      </c>
    </row>
    <row r="26" spans="4:5" x14ac:dyDescent="0.25">
      <c r="D26" s="2">
        <v>25</v>
      </c>
      <c r="E26" s="2">
        <v>12</v>
      </c>
    </row>
    <row r="27" spans="4:5" x14ac:dyDescent="0.25">
      <c r="D27" s="2">
        <v>26</v>
      </c>
    </row>
    <row r="28" spans="4:5" x14ac:dyDescent="0.25">
      <c r="D28" s="2">
        <v>27</v>
      </c>
    </row>
    <row r="29" spans="4:5" x14ac:dyDescent="0.25">
      <c r="D29" s="2">
        <v>28</v>
      </c>
    </row>
    <row r="30" spans="4:5" x14ac:dyDescent="0.25">
      <c r="D30" s="2">
        <v>29</v>
      </c>
    </row>
    <row r="31" spans="4:5" x14ac:dyDescent="0.25">
      <c r="D31" s="2">
        <v>30</v>
      </c>
    </row>
    <row r="32" spans="4:5" x14ac:dyDescent="0.25">
      <c r="D32" s="2">
        <v>31</v>
      </c>
    </row>
    <row r="33" spans="3:4" x14ac:dyDescent="0.25">
      <c r="C33" s="2" t="s">
        <v>183</v>
      </c>
      <c r="D33" s="2" t="e">
        <f>TEXT(#REF!,"[$-FC19] ММММ")</f>
        <v>#REF!</v>
      </c>
    </row>
    <row r="34" spans="3:4" x14ac:dyDescent="0.25">
      <c r="C34" s="2" t="s">
        <v>181</v>
      </c>
      <c r="D34" s="2" t="e">
        <f>DAY(#REF!)</f>
        <v>#REF!</v>
      </c>
    </row>
    <row r="35" spans="3:4" x14ac:dyDescent="0.25">
      <c r="C35" s="2" t="s">
        <v>182</v>
      </c>
      <c r="D35" s="2" t="e">
        <f>YEAR(#REF!)</f>
        <v>#REF!</v>
      </c>
    </row>
  </sheetData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59A2-DF66-4DFF-ABB3-89C3F6DC2EF4}">
  <sheetPr codeName="Лист4"/>
  <dimension ref="A1:E50"/>
  <sheetViews>
    <sheetView topLeftCell="A2" workbookViewId="0">
      <selection activeCell="A3" sqref="A3"/>
    </sheetView>
  </sheetViews>
  <sheetFormatPr defaultRowHeight="12.75" x14ac:dyDescent="0.2"/>
  <cols>
    <col min="1" max="1" width="14" bestFit="1" customWidth="1"/>
    <col min="2" max="2" width="12.42578125" bestFit="1" customWidth="1"/>
    <col min="3" max="3" width="17.5703125" bestFit="1" customWidth="1"/>
    <col min="4" max="4" width="37.42578125" bestFit="1" customWidth="1"/>
    <col min="5" max="5" width="18.85546875" bestFit="1" customWidth="1"/>
  </cols>
  <sheetData>
    <row r="1" spans="1:5" ht="15.75" x14ac:dyDescent="0.2">
      <c r="A1" s="3" t="s">
        <v>184</v>
      </c>
      <c r="B1" s="3" t="s">
        <v>185</v>
      </c>
      <c r="C1" s="3" t="s">
        <v>186</v>
      </c>
      <c r="D1" s="3" t="s">
        <v>272</v>
      </c>
      <c r="E1" s="3" t="s">
        <v>273</v>
      </c>
    </row>
    <row r="2" spans="1:5" ht="15.75" x14ac:dyDescent="0.25">
      <c r="A2" s="7" t="s">
        <v>187</v>
      </c>
      <c r="B2" s="2" t="s">
        <v>188</v>
      </c>
      <c r="C2" s="2" t="s">
        <v>189</v>
      </c>
      <c r="D2" s="2" t="str">
        <f>_xlfn.CONCAT(Drivers!$A2," ",Drivers!$B2," ",Drivers!$C2,)</f>
        <v>Акатов Валерий Александрович</v>
      </c>
      <c r="E2" s="2" t="str">
        <f t="shared" ref="E2:E33" si="0">IFERROR(LEFT(D2,FIND(" ",D2,1)+1)&amp;"."&amp;MID(D2,FIND(" ",D2,FIND(" ",D2,1)+1)+1,1)&amp;".", "")</f>
        <v>Акатов В.А.</v>
      </c>
    </row>
    <row r="3" spans="1:5" ht="15.75" x14ac:dyDescent="0.25">
      <c r="A3" s="7" t="s">
        <v>190</v>
      </c>
      <c r="B3" s="2" t="s">
        <v>191</v>
      </c>
      <c r="C3" s="2" t="s">
        <v>192</v>
      </c>
      <c r="D3" s="2" t="str">
        <f>_xlfn.CONCAT(Drivers!$A3," ",Drivers!$B3," ",Drivers!$C3,)</f>
        <v>Безлепкин Анатолий Владимирович</v>
      </c>
      <c r="E3" s="2" t="str">
        <f t="shared" si="0"/>
        <v>Безлепкин А.В.</v>
      </c>
    </row>
    <row r="4" spans="1:5" ht="15.75" x14ac:dyDescent="0.25">
      <c r="A4" s="7" t="s">
        <v>193</v>
      </c>
      <c r="B4" s="2" t="s">
        <v>194</v>
      </c>
      <c r="C4" s="2" t="s">
        <v>195</v>
      </c>
      <c r="D4" s="2" t="str">
        <f>_xlfn.CONCAT(Drivers!$A4," ",Drivers!$B4," ",Drivers!$C4,)</f>
        <v>Блоха Евгений Дмитриевич</v>
      </c>
      <c r="E4" s="2" t="str">
        <f t="shared" si="0"/>
        <v>Блоха Е.Д.</v>
      </c>
    </row>
    <row r="5" spans="1:5" ht="15.75" x14ac:dyDescent="0.25">
      <c r="A5" s="7" t="s">
        <v>196</v>
      </c>
      <c r="B5" s="2" t="s">
        <v>197</v>
      </c>
      <c r="C5" s="2" t="s">
        <v>198</v>
      </c>
      <c r="D5" s="2" t="str">
        <f>_xlfn.CONCAT(Drivers!$A5," ",Drivers!$B5," ",Drivers!$C5,)</f>
        <v>Булатов Сергей Васильевич</v>
      </c>
      <c r="E5" s="2" t="str">
        <f t="shared" si="0"/>
        <v>Булатов С.В.</v>
      </c>
    </row>
    <row r="6" spans="1:5" ht="15.75" x14ac:dyDescent="0.25">
      <c r="A6" s="7" t="s">
        <v>199</v>
      </c>
      <c r="B6" s="2" t="s">
        <v>200</v>
      </c>
      <c r="C6" s="2" t="s">
        <v>201</v>
      </c>
      <c r="D6" s="2" t="str">
        <f>_xlfn.CONCAT(Drivers!$A6," ",Drivers!$B6," ",Drivers!$C6,)</f>
        <v>Власенко Иван Андреевич</v>
      </c>
      <c r="E6" s="2" t="str">
        <f t="shared" si="0"/>
        <v>Власенко И.А.</v>
      </c>
    </row>
    <row r="7" spans="1:5" ht="15.75" x14ac:dyDescent="0.25">
      <c r="A7" s="7" t="s">
        <v>202</v>
      </c>
      <c r="B7" s="2" t="s">
        <v>200</v>
      </c>
      <c r="C7" s="2" t="s">
        <v>189</v>
      </c>
      <c r="D7" s="2" t="str">
        <f>_xlfn.CONCAT(Drivers!$A7," ",Drivers!$B7," ",Drivers!$C7,)</f>
        <v>Гринев Иван Александрович</v>
      </c>
      <c r="E7" s="2" t="str">
        <f t="shared" si="0"/>
        <v>Гринев И.А.</v>
      </c>
    </row>
    <row r="8" spans="1:5" ht="15.75" x14ac:dyDescent="0.25">
      <c r="A8" s="7" t="s">
        <v>203</v>
      </c>
      <c r="B8" s="2" t="s">
        <v>204</v>
      </c>
      <c r="C8" s="2" t="s">
        <v>205</v>
      </c>
      <c r="D8" s="2" t="str">
        <f>_xlfn.CONCAT(Drivers!$A8," ",Drivers!$B8," ",Drivers!$C8,)</f>
        <v>Гузик Александр Иванович</v>
      </c>
      <c r="E8" s="2" t="str">
        <f t="shared" si="0"/>
        <v>Гузик А.И.</v>
      </c>
    </row>
    <row r="9" spans="1:5" ht="15.75" x14ac:dyDescent="0.25">
      <c r="A9" s="7" t="s">
        <v>206</v>
      </c>
      <c r="B9" s="2" t="s">
        <v>207</v>
      </c>
      <c r="C9" s="2" t="s">
        <v>189</v>
      </c>
      <c r="D9" s="2" t="str">
        <f>_xlfn.CONCAT(Drivers!$A9," ",Drivers!$B9," ",Drivers!$C9,)</f>
        <v>Дрейлинг Роман Александрович</v>
      </c>
      <c r="E9" s="2" t="str">
        <f t="shared" si="0"/>
        <v>Дрейлинг Р.А.</v>
      </c>
    </row>
    <row r="10" spans="1:5" ht="15.75" x14ac:dyDescent="0.25">
      <c r="A10" s="7" t="s">
        <v>208</v>
      </c>
      <c r="B10" s="2" t="s">
        <v>209</v>
      </c>
      <c r="C10" s="2" t="s">
        <v>198</v>
      </c>
      <c r="D10" s="2" t="str">
        <f>_xlfn.CONCAT(Drivers!$A10," ",Drivers!$B10," ",Drivers!$C10,)</f>
        <v>Жуков Владимир Васильевич</v>
      </c>
      <c r="E10" s="2" t="str">
        <f t="shared" si="0"/>
        <v>Жуков В.В.</v>
      </c>
    </row>
    <row r="11" spans="1:5" ht="15.75" x14ac:dyDescent="0.25">
      <c r="A11" s="7" t="s">
        <v>210</v>
      </c>
      <c r="B11" s="2" t="s">
        <v>204</v>
      </c>
      <c r="C11" s="2" t="s">
        <v>211</v>
      </c>
      <c r="D11" s="2" t="str">
        <f>_xlfn.CONCAT(Drivers!$A11," ",Drivers!$B11," ",Drivers!$C11,)</f>
        <v>Жуковский Александр Петрович</v>
      </c>
      <c r="E11" s="2" t="str">
        <f t="shared" si="0"/>
        <v>Жуковский А.П.</v>
      </c>
    </row>
    <row r="12" spans="1:5" ht="15.75" x14ac:dyDescent="0.25">
      <c r="A12" s="7" t="s">
        <v>212</v>
      </c>
      <c r="B12" s="2" t="s">
        <v>200</v>
      </c>
      <c r="C12" s="2" t="s">
        <v>189</v>
      </c>
      <c r="D12" s="2" t="str">
        <f>_xlfn.CONCAT(Drivers!$A12," ",Drivers!$B12," ",Drivers!$C12,)</f>
        <v>Злобин Иван Александрович</v>
      </c>
      <c r="E12" s="2" t="str">
        <f t="shared" si="0"/>
        <v>Злобин И.А.</v>
      </c>
    </row>
    <row r="13" spans="1:5" ht="15.75" x14ac:dyDescent="0.25">
      <c r="A13" s="7" t="s">
        <v>213</v>
      </c>
      <c r="B13" s="2" t="s">
        <v>214</v>
      </c>
      <c r="C13" s="2" t="s">
        <v>215</v>
      </c>
      <c r="D13" s="2" t="str">
        <f>_xlfn.CONCAT(Drivers!$A13," ",Drivers!$B13," ",Drivers!$C13,)</f>
        <v>Кудлай Николай Николаевич</v>
      </c>
      <c r="E13" s="2" t="str">
        <f t="shared" si="0"/>
        <v>Кудлай Н.Н.</v>
      </c>
    </row>
    <row r="14" spans="1:5" ht="15.75" x14ac:dyDescent="0.25">
      <c r="A14" s="7" t="s">
        <v>216</v>
      </c>
      <c r="B14" s="2" t="s">
        <v>194</v>
      </c>
      <c r="C14" s="2" t="s">
        <v>217</v>
      </c>
      <c r="D14" s="2" t="str">
        <f>_xlfn.CONCAT(Drivers!$A14," ",Drivers!$B14," ",Drivers!$C14,)</f>
        <v>Куницын Евгений Валентинович</v>
      </c>
      <c r="E14" s="2" t="str">
        <f t="shared" si="0"/>
        <v>Куницын Е.В.</v>
      </c>
    </row>
    <row r="15" spans="1:5" ht="15.75" x14ac:dyDescent="0.25">
      <c r="A15" s="7" t="s">
        <v>218</v>
      </c>
      <c r="B15" s="2" t="s">
        <v>197</v>
      </c>
      <c r="C15" s="2" t="s">
        <v>211</v>
      </c>
      <c r="D15" s="2" t="str">
        <f>_xlfn.CONCAT(Drivers!$A15," ",Drivers!$B15," ",Drivers!$C15,)</f>
        <v>Лобач Сергей Петрович</v>
      </c>
      <c r="E15" s="2" t="str">
        <f t="shared" si="0"/>
        <v>Лобач С.П.</v>
      </c>
    </row>
    <row r="16" spans="1:5" ht="15.75" x14ac:dyDescent="0.25">
      <c r="A16" s="7" t="s">
        <v>219</v>
      </c>
      <c r="B16" s="2" t="s">
        <v>197</v>
      </c>
      <c r="C16" s="2" t="s">
        <v>215</v>
      </c>
      <c r="D16" s="2" t="str">
        <f>_xlfn.CONCAT(Drivers!$A16," ",Drivers!$B16," ",Drivers!$C16,)</f>
        <v>Матухнов Сергей Николаевич</v>
      </c>
      <c r="E16" s="2" t="str">
        <f t="shared" si="0"/>
        <v>Матухнов С.Н.</v>
      </c>
    </row>
    <row r="17" spans="1:5" ht="15.75" x14ac:dyDescent="0.25">
      <c r="A17" s="7" t="s">
        <v>220</v>
      </c>
      <c r="B17" s="2" t="s">
        <v>214</v>
      </c>
      <c r="C17" s="2" t="s">
        <v>221</v>
      </c>
      <c r="D17" s="2" t="str">
        <f>_xlfn.CONCAT(Drivers!$A17," ",Drivers!$B17," ",Drivers!$C17,)</f>
        <v>Махамбетов Николай Гибадуллович</v>
      </c>
      <c r="E17" s="2" t="str">
        <f t="shared" si="0"/>
        <v>Махамбетов Н.Г.</v>
      </c>
    </row>
    <row r="18" spans="1:5" ht="15.75" x14ac:dyDescent="0.25">
      <c r="A18" s="7" t="s">
        <v>222</v>
      </c>
      <c r="B18" s="2" t="s">
        <v>223</v>
      </c>
      <c r="C18" s="2" t="s">
        <v>215</v>
      </c>
      <c r="D18" s="2" t="str">
        <f>_xlfn.CONCAT(Drivers!$A18," ",Drivers!$B18," ",Drivers!$C18,)</f>
        <v>Михайленко Дмитрий Николаевич</v>
      </c>
      <c r="E18" s="2" t="str">
        <f t="shared" si="0"/>
        <v>Михайленко Д.Н.</v>
      </c>
    </row>
    <row r="19" spans="1:5" ht="15.75" x14ac:dyDescent="0.25">
      <c r="A19" s="7" t="s">
        <v>224</v>
      </c>
      <c r="B19" s="2" t="s">
        <v>225</v>
      </c>
      <c r="C19" s="2" t="s">
        <v>226</v>
      </c>
      <c r="D19" s="2" t="str">
        <f>_xlfn.CONCAT(Drivers!$A19," ",Drivers!$B19," ",Drivers!$C19,)</f>
        <v>Некрасов Юрий Викторович</v>
      </c>
      <c r="E19" s="2" t="str">
        <f t="shared" si="0"/>
        <v>Некрасов Ю.В.</v>
      </c>
    </row>
    <row r="20" spans="1:5" ht="15.75" x14ac:dyDescent="0.25">
      <c r="A20" s="7" t="s">
        <v>227</v>
      </c>
      <c r="B20" s="2" t="s">
        <v>228</v>
      </c>
      <c r="C20" s="2" t="s">
        <v>226</v>
      </c>
      <c r="D20" s="2" t="str">
        <f>_xlfn.CONCAT(Drivers!$A20," ",Drivers!$B20," ",Drivers!$C20,)</f>
        <v>Никульников Игорь Викторович</v>
      </c>
      <c r="E20" s="2" t="str">
        <f t="shared" si="0"/>
        <v>Никульников И.В.</v>
      </c>
    </row>
    <row r="21" spans="1:5" ht="15.75" x14ac:dyDescent="0.25">
      <c r="A21" s="7" t="s">
        <v>229</v>
      </c>
      <c r="B21" s="2" t="s">
        <v>204</v>
      </c>
      <c r="C21" s="2" t="s">
        <v>226</v>
      </c>
      <c r="D21" s="2" t="str">
        <f>_xlfn.CONCAT(Drivers!$A21," ",Drivers!$B21," ",Drivers!$C21,)</f>
        <v>Нор Александр Викторович</v>
      </c>
      <c r="E21" s="2" t="str">
        <f t="shared" si="0"/>
        <v>Нор А.В.</v>
      </c>
    </row>
    <row r="22" spans="1:5" ht="15.75" x14ac:dyDescent="0.25">
      <c r="A22" s="7" t="s">
        <v>230</v>
      </c>
      <c r="B22" s="2" t="s">
        <v>231</v>
      </c>
      <c r="C22" s="2" t="s">
        <v>232</v>
      </c>
      <c r="D22" s="2" t="str">
        <f>_xlfn.CONCAT(Drivers!$A22," ",Drivers!$B22," ",Drivers!$C22,)</f>
        <v>Овчинников Андрей Евгеньевич</v>
      </c>
      <c r="E22" s="2" t="str">
        <f t="shared" si="0"/>
        <v>Овчинников А.Е.</v>
      </c>
    </row>
    <row r="23" spans="1:5" ht="15.75" x14ac:dyDescent="0.25">
      <c r="A23" s="7" t="s">
        <v>233</v>
      </c>
      <c r="B23" s="2" t="s">
        <v>234</v>
      </c>
      <c r="C23" s="2" t="s">
        <v>192</v>
      </c>
      <c r="D23" s="2" t="str">
        <f>_xlfn.CONCAT(Drivers!$A23," ",Drivers!$B23," ",Drivers!$C23,)</f>
        <v>Окунев Генрих Владимирович</v>
      </c>
      <c r="E23" s="2" t="str">
        <f t="shared" si="0"/>
        <v>Окунев Г.В.</v>
      </c>
    </row>
    <row r="24" spans="1:5" ht="15.75" x14ac:dyDescent="0.25">
      <c r="A24" s="7" t="s">
        <v>235</v>
      </c>
      <c r="B24" s="2" t="s">
        <v>204</v>
      </c>
      <c r="C24" s="2" t="s">
        <v>192</v>
      </c>
      <c r="D24" s="2" t="str">
        <f>_xlfn.CONCAT(Drivers!$A24," ",Drivers!$B24," ",Drivers!$C24,)</f>
        <v>Орехов Александр Владимирович</v>
      </c>
      <c r="E24" s="2" t="str">
        <f t="shared" si="0"/>
        <v>Орехов А.В.</v>
      </c>
    </row>
    <row r="25" spans="1:5" ht="15.75" x14ac:dyDescent="0.25">
      <c r="A25" s="7" t="s">
        <v>236</v>
      </c>
      <c r="B25" s="2" t="s">
        <v>204</v>
      </c>
      <c r="C25" s="2" t="s">
        <v>215</v>
      </c>
      <c r="D25" s="2" t="str">
        <f>_xlfn.CONCAT(Drivers!$A25," ",Drivers!$B25," ",Drivers!$C25,)</f>
        <v>Осьмаков Александр Николаевич</v>
      </c>
      <c r="E25" s="2" t="str">
        <f t="shared" si="0"/>
        <v>Осьмаков А.Н.</v>
      </c>
    </row>
    <row r="26" spans="1:5" ht="15.75" x14ac:dyDescent="0.25">
      <c r="A26" s="7" t="s">
        <v>237</v>
      </c>
      <c r="B26" s="2" t="s">
        <v>191</v>
      </c>
      <c r="C26" s="2" t="s">
        <v>238</v>
      </c>
      <c r="D26" s="2" t="str">
        <f>_xlfn.CONCAT(Drivers!$A26," ",Drivers!$B26," ",Drivers!$C26,)</f>
        <v>Ошурков Анатолий Юрьевич</v>
      </c>
      <c r="E26" s="2" t="str">
        <f t="shared" si="0"/>
        <v>Ошурков А.Ю.</v>
      </c>
    </row>
    <row r="27" spans="1:5" ht="15.75" x14ac:dyDescent="0.25">
      <c r="A27" s="7" t="s">
        <v>239</v>
      </c>
      <c r="B27" s="2" t="s">
        <v>209</v>
      </c>
      <c r="C27" s="2" t="s">
        <v>192</v>
      </c>
      <c r="D27" s="2" t="str">
        <f>_xlfn.CONCAT(Drivers!$A27," ",Drivers!$B27," ",Drivers!$C27,)</f>
        <v>Пахомов Владимир Владимирович</v>
      </c>
      <c r="E27" s="2" t="str">
        <f t="shared" si="0"/>
        <v>Пахомов В.В.</v>
      </c>
    </row>
    <row r="28" spans="1:5" ht="15.75" x14ac:dyDescent="0.25">
      <c r="A28" s="7" t="s">
        <v>240</v>
      </c>
      <c r="B28" s="2" t="s">
        <v>241</v>
      </c>
      <c r="C28" s="2" t="s">
        <v>242</v>
      </c>
      <c r="D28" s="2" t="str">
        <f>_xlfn.CONCAT(Drivers!$A28," ",Drivers!$B28," ",Drivers!$C28,)</f>
        <v>Пономарёв Трофим Валерьевич</v>
      </c>
      <c r="E28" s="2" t="str">
        <f t="shared" si="0"/>
        <v>Пономарёв Т.В.</v>
      </c>
    </row>
    <row r="29" spans="1:5" ht="15.75" x14ac:dyDescent="0.25">
      <c r="A29" s="7" t="s">
        <v>243</v>
      </c>
      <c r="B29" s="2" t="s">
        <v>244</v>
      </c>
      <c r="C29" s="2" t="s">
        <v>245</v>
      </c>
      <c r="D29" s="2" t="str">
        <f>_xlfn.CONCAT(Drivers!$A29," ",Drivers!$B29," ",Drivers!$C29,)</f>
        <v>Раимов Геннадий Сергеевич</v>
      </c>
      <c r="E29" s="2" t="str">
        <f t="shared" si="0"/>
        <v>Раимов Г.С.</v>
      </c>
    </row>
    <row r="30" spans="1:5" ht="15.75" x14ac:dyDescent="0.25">
      <c r="A30" s="7" t="s">
        <v>246</v>
      </c>
      <c r="B30" s="2" t="s">
        <v>247</v>
      </c>
      <c r="C30" s="2" t="s">
        <v>189</v>
      </c>
      <c r="D30" s="2" t="str">
        <f>_xlfn.CONCAT(Drivers!$A30," ",Drivers!$B30," ",Drivers!$C30,)</f>
        <v>Романов Вадим Александрович</v>
      </c>
      <c r="E30" s="2" t="str">
        <f t="shared" si="0"/>
        <v>Романов В.А.</v>
      </c>
    </row>
    <row r="31" spans="1:5" ht="15.75" x14ac:dyDescent="0.25">
      <c r="A31" s="7" t="s">
        <v>248</v>
      </c>
      <c r="B31" s="2" t="s">
        <v>204</v>
      </c>
      <c r="C31" s="2" t="s">
        <v>245</v>
      </c>
      <c r="D31" s="2" t="str">
        <f>_xlfn.CONCAT(Drivers!$A31," ",Drivers!$B31," ",Drivers!$C31,)</f>
        <v>Рыбалко Александр Сергеевич</v>
      </c>
      <c r="E31" s="2" t="str">
        <f t="shared" si="0"/>
        <v>Рыбалко А.С.</v>
      </c>
    </row>
    <row r="32" spans="1:5" ht="15.75" x14ac:dyDescent="0.25">
      <c r="A32" s="7" t="s">
        <v>249</v>
      </c>
      <c r="B32" s="2" t="s">
        <v>250</v>
      </c>
      <c r="C32" s="2" t="s">
        <v>205</v>
      </c>
      <c r="D32" s="2" t="str">
        <f>_xlfn.CONCAT(Drivers!$A32," ",Drivers!$B32," ",Drivers!$C32,)</f>
        <v>Рыбин Василий Иванович</v>
      </c>
      <c r="E32" s="2" t="str">
        <f t="shared" si="0"/>
        <v>Рыбин В.И.</v>
      </c>
    </row>
    <row r="33" spans="1:5" ht="15.75" x14ac:dyDescent="0.25">
      <c r="A33" s="7" t="s">
        <v>251</v>
      </c>
      <c r="B33" s="2" t="s">
        <v>214</v>
      </c>
      <c r="C33" s="2" t="s">
        <v>198</v>
      </c>
      <c r="D33" s="2" t="str">
        <f>_xlfn.CONCAT(Drivers!$A33," ",Drivers!$B33," ",Drivers!$C33,)</f>
        <v>Савенко Николай Васильевич</v>
      </c>
      <c r="E33" s="2" t="str">
        <f t="shared" si="0"/>
        <v>Савенко Н.В.</v>
      </c>
    </row>
    <row r="34" spans="1:5" ht="15.75" x14ac:dyDescent="0.25">
      <c r="A34" s="7" t="s">
        <v>252</v>
      </c>
      <c r="B34" s="2" t="s">
        <v>197</v>
      </c>
      <c r="C34" s="2" t="s">
        <v>253</v>
      </c>
      <c r="D34" s="2" t="str">
        <f>_xlfn.CONCAT(Drivers!$A34," ",Drivers!$B34," ",Drivers!$C34,)</f>
        <v>Савченко Сергей Анатольевич</v>
      </c>
      <c r="E34" s="2" t="str">
        <f t="shared" ref="E34:E50" si="1">IFERROR(LEFT(D34,FIND(" ",D34,1)+1)&amp;"."&amp;MID(D34,FIND(" ",D34,FIND(" ",D34,1)+1)+1,1)&amp;".", "")</f>
        <v>Савченко С.А.</v>
      </c>
    </row>
    <row r="35" spans="1:5" ht="15.75" x14ac:dyDescent="0.25">
      <c r="A35" s="7" t="s">
        <v>254</v>
      </c>
      <c r="B35" s="2" t="s">
        <v>204</v>
      </c>
      <c r="C35" s="2" t="s">
        <v>198</v>
      </c>
      <c r="D35" s="2" t="str">
        <f>_xlfn.CONCAT(Drivers!$A35," ",Drivers!$B35," ",Drivers!$C35,)</f>
        <v>Светлов Александр Васильевич</v>
      </c>
      <c r="E35" s="2" t="str">
        <f t="shared" si="1"/>
        <v>Светлов А.В.</v>
      </c>
    </row>
    <row r="36" spans="1:5" ht="15.75" x14ac:dyDescent="0.25">
      <c r="A36" s="7" t="s">
        <v>255</v>
      </c>
      <c r="B36" s="2" t="s">
        <v>256</v>
      </c>
      <c r="C36" s="2" t="s">
        <v>192</v>
      </c>
      <c r="D36" s="2" t="str">
        <f>_xlfn.CONCAT(Drivers!$A36," ",Drivers!$B36," ",Drivers!$C36,)</f>
        <v>Семёнов Алексей Владимирович</v>
      </c>
      <c r="E36" s="2" t="str">
        <f t="shared" si="1"/>
        <v>Семёнов А.В.</v>
      </c>
    </row>
    <row r="37" spans="1:5" ht="15.75" x14ac:dyDescent="0.25">
      <c r="A37" s="7" t="s">
        <v>257</v>
      </c>
      <c r="B37" s="2" t="s">
        <v>207</v>
      </c>
      <c r="C37" s="2" t="s">
        <v>198</v>
      </c>
      <c r="D37" s="2" t="str">
        <f>_xlfn.CONCAT(Drivers!$A37," ",Drivers!$B37," ",Drivers!$C37,)</f>
        <v>Синдицкий Роман Васильевич</v>
      </c>
      <c r="E37" s="2" t="str">
        <f t="shared" si="1"/>
        <v>Синдицкий Р.В.</v>
      </c>
    </row>
    <row r="38" spans="1:5" ht="15.75" x14ac:dyDescent="0.25">
      <c r="A38" s="7" t="s">
        <v>258</v>
      </c>
      <c r="B38" s="2" t="s">
        <v>209</v>
      </c>
      <c r="C38" s="2" t="s">
        <v>205</v>
      </c>
      <c r="D38" s="2" t="str">
        <f>_xlfn.CONCAT(Drivers!$A38," ",Drivers!$B38," ",Drivers!$C38,)</f>
        <v>Скидан Владимир Иванович</v>
      </c>
      <c r="E38" s="2" t="str">
        <f t="shared" si="1"/>
        <v>Скидан В.И.</v>
      </c>
    </row>
    <row r="39" spans="1:5" ht="15.75" x14ac:dyDescent="0.25">
      <c r="A39" s="7" t="s">
        <v>259</v>
      </c>
      <c r="B39" s="2" t="s">
        <v>204</v>
      </c>
      <c r="C39" s="2" t="s">
        <v>189</v>
      </c>
      <c r="D39" s="2" t="str">
        <f>_xlfn.CONCAT(Drivers!$A39," ",Drivers!$B39," ",Drivers!$C39,)</f>
        <v>Трубачёв Александр Александрович</v>
      </c>
      <c r="E39" s="2" t="str">
        <f t="shared" si="1"/>
        <v>Трубачёв А.А.</v>
      </c>
    </row>
    <row r="40" spans="1:5" ht="15.75" x14ac:dyDescent="0.25">
      <c r="A40" s="7" t="s">
        <v>260</v>
      </c>
      <c r="B40" s="2" t="s">
        <v>261</v>
      </c>
      <c r="C40" s="2" t="s">
        <v>198</v>
      </c>
      <c r="D40" s="2" t="str">
        <f>_xlfn.CONCAT(Drivers!$A40," ",Drivers!$B40," ",Drivers!$C40,)</f>
        <v>Трушин Денис Васильевич</v>
      </c>
      <c r="E40" s="2" t="str">
        <f t="shared" si="1"/>
        <v>Трушин Д.В.</v>
      </c>
    </row>
    <row r="41" spans="1:5" ht="15.75" x14ac:dyDescent="0.25">
      <c r="A41" s="7" t="s">
        <v>262</v>
      </c>
      <c r="B41" s="2" t="s">
        <v>204</v>
      </c>
      <c r="C41" s="2" t="s">
        <v>205</v>
      </c>
      <c r="D41" s="2" t="str">
        <f>_xlfn.CONCAT(Drivers!$A41," ",Drivers!$B41," ",Drivers!$C41,)</f>
        <v>Турбин Александр Иванович</v>
      </c>
      <c r="E41" s="2" t="str">
        <f t="shared" si="1"/>
        <v>Турбин А.И.</v>
      </c>
    </row>
    <row r="42" spans="1:5" ht="15.75" x14ac:dyDescent="0.25">
      <c r="A42" s="7" t="s">
        <v>263</v>
      </c>
      <c r="B42" s="2" t="s">
        <v>197</v>
      </c>
      <c r="C42" s="2" t="s">
        <v>232</v>
      </c>
      <c r="D42" s="2" t="str">
        <f>_xlfn.CONCAT(Drivers!$A42," ",Drivers!$B42," ",Drivers!$C42,)</f>
        <v>Удовенко Сергей Евгеньевич</v>
      </c>
      <c r="E42" s="2" t="str">
        <f t="shared" si="1"/>
        <v>Удовенко С.Е.</v>
      </c>
    </row>
    <row r="43" spans="1:5" ht="15.75" x14ac:dyDescent="0.25">
      <c r="A43" s="7" t="s">
        <v>264</v>
      </c>
      <c r="B43" s="2" t="s">
        <v>223</v>
      </c>
      <c r="C43" s="2" t="s">
        <v>211</v>
      </c>
      <c r="D43" s="2" t="str">
        <f>_xlfn.CONCAT(Drivers!$A43," ",Drivers!$B43," ",Drivers!$C43,)</f>
        <v>Фидин Дмитрий Петрович</v>
      </c>
      <c r="E43" s="2" t="str">
        <f t="shared" si="1"/>
        <v>Фидин Д.П.</v>
      </c>
    </row>
    <row r="44" spans="1:5" ht="15.75" x14ac:dyDescent="0.25">
      <c r="A44" s="7" t="s">
        <v>265</v>
      </c>
      <c r="B44" s="2" t="s">
        <v>194</v>
      </c>
      <c r="C44" s="2" t="s">
        <v>266</v>
      </c>
      <c r="D44" s="2" t="str">
        <f>_xlfn.CONCAT(Drivers!$A44," ",Drivers!$B44," ",Drivers!$C44,)</f>
        <v>Филь Евгений Павлович</v>
      </c>
      <c r="E44" s="2" t="str">
        <f t="shared" si="1"/>
        <v>Филь Е.П.</v>
      </c>
    </row>
    <row r="45" spans="1:5" ht="15.75" x14ac:dyDescent="0.25">
      <c r="A45" s="7" t="s">
        <v>267</v>
      </c>
      <c r="B45" s="2" t="s">
        <v>228</v>
      </c>
      <c r="C45" s="2" t="s">
        <v>189</v>
      </c>
      <c r="D45" s="2" t="str">
        <f>_xlfn.CONCAT(Drivers!$A45," ",Drivers!$B45," ",Drivers!$C45,)</f>
        <v>Худой Игорь Александрович</v>
      </c>
      <c r="E45" s="2" t="str">
        <f t="shared" si="1"/>
        <v>Худой И.А.</v>
      </c>
    </row>
    <row r="46" spans="1:5" ht="15.75" x14ac:dyDescent="0.25">
      <c r="A46" s="7" t="s">
        <v>268</v>
      </c>
      <c r="B46" s="2" t="s">
        <v>204</v>
      </c>
      <c r="C46" s="2" t="s">
        <v>201</v>
      </c>
      <c r="D46" s="2" t="str">
        <f>_xlfn.CONCAT(Drivers!$A46," ",Drivers!$B46," ",Drivers!$C46,)</f>
        <v>Чернов Александр Андреевич</v>
      </c>
      <c r="E46" s="2" t="str">
        <f t="shared" si="1"/>
        <v>Чернов А.А.</v>
      </c>
    </row>
    <row r="47" spans="1:5" ht="15.75" x14ac:dyDescent="0.25">
      <c r="A47" s="7" t="s">
        <v>268</v>
      </c>
      <c r="B47" s="2" t="s">
        <v>197</v>
      </c>
      <c r="C47" s="2" t="s">
        <v>226</v>
      </c>
      <c r="D47" s="2" t="str">
        <f>_xlfn.CONCAT(Drivers!$A47," ",Drivers!$B47," ",Drivers!$C47,)</f>
        <v>Чернов Сергей Викторович</v>
      </c>
      <c r="E47" s="2" t="str">
        <f t="shared" si="1"/>
        <v>Чернов С.В.</v>
      </c>
    </row>
    <row r="48" spans="1:5" ht="15.75" x14ac:dyDescent="0.25">
      <c r="A48" s="7" t="s">
        <v>269</v>
      </c>
      <c r="B48" s="2" t="s">
        <v>207</v>
      </c>
      <c r="C48" s="2" t="s">
        <v>215</v>
      </c>
      <c r="D48" s="2" t="str">
        <f>_xlfn.CONCAT(Drivers!$A48," ",Drivers!$B48," ",Drivers!$C48,)</f>
        <v>Шестаков Роман Николаевич</v>
      </c>
      <c r="E48" s="2" t="str">
        <f t="shared" si="1"/>
        <v>Шестаков Р.Н.</v>
      </c>
    </row>
    <row r="49" spans="1:5" ht="15.75" x14ac:dyDescent="0.25">
      <c r="A49" s="7" t="s">
        <v>270</v>
      </c>
      <c r="B49" s="2" t="s">
        <v>204</v>
      </c>
      <c r="C49" s="2" t="s">
        <v>192</v>
      </c>
      <c r="D49" s="2" t="str">
        <f>_xlfn.CONCAT(Drivers!$A49," ",Drivers!$B49," ",Drivers!$C49,)</f>
        <v>Шкитер Александр Владимирович</v>
      </c>
      <c r="E49" s="2" t="str">
        <f t="shared" si="1"/>
        <v>Шкитер А.В.</v>
      </c>
    </row>
    <row r="50" spans="1:5" ht="15.75" x14ac:dyDescent="0.25">
      <c r="A50" s="7" t="s">
        <v>271</v>
      </c>
      <c r="B50" s="2" t="s">
        <v>188</v>
      </c>
      <c r="C50" s="2" t="s">
        <v>215</v>
      </c>
      <c r="D50" s="2" t="str">
        <f>_xlfn.CONCAT(Drivers!$A50," ",Drivers!$B50," ",Drivers!$C50,)</f>
        <v>Шушаков Валерий Николаевич</v>
      </c>
      <c r="E50" s="2" t="str">
        <f t="shared" si="1"/>
        <v>Шушаков В.Н.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38E0-3763-46D4-93AE-3912018931D8}">
  <sheetPr codeName="Лист5"/>
  <dimension ref="A1:B66"/>
  <sheetViews>
    <sheetView workbookViewId="0">
      <selection activeCell="B10" sqref="B10"/>
    </sheetView>
  </sheetViews>
  <sheetFormatPr defaultRowHeight="12.75" x14ac:dyDescent="0.2"/>
  <cols>
    <col min="1" max="1" width="11" bestFit="1" customWidth="1"/>
    <col min="2" max="2" width="15.28515625" bestFit="1" customWidth="1"/>
    <col min="15" max="15" width="10.42578125" bestFit="1" customWidth="1"/>
  </cols>
  <sheetData>
    <row r="1" spans="1:2" x14ac:dyDescent="0.2">
      <c r="A1" t="s">
        <v>105</v>
      </c>
      <c r="B1" t="s">
        <v>106</v>
      </c>
    </row>
    <row r="2" spans="1:2" x14ac:dyDescent="0.2">
      <c r="A2" t="s">
        <v>278</v>
      </c>
      <c r="B2" t="s">
        <v>337</v>
      </c>
    </row>
    <row r="3" spans="1:2" x14ac:dyDescent="0.2">
      <c r="A3" t="s">
        <v>279</v>
      </c>
      <c r="B3" t="s">
        <v>336</v>
      </c>
    </row>
    <row r="4" spans="1:2" x14ac:dyDescent="0.2">
      <c r="A4" t="s">
        <v>280</v>
      </c>
      <c r="B4" t="s">
        <v>338</v>
      </c>
    </row>
    <row r="5" spans="1:2" x14ac:dyDescent="0.2">
      <c r="A5" t="s">
        <v>281</v>
      </c>
      <c r="B5" t="s">
        <v>338</v>
      </c>
    </row>
    <row r="6" spans="1:2" x14ac:dyDescent="0.2">
      <c r="A6" t="s">
        <v>282</v>
      </c>
      <c r="B6" t="s">
        <v>337</v>
      </c>
    </row>
    <row r="7" spans="1:2" x14ac:dyDescent="0.2">
      <c r="A7" t="s">
        <v>283</v>
      </c>
      <c r="B7" t="s">
        <v>336</v>
      </c>
    </row>
    <row r="8" spans="1:2" x14ac:dyDescent="0.2">
      <c r="A8" t="s">
        <v>284</v>
      </c>
      <c r="B8" t="s">
        <v>342</v>
      </c>
    </row>
    <row r="9" spans="1:2" x14ac:dyDescent="0.2">
      <c r="A9" t="s">
        <v>285</v>
      </c>
      <c r="B9" t="s">
        <v>340</v>
      </c>
    </row>
    <row r="10" spans="1:2" x14ac:dyDescent="0.2">
      <c r="A10" t="s">
        <v>286</v>
      </c>
      <c r="B10" t="s">
        <v>336</v>
      </c>
    </row>
    <row r="11" spans="1:2" x14ac:dyDescent="0.2">
      <c r="A11" t="s">
        <v>287</v>
      </c>
      <c r="B11" t="s">
        <v>338</v>
      </c>
    </row>
    <row r="12" spans="1:2" x14ac:dyDescent="0.2">
      <c r="A12" t="s">
        <v>288</v>
      </c>
      <c r="B12" t="s">
        <v>340</v>
      </c>
    </row>
    <row r="13" spans="1:2" x14ac:dyDescent="0.2">
      <c r="A13" t="s">
        <v>289</v>
      </c>
      <c r="B13" t="s">
        <v>340</v>
      </c>
    </row>
    <row r="14" spans="1:2" x14ac:dyDescent="0.2">
      <c r="A14" t="s">
        <v>290</v>
      </c>
      <c r="B14" t="s">
        <v>339</v>
      </c>
    </row>
    <row r="15" spans="1:2" x14ac:dyDescent="0.2">
      <c r="A15" t="s">
        <v>291</v>
      </c>
      <c r="B15" t="s">
        <v>340</v>
      </c>
    </row>
    <row r="16" spans="1:2" x14ac:dyDescent="0.2">
      <c r="A16" t="s">
        <v>292</v>
      </c>
      <c r="B16" t="s">
        <v>339</v>
      </c>
    </row>
    <row r="17" spans="1:2" x14ac:dyDescent="0.2">
      <c r="A17" t="s">
        <v>293</v>
      </c>
      <c r="B17" t="s">
        <v>339</v>
      </c>
    </row>
    <row r="18" spans="1:2" x14ac:dyDescent="0.2">
      <c r="A18" t="s">
        <v>294</v>
      </c>
      <c r="B18" t="s">
        <v>340</v>
      </c>
    </row>
    <row r="19" spans="1:2" x14ac:dyDescent="0.2">
      <c r="A19" t="s">
        <v>295</v>
      </c>
      <c r="B19" t="s">
        <v>339</v>
      </c>
    </row>
    <row r="20" spans="1:2" x14ac:dyDescent="0.2">
      <c r="A20" t="s">
        <v>296</v>
      </c>
      <c r="B20" t="s">
        <v>340</v>
      </c>
    </row>
    <row r="21" spans="1:2" x14ac:dyDescent="0.2">
      <c r="A21" t="s">
        <v>297</v>
      </c>
      <c r="B21" t="s">
        <v>340</v>
      </c>
    </row>
    <row r="22" spans="1:2" x14ac:dyDescent="0.2">
      <c r="A22" t="s">
        <v>298</v>
      </c>
      <c r="B22" t="s">
        <v>336</v>
      </c>
    </row>
    <row r="23" spans="1:2" x14ac:dyDescent="0.2">
      <c r="A23" t="s">
        <v>299</v>
      </c>
      <c r="B23" t="s">
        <v>340</v>
      </c>
    </row>
    <row r="24" spans="1:2" x14ac:dyDescent="0.2">
      <c r="A24" t="s">
        <v>300</v>
      </c>
      <c r="B24" t="s">
        <v>340</v>
      </c>
    </row>
    <row r="25" spans="1:2" x14ac:dyDescent="0.2">
      <c r="A25" t="s">
        <v>301</v>
      </c>
      <c r="B25" t="s">
        <v>336</v>
      </c>
    </row>
    <row r="26" spans="1:2" x14ac:dyDescent="0.2">
      <c r="A26" t="s">
        <v>302</v>
      </c>
      <c r="B26" t="s">
        <v>336</v>
      </c>
    </row>
    <row r="27" spans="1:2" x14ac:dyDescent="0.2">
      <c r="A27" t="s">
        <v>303</v>
      </c>
      <c r="B27" t="s">
        <v>340</v>
      </c>
    </row>
    <row r="28" spans="1:2" x14ac:dyDescent="0.2">
      <c r="A28" t="s">
        <v>304</v>
      </c>
      <c r="B28" t="s">
        <v>340</v>
      </c>
    </row>
    <row r="29" spans="1:2" x14ac:dyDescent="0.2">
      <c r="A29" t="s">
        <v>305</v>
      </c>
      <c r="B29" t="s">
        <v>340</v>
      </c>
    </row>
    <row r="30" spans="1:2" x14ac:dyDescent="0.2">
      <c r="A30" t="s">
        <v>306</v>
      </c>
      <c r="B30" t="s">
        <v>337</v>
      </c>
    </row>
    <row r="31" spans="1:2" x14ac:dyDescent="0.2">
      <c r="A31" t="s">
        <v>307</v>
      </c>
      <c r="B31" t="s">
        <v>340</v>
      </c>
    </row>
    <row r="32" spans="1:2" x14ac:dyDescent="0.2">
      <c r="A32" t="s">
        <v>308</v>
      </c>
      <c r="B32" t="s">
        <v>340</v>
      </c>
    </row>
    <row r="33" spans="1:2" x14ac:dyDescent="0.2">
      <c r="A33" t="s">
        <v>309</v>
      </c>
      <c r="B33" t="s">
        <v>338</v>
      </c>
    </row>
    <row r="34" spans="1:2" x14ac:dyDescent="0.2">
      <c r="A34" t="s">
        <v>310</v>
      </c>
      <c r="B34" t="s">
        <v>340</v>
      </c>
    </row>
    <row r="35" spans="1:2" x14ac:dyDescent="0.2">
      <c r="A35" t="s">
        <v>311</v>
      </c>
      <c r="B35" t="s">
        <v>335</v>
      </c>
    </row>
    <row r="36" spans="1:2" x14ac:dyDescent="0.2">
      <c r="A36" t="s">
        <v>312</v>
      </c>
      <c r="B36" t="s">
        <v>338</v>
      </c>
    </row>
    <row r="37" spans="1:2" x14ac:dyDescent="0.2">
      <c r="A37" t="s">
        <v>313</v>
      </c>
      <c r="B37" t="s">
        <v>336</v>
      </c>
    </row>
    <row r="38" spans="1:2" x14ac:dyDescent="0.2">
      <c r="A38" t="s">
        <v>314</v>
      </c>
      <c r="B38" t="s">
        <v>340</v>
      </c>
    </row>
    <row r="39" spans="1:2" x14ac:dyDescent="0.2">
      <c r="A39" t="s">
        <v>315</v>
      </c>
      <c r="B39" t="s">
        <v>340</v>
      </c>
    </row>
    <row r="40" spans="1:2" x14ac:dyDescent="0.2">
      <c r="A40" t="s">
        <v>316</v>
      </c>
      <c r="B40" t="s">
        <v>340</v>
      </c>
    </row>
    <row r="41" spans="1:2" x14ac:dyDescent="0.2">
      <c r="A41" t="s">
        <v>317</v>
      </c>
      <c r="B41" t="s">
        <v>340</v>
      </c>
    </row>
    <row r="42" spans="1:2" x14ac:dyDescent="0.2">
      <c r="A42" t="s">
        <v>318</v>
      </c>
      <c r="B42" t="s">
        <v>340</v>
      </c>
    </row>
    <row r="43" spans="1:2" x14ac:dyDescent="0.2">
      <c r="A43" t="s">
        <v>319</v>
      </c>
      <c r="B43" t="s">
        <v>340</v>
      </c>
    </row>
    <row r="44" spans="1:2" x14ac:dyDescent="0.2">
      <c r="A44" t="s">
        <v>320</v>
      </c>
      <c r="B44" t="s">
        <v>337</v>
      </c>
    </row>
    <row r="45" spans="1:2" x14ac:dyDescent="0.2">
      <c r="A45" t="s">
        <v>321</v>
      </c>
      <c r="B45" t="s">
        <v>340</v>
      </c>
    </row>
    <row r="46" spans="1:2" x14ac:dyDescent="0.2">
      <c r="A46" t="s">
        <v>322</v>
      </c>
      <c r="B46" t="s">
        <v>337</v>
      </c>
    </row>
    <row r="47" spans="1:2" x14ac:dyDescent="0.2">
      <c r="A47" t="s">
        <v>323</v>
      </c>
      <c r="B47" t="s">
        <v>339</v>
      </c>
    </row>
    <row r="48" spans="1:2" x14ac:dyDescent="0.2">
      <c r="A48" t="s">
        <v>324</v>
      </c>
      <c r="B48" t="s">
        <v>340</v>
      </c>
    </row>
    <row r="49" spans="1:2" x14ac:dyDescent="0.2">
      <c r="A49" t="s">
        <v>325</v>
      </c>
      <c r="B49" t="s">
        <v>340</v>
      </c>
    </row>
    <row r="50" spans="1:2" x14ac:dyDescent="0.2">
      <c r="A50" t="s">
        <v>326</v>
      </c>
      <c r="B50" t="s">
        <v>341</v>
      </c>
    </row>
    <row r="51" spans="1:2" x14ac:dyDescent="0.2">
      <c r="A51" t="s">
        <v>327</v>
      </c>
      <c r="B51" t="s">
        <v>336</v>
      </c>
    </row>
    <row r="52" spans="1:2" x14ac:dyDescent="0.2">
      <c r="A52" t="s">
        <v>328</v>
      </c>
      <c r="B52" t="s">
        <v>340</v>
      </c>
    </row>
    <row r="53" spans="1:2" x14ac:dyDescent="0.2">
      <c r="A53" t="s">
        <v>329</v>
      </c>
      <c r="B53" t="s">
        <v>337</v>
      </c>
    </row>
    <row r="54" spans="1:2" x14ac:dyDescent="0.2">
      <c r="A54" t="s">
        <v>330</v>
      </c>
      <c r="B54" t="s">
        <v>336</v>
      </c>
    </row>
    <row r="55" spans="1:2" x14ac:dyDescent="0.2">
      <c r="A55" t="s">
        <v>331</v>
      </c>
      <c r="B55" t="s">
        <v>336</v>
      </c>
    </row>
    <row r="56" spans="1:2" x14ac:dyDescent="0.2">
      <c r="A56" t="s">
        <v>332</v>
      </c>
      <c r="B56" t="s">
        <v>340</v>
      </c>
    </row>
    <row r="57" spans="1:2" x14ac:dyDescent="0.2">
      <c r="A57" t="s">
        <v>333</v>
      </c>
      <c r="B57" t="s">
        <v>340</v>
      </c>
    </row>
    <row r="58" spans="1:2" x14ac:dyDescent="0.2">
      <c r="A58" t="s">
        <v>334</v>
      </c>
      <c r="B58" t="s">
        <v>340</v>
      </c>
    </row>
    <row r="59" spans="1:2" x14ac:dyDescent="0.2">
      <c r="A59" s="9"/>
    </row>
    <row r="60" spans="1:2" x14ac:dyDescent="0.2">
      <c r="A60" s="8"/>
    </row>
    <row r="61" spans="1:2" x14ac:dyDescent="0.2">
      <c r="A61" s="9"/>
    </row>
    <row r="62" spans="1:2" x14ac:dyDescent="0.2">
      <c r="A62" s="8"/>
    </row>
    <row r="63" spans="1:2" x14ac:dyDescent="0.2">
      <c r="A63" s="9"/>
    </row>
    <row r="64" spans="1:2" x14ac:dyDescent="0.2">
      <c r="A64" s="8"/>
    </row>
    <row r="65" spans="1:1" x14ac:dyDescent="0.2">
      <c r="A65" s="9"/>
    </row>
    <row r="66" spans="1:1" x14ac:dyDescent="0.2">
      <c r="A66" s="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952B-11DA-412D-AA1E-8ECCABAE7000}">
  <sheetPr codeName="Лист6"/>
  <dimension ref="A1:U57"/>
  <sheetViews>
    <sheetView topLeftCell="A4" workbookViewId="0">
      <selection activeCell="O31" sqref="O31"/>
    </sheetView>
  </sheetViews>
  <sheetFormatPr defaultRowHeight="12.75" x14ac:dyDescent="0.2"/>
  <cols>
    <col min="1" max="1" width="10.42578125" bestFit="1" customWidth="1"/>
    <col min="2" max="2" width="9.42578125" customWidth="1"/>
    <col min="15" max="15" width="10.140625" bestFit="1" customWidth="1"/>
    <col min="17" max="17" width="15.28515625" bestFit="1" customWidth="1"/>
    <col min="20" max="20" width="39" bestFit="1" customWidth="1"/>
    <col min="21" max="21" width="14.28515625" customWidth="1"/>
  </cols>
  <sheetData>
    <row r="1" spans="1:21" x14ac:dyDescent="0.2">
      <c r="A1" t="s">
        <v>105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274</v>
      </c>
      <c r="J1" t="s">
        <v>275</v>
      </c>
      <c r="K1" t="s">
        <v>276</v>
      </c>
      <c r="L1" t="s">
        <v>277</v>
      </c>
      <c r="O1" s="5"/>
      <c r="P1" s="5" t="s">
        <v>170</v>
      </c>
      <c r="Q1" s="5" t="s">
        <v>171</v>
      </c>
    </row>
    <row r="2" spans="1:21" x14ac:dyDescent="0.2">
      <c r="A2" t="s">
        <v>114</v>
      </c>
      <c r="B2">
        <v>30751</v>
      </c>
      <c r="C2">
        <v>8139</v>
      </c>
      <c r="D2">
        <v>6194</v>
      </c>
      <c r="E2">
        <v>3092</v>
      </c>
      <c r="F2">
        <v>5096</v>
      </c>
      <c r="G2">
        <v>4075</v>
      </c>
      <c r="H2">
        <v>4155</v>
      </c>
      <c r="O2" s="5">
        <v>1</v>
      </c>
      <c r="P2" s="5">
        <f>ТТН!A35</f>
        <v>0</v>
      </c>
      <c r="Q2" s="5" t="e">
        <f>VLOOKUP(P2,P14:Q23,2,FALSE)</f>
        <v>#N/A</v>
      </c>
      <c r="R2" t="b">
        <f>IF(P2, TRUE, FALSE)</f>
        <v>0</v>
      </c>
    </row>
    <row r="3" spans="1:21" x14ac:dyDescent="0.2">
      <c r="A3" t="s">
        <v>115</v>
      </c>
      <c r="B3">
        <v>34150</v>
      </c>
      <c r="C3">
        <v>13467</v>
      </c>
      <c r="D3">
        <v>7216</v>
      </c>
      <c r="E3">
        <v>13467</v>
      </c>
      <c r="O3" s="5">
        <v>2</v>
      </c>
      <c r="P3" s="5">
        <f>ТТН!A36</f>
        <v>0</v>
      </c>
      <c r="Q3" s="5" t="e">
        <f t="shared" ref="Q3:Q11" si="0">VLOOKUP(P3,P15:Q24,2,FALSE)</f>
        <v>#N/A</v>
      </c>
      <c r="R3" t="b">
        <f t="shared" ref="R3:R11" si="1">IF(P3, TRUE, FALSE)</f>
        <v>0</v>
      </c>
    </row>
    <row r="4" spans="1:21" x14ac:dyDescent="0.2">
      <c r="A4" t="s">
        <v>116</v>
      </c>
      <c r="B4">
        <v>34798</v>
      </c>
      <c r="C4">
        <v>13518</v>
      </c>
      <c r="D4">
        <v>7659</v>
      </c>
      <c r="E4">
        <v>13621</v>
      </c>
      <c r="O4" s="5">
        <v>3</v>
      </c>
      <c r="P4" s="5">
        <f>ТТН!A37</f>
        <v>0</v>
      </c>
      <c r="Q4" s="5" t="e">
        <f t="shared" si="0"/>
        <v>#N/A</v>
      </c>
      <c r="R4" t="b">
        <f t="shared" si="1"/>
        <v>0</v>
      </c>
    </row>
    <row r="5" spans="1:21" x14ac:dyDescent="0.2">
      <c r="A5" t="s">
        <v>117</v>
      </c>
      <c r="B5">
        <v>25978</v>
      </c>
      <c r="C5">
        <v>8306</v>
      </c>
      <c r="D5">
        <v>9350</v>
      </c>
      <c r="E5">
        <v>8322</v>
      </c>
      <c r="O5" s="5">
        <v>4</v>
      </c>
      <c r="P5" s="5">
        <f>ТТН!A38</f>
        <v>0</v>
      </c>
      <c r="Q5" s="5" t="e">
        <f t="shared" si="0"/>
        <v>#N/A</v>
      </c>
      <c r="R5" t="b">
        <f t="shared" si="1"/>
        <v>0</v>
      </c>
    </row>
    <row r="6" spans="1:21" x14ac:dyDescent="0.2">
      <c r="A6" t="s">
        <v>118</v>
      </c>
      <c r="B6">
        <v>23695</v>
      </c>
      <c r="C6">
        <v>6158</v>
      </c>
      <c r="D6">
        <v>4389</v>
      </c>
      <c r="E6">
        <v>4050</v>
      </c>
      <c r="F6">
        <v>3999</v>
      </c>
      <c r="G6">
        <v>5099</v>
      </c>
      <c r="O6" s="5">
        <v>5</v>
      </c>
      <c r="P6" s="5">
        <f>ТТН!A39</f>
        <v>0</v>
      </c>
      <c r="Q6" s="5" t="e">
        <f t="shared" si="0"/>
        <v>#N/A</v>
      </c>
      <c r="R6" t="b">
        <f t="shared" si="1"/>
        <v>0</v>
      </c>
    </row>
    <row r="7" spans="1:21" x14ac:dyDescent="0.2">
      <c r="A7" t="s">
        <v>119</v>
      </c>
      <c r="B7">
        <v>33004</v>
      </c>
      <c r="C7">
        <v>10981</v>
      </c>
      <c r="D7">
        <v>5195</v>
      </c>
      <c r="E7">
        <v>6397</v>
      </c>
      <c r="F7">
        <v>10431</v>
      </c>
      <c r="O7" s="5">
        <v>6</v>
      </c>
      <c r="P7" s="5">
        <f>ТТН!A40</f>
        <v>0</v>
      </c>
      <c r="Q7" s="5" t="e">
        <f t="shared" si="0"/>
        <v>#N/A</v>
      </c>
      <c r="R7" t="b">
        <f t="shared" si="1"/>
        <v>0</v>
      </c>
    </row>
    <row r="8" spans="1:21" x14ac:dyDescent="0.2">
      <c r="A8" t="s">
        <v>120</v>
      </c>
      <c r="B8">
        <v>30770</v>
      </c>
      <c r="C8">
        <v>8147</v>
      </c>
      <c r="D8">
        <v>6158</v>
      </c>
      <c r="E8">
        <v>3096</v>
      </c>
      <c r="F8">
        <v>5102</v>
      </c>
      <c r="G8">
        <v>4116</v>
      </c>
      <c r="H8">
        <v>4151</v>
      </c>
      <c r="O8" s="5">
        <v>7</v>
      </c>
      <c r="P8" s="5">
        <f>ТТН!A41</f>
        <v>0</v>
      </c>
      <c r="Q8" s="5" t="e">
        <f t="shared" si="0"/>
        <v>#N/A</v>
      </c>
      <c r="R8" t="b">
        <f t="shared" si="1"/>
        <v>0</v>
      </c>
    </row>
    <row r="9" spans="1:21" x14ac:dyDescent="0.2">
      <c r="A9" t="s">
        <v>121</v>
      </c>
      <c r="B9">
        <v>33174</v>
      </c>
      <c r="C9">
        <v>11046</v>
      </c>
      <c r="D9">
        <v>5162</v>
      </c>
      <c r="E9">
        <v>6567</v>
      </c>
      <c r="F9">
        <v>10399</v>
      </c>
      <c r="O9" s="5">
        <v>8</v>
      </c>
      <c r="P9" s="5" t="e">
        <f>ТТН!#REF!</f>
        <v>#REF!</v>
      </c>
      <c r="Q9" s="5" t="e">
        <f t="shared" si="0"/>
        <v>#REF!</v>
      </c>
      <c r="R9" t="e">
        <f t="shared" si="1"/>
        <v>#REF!</v>
      </c>
    </row>
    <row r="10" spans="1:21" x14ac:dyDescent="0.2">
      <c r="A10" t="s">
        <v>122</v>
      </c>
      <c r="B10">
        <v>33204</v>
      </c>
      <c r="C10">
        <v>10486</v>
      </c>
      <c r="D10">
        <v>3032</v>
      </c>
      <c r="E10">
        <v>2056</v>
      </c>
      <c r="F10">
        <v>5191</v>
      </c>
      <c r="G10">
        <v>12439</v>
      </c>
      <c r="O10" s="5">
        <v>9</v>
      </c>
      <c r="P10" s="5" t="e">
        <f>ТТН!#REF!</f>
        <v>#REF!</v>
      </c>
      <c r="Q10" s="5" t="e">
        <f t="shared" si="0"/>
        <v>#REF!</v>
      </c>
      <c r="R10" t="e">
        <f t="shared" si="1"/>
        <v>#REF!</v>
      </c>
    </row>
    <row r="11" spans="1:21" x14ac:dyDescent="0.2">
      <c r="A11" t="s">
        <v>123</v>
      </c>
      <c r="B11">
        <v>34283</v>
      </c>
      <c r="C11">
        <v>13528</v>
      </c>
      <c r="D11">
        <v>7227</v>
      </c>
      <c r="E11">
        <v>13528</v>
      </c>
      <c r="O11" s="5">
        <v>10</v>
      </c>
      <c r="P11" s="5" t="e">
        <f>ТТН!#REF!</f>
        <v>#REF!</v>
      </c>
      <c r="Q11" s="5" t="e">
        <f t="shared" si="0"/>
        <v>#REF!</v>
      </c>
      <c r="R11" t="e">
        <f t="shared" si="1"/>
        <v>#REF!</v>
      </c>
    </row>
    <row r="12" spans="1:21" x14ac:dyDescent="0.2">
      <c r="A12" t="s">
        <v>124</v>
      </c>
      <c r="B12">
        <v>33204</v>
      </c>
      <c r="C12">
        <v>13549</v>
      </c>
      <c r="D12">
        <v>6075</v>
      </c>
      <c r="E12">
        <v>13580</v>
      </c>
      <c r="Q12" t="s">
        <v>177</v>
      </c>
      <c r="R12">
        <f>COUNTIF(R2:R11,TRUE)</f>
        <v>0</v>
      </c>
      <c r="T12" t="s">
        <v>176</v>
      </c>
    </row>
    <row r="13" spans="1:21" x14ac:dyDescent="0.2">
      <c r="A13" t="s">
        <v>125</v>
      </c>
      <c r="B13">
        <v>33085</v>
      </c>
      <c r="C13">
        <v>11487</v>
      </c>
      <c r="D13">
        <v>5014</v>
      </c>
      <c r="E13">
        <v>6206</v>
      </c>
      <c r="F13">
        <v>10378</v>
      </c>
      <c r="O13" s="5" t="s">
        <v>172</v>
      </c>
      <c r="P13" s="5" t="s">
        <v>173</v>
      </c>
      <c r="Q13" s="5" t="s">
        <v>5</v>
      </c>
      <c r="R13">
        <f>COUNTIF(R14:R23,TRUE)</f>
        <v>0</v>
      </c>
      <c r="T13" t="s">
        <v>175</v>
      </c>
      <c r="U13" t="e">
        <f>_xlfn.CONCAT(T13,T12,O14," ","только"," ",R13)</f>
        <v>#REF!</v>
      </c>
    </row>
    <row r="14" spans="1:21" x14ac:dyDescent="0.2">
      <c r="A14" t="s">
        <v>126</v>
      </c>
      <c r="B14">
        <v>34160</v>
      </c>
      <c r="C14">
        <v>10503</v>
      </c>
      <c r="D14">
        <v>7025</v>
      </c>
      <c r="E14">
        <v>6129</v>
      </c>
      <c r="F14">
        <v>10503</v>
      </c>
      <c r="O14" s="6" t="e">
        <f>#REF!</f>
        <v>#REF!</v>
      </c>
      <c r="P14" s="5">
        <v>1</v>
      </c>
      <c r="Q14" s="5" t="e">
        <f>VLOOKUP(O14,A2:H57,3,FALSE)</f>
        <v>#REF!</v>
      </c>
      <c r="R14" t="e">
        <f>IF(Q14, TRUE, FALSE)</f>
        <v>#REF!</v>
      </c>
      <c r="T14" t="s">
        <v>174</v>
      </c>
      <c r="U14" t="str">
        <f>_xlfn.CONCAT("секции"," ","№",R13," ","в выбраном прицепе не сущесвует",)</f>
        <v>секции №0 в выбраном прицепе не сущесвует</v>
      </c>
    </row>
    <row r="15" spans="1:21" x14ac:dyDescent="0.2">
      <c r="A15" t="s">
        <v>127</v>
      </c>
      <c r="B15">
        <v>31090</v>
      </c>
      <c r="C15">
        <v>10366</v>
      </c>
      <c r="D15">
        <v>10296</v>
      </c>
      <c r="E15">
        <v>10428</v>
      </c>
      <c r="O15" s="5"/>
      <c r="P15" s="5">
        <v>2</v>
      </c>
      <c r="Q15" s="5" t="e">
        <f>VLOOKUP(O14,A2:H57,4,FALSE)</f>
        <v>#REF!</v>
      </c>
      <c r="R15" t="e">
        <f t="shared" ref="R15:R23" si="2">IF(Q15, TRUE, FALSE)</f>
        <v>#REF!</v>
      </c>
    </row>
    <row r="16" spans="1:21" x14ac:dyDescent="0.2">
      <c r="A16" t="s">
        <v>128</v>
      </c>
      <c r="B16">
        <v>28270</v>
      </c>
      <c r="C16">
        <v>10486</v>
      </c>
      <c r="D16">
        <v>7298</v>
      </c>
      <c r="E16">
        <v>10486</v>
      </c>
      <c r="O16" s="5"/>
      <c r="P16" s="5">
        <v>3</v>
      </c>
      <c r="Q16" s="5" t="e">
        <f>VLOOKUP(O14,A2:H57,5,FALSE)</f>
        <v>#REF!</v>
      </c>
      <c r="R16" t="e">
        <f t="shared" si="2"/>
        <v>#REF!</v>
      </c>
    </row>
    <row r="17" spans="1:18" x14ac:dyDescent="0.2">
      <c r="A17" t="s">
        <v>129</v>
      </c>
      <c r="B17">
        <v>34068</v>
      </c>
      <c r="C17">
        <v>10495</v>
      </c>
      <c r="D17">
        <v>7044</v>
      </c>
      <c r="E17">
        <v>6168</v>
      </c>
      <c r="F17">
        <v>10361</v>
      </c>
      <c r="O17" s="5"/>
      <c r="P17" s="5">
        <v>4</v>
      </c>
      <c r="Q17" s="5" t="e">
        <f>VLOOKUP(O14,A2:H57,6,FALSE)</f>
        <v>#REF!</v>
      </c>
      <c r="R17" t="e">
        <f t="shared" si="2"/>
        <v>#REF!</v>
      </c>
    </row>
    <row r="18" spans="1:18" x14ac:dyDescent="0.2">
      <c r="A18" t="s">
        <v>130</v>
      </c>
      <c r="B18">
        <v>30943</v>
      </c>
      <c r="C18">
        <v>5140</v>
      </c>
      <c r="D18">
        <v>10280</v>
      </c>
      <c r="E18">
        <v>12285</v>
      </c>
      <c r="F18">
        <v>3238</v>
      </c>
      <c r="O18" s="5"/>
      <c r="P18" s="5">
        <v>5</v>
      </c>
      <c r="Q18" s="5" t="e">
        <f>VLOOKUP(O14,A2:H57,7,FALSE)</f>
        <v>#REF!</v>
      </c>
      <c r="R18" t="e">
        <f t="shared" si="2"/>
        <v>#REF!</v>
      </c>
    </row>
    <row r="19" spans="1:18" x14ac:dyDescent="0.2">
      <c r="A19" t="s">
        <v>131</v>
      </c>
      <c r="B19">
        <v>31811</v>
      </c>
      <c r="C19">
        <v>12743</v>
      </c>
      <c r="D19">
        <v>5318</v>
      </c>
      <c r="E19">
        <v>13750</v>
      </c>
      <c r="O19" s="5"/>
      <c r="P19" s="5">
        <v>6</v>
      </c>
      <c r="Q19" s="5" t="e">
        <f>VLOOKUP(O14,A2:H57,8,FALSE)</f>
        <v>#REF!</v>
      </c>
      <c r="R19" t="e">
        <f t="shared" si="2"/>
        <v>#REF!</v>
      </c>
    </row>
    <row r="20" spans="1:18" x14ac:dyDescent="0.2">
      <c r="A20" t="s">
        <v>132</v>
      </c>
      <c r="B20">
        <v>26953</v>
      </c>
      <c r="C20">
        <v>8150</v>
      </c>
      <c r="D20">
        <v>5428</v>
      </c>
      <c r="E20">
        <v>5120</v>
      </c>
      <c r="F20">
        <v>4095</v>
      </c>
      <c r="G20">
        <v>4160</v>
      </c>
      <c r="P20" s="5">
        <v>7</v>
      </c>
      <c r="R20" t="b">
        <f t="shared" si="2"/>
        <v>0</v>
      </c>
    </row>
    <row r="21" spans="1:18" x14ac:dyDescent="0.2">
      <c r="A21" t="s">
        <v>133</v>
      </c>
      <c r="B21">
        <v>35496</v>
      </c>
      <c r="C21">
        <v>10484</v>
      </c>
      <c r="D21">
        <v>7333</v>
      </c>
      <c r="E21">
        <v>7250</v>
      </c>
      <c r="F21">
        <v>10429</v>
      </c>
      <c r="P21" s="5">
        <v>8</v>
      </c>
      <c r="R21" t="b">
        <f t="shared" si="2"/>
        <v>0</v>
      </c>
    </row>
    <row r="22" spans="1:18" x14ac:dyDescent="0.2">
      <c r="A22" t="s">
        <v>134</v>
      </c>
      <c r="B22">
        <v>33224</v>
      </c>
      <c r="C22">
        <v>11529</v>
      </c>
      <c r="D22">
        <v>4079</v>
      </c>
      <c r="E22">
        <v>6135</v>
      </c>
      <c r="F22">
        <v>11481</v>
      </c>
      <c r="P22" s="5">
        <v>9</v>
      </c>
      <c r="R22" t="b">
        <f t="shared" si="2"/>
        <v>0</v>
      </c>
    </row>
    <row r="23" spans="1:18" x14ac:dyDescent="0.2">
      <c r="A23" t="s">
        <v>135</v>
      </c>
      <c r="B23">
        <v>32011</v>
      </c>
      <c r="C23">
        <v>13004</v>
      </c>
      <c r="D23">
        <v>5993</v>
      </c>
      <c r="E23">
        <v>13014</v>
      </c>
      <c r="P23" s="5">
        <v>10</v>
      </c>
      <c r="R23" t="b">
        <f t="shared" si="2"/>
        <v>0</v>
      </c>
    </row>
    <row r="24" spans="1:18" x14ac:dyDescent="0.2">
      <c r="A24" t="s">
        <v>136</v>
      </c>
      <c r="B24">
        <v>34743</v>
      </c>
      <c r="C24">
        <v>13261</v>
      </c>
      <c r="D24">
        <v>8337</v>
      </c>
      <c r="E24">
        <v>13145</v>
      </c>
    </row>
    <row r="25" spans="1:18" x14ac:dyDescent="0.2">
      <c r="A25" t="s">
        <v>137</v>
      </c>
      <c r="B25">
        <v>33227</v>
      </c>
      <c r="C25">
        <v>10909</v>
      </c>
      <c r="D25">
        <v>5195</v>
      </c>
      <c r="E25">
        <v>6693</v>
      </c>
      <c r="F25">
        <v>10430</v>
      </c>
    </row>
    <row r="26" spans="1:18" x14ac:dyDescent="0.2">
      <c r="A26" t="s">
        <v>138</v>
      </c>
      <c r="B26">
        <v>33025</v>
      </c>
      <c r="C26">
        <v>11462</v>
      </c>
      <c r="D26">
        <v>6065</v>
      </c>
      <c r="E26">
        <v>5118</v>
      </c>
      <c r="F26">
        <v>10380</v>
      </c>
      <c r="Q26" t="s">
        <v>179</v>
      </c>
      <c r="R26">
        <f>R12</f>
        <v>0</v>
      </c>
    </row>
    <row r="27" spans="1:18" x14ac:dyDescent="0.2">
      <c r="A27" t="s">
        <v>139</v>
      </c>
      <c r="B27">
        <v>35088</v>
      </c>
      <c r="C27">
        <v>10449</v>
      </c>
      <c r="D27">
        <v>7042</v>
      </c>
      <c r="E27">
        <v>7155</v>
      </c>
      <c r="F27">
        <v>10442</v>
      </c>
      <c r="Q27" t="s">
        <v>178</v>
      </c>
      <c r="R27">
        <f>R13-R12</f>
        <v>0</v>
      </c>
    </row>
    <row r="28" spans="1:18" x14ac:dyDescent="0.2">
      <c r="A28" t="s">
        <v>140</v>
      </c>
      <c r="B28">
        <v>34058</v>
      </c>
      <c r="C28">
        <v>11390</v>
      </c>
      <c r="D28">
        <v>7700</v>
      </c>
      <c r="E28">
        <v>14968</v>
      </c>
    </row>
    <row r="29" spans="1:18" x14ac:dyDescent="0.2">
      <c r="A29" t="s">
        <v>141</v>
      </c>
      <c r="B29">
        <v>25700</v>
      </c>
      <c r="C29">
        <v>9252</v>
      </c>
      <c r="D29">
        <v>7196</v>
      </c>
      <c r="E29">
        <v>9252</v>
      </c>
    </row>
    <row r="30" spans="1:18" x14ac:dyDescent="0.2">
      <c r="A30" t="s">
        <v>142</v>
      </c>
      <c r="B30">
        <v>36398</v>
      </c>
      <c r="C30">
        <v>10434</v>
      </c>
      <c r="D30">
        <v>15437</v>
      </c>
      <c r="E30">
        <v>10527</v>
      </c>
    </row>
    <row r="31" spans="1:18" x14ac:dyDescent="0.2">
      <c r="A31" t="s">
        <v>143</v>
      </c>
      <c r="B31">
        <v>34542</v>
      </c>
      <c r="C31">
        <v>11514</v>
      </c>
      <c r="D31">
        <v>11514</v>
      </c>
      <c r="E31">
        <v>11514</v>
      </c>
    </row>
    <row r="32" spans="1:18" x14ac:dyDescent="0.2">
      <c r="A32" t="s">
        <v>144</v>
      </c>
      <c r="B32">
        <v>27448</v>
      </c>
      <c r="C32">
        <v>8070</v>
      </c>
      <c r="D32">
        <v>6065</v>
      </c>
      <c r="E32">
        <v>5140</v>
      </c>
      <c r="F32">
        <v>8173</v>
      </c>
    </row>
    <row r="33" spans="1:6" x14ac:dyDescent="0.2">
      <c r="A33" t="s">
        <v>145</v>
      </c>
      <c r="B33">
        <v>31959</v>
      </c>
      <c r="C33">
        <v>12814</v>
      </c>
      <c r="D33">
        <v>7316</v>
      </c>
      <c r="E33">
        <v>11829</v>
      </c>
    </row>
    <row r="34" spans="1:6" x14ac:dyDescent="0.2">
      <c r="A34" t="s">
        <v>146</v>
      </c>
      <c r="B34">
        <v>20788</v>
      </c>
      <c r="C34">
        <v>6850</v>
      </c>
      <c r="D34">
        <v>7107</v>
      </c>
      <c r="E34">
        <v>6831</v>
      </c>
    </row>
    <row r="35" spans="1:6" x14ac:dyDescent="0.2">
      <c r="A35" t="s">
        <v>147</v>
      </c>
      <c r="B35">
        <v>16530</v>
      </c>
      <c r="C35">
        <v>4120</v>
      </c>
      <c r="D35">
        <v>4164</v>
      </c>
      <c r="E35">
        <v>4132</v>
      </c>
      <c r="F35">
        <v>4114</v>
      </c>
    </row>
    <row r="36" spans="1:6" x14ac:dyDescent="0.2">
      <c r="A36" t="s">
        <v>148</v>
      </c>
      <c r="B36">
        <v>8534</v>
      </c>
      <c r="C36">
        <v>2876</v>
      </c>
      <c r="D36">
        <v>2827</v>
      </c>
      <c r="E36">
        <v>2831</v>
      </c>
    </row>
    <row r="37" spans="1:6" x14ac:dyDescent="0.2">
      <c r="A37" t="s">
        <v>149</v>
      </c>
      <c r="B37">
        <v>12168</v>
      </c>
      <c r="C37">
        <v>5055</v>
      </c>
      <c r="D37">
        <v>4038</v>
      </c>
      <c r="E37">
        <v>3075</v>
      </c>
    </row>
    <row r="38" spans="1:6" x14ac:dyDescent="0.2">
      <c r="A38" t="s">
        <v>150</v>
      </c>
      <c r="B38">
        <v>11929</v>
      </c>
      <c r="C38">
        <v>5207</v>
      </c>
      <c r="D38">
        <v>3422</v>
      </c>
      <c r="E38">
        <v>3300</v>
      </c>
    </row>
    <row r="39" spans="1:6" x14ac:dyDescent="0.2">
      <c r="A39" t="s">
        <v>151</v>
      </c>
      <c r="B39">
        <v>9980</v>
      </c>
      <c r="C39">
        <v>3340</v>
      </c>
      <c r="D39">
        <v>3310</v>
      </c>
      <c r="E39">
        <v>3330</v>
      </c>
    </row>
    <row r="40" spans="1:6" x14ac:dyDescent="0.2">
      <c r="A40" t="s">
        <v>152</v>
      </c>
      <c r="B40">
        <v>14392</v>
      </c>
      <c r="C40">
        <v>5140</v>
      </c>
      <c r="D40">
        <v>4626</v>
      </c>
      <c r="E40">
        <v>4626</v>
      </c>
    </row>
    <row r="41" spans="1:6" x14ac:dyDescent="0.2">
      <c r="A41" t="s">
        <v>153</v>
      </c>
      <c r="B41">
        <v>9952</v>
      </c>
      <c r="C41">
        <v>3332</v>
      </c>
      <c r="D41">
        <v>3474</v>
      </c>
      <c r="E41">
        <v>3146</v>
      </c>
    </row>
    <row r="42" spans="1:6" x14ac:dyDescent="0.2">
      <c r="A42" t="s">
        <v>154</v>
      </c>
      <c r="B42">
        <v>24795</v>
      </c>
      <c r="C42">
        <v>8283</v>
      </c>
      <c r="D42">
        <v>8299</v>
      </c>
      <c r="E42">
        <v>8213</v>
      </c>
    </row>
    <row r="43" spans="1:6" x14ac:dyDescent="0.2">
      <c r="A43" t="s">
        <v>155</v>
      </c>
      <c r="B43">
        <v>30747</v>
      </c>
      <c r="C43">
        <v>7648</v>
      </c>
      <c r="D43">
        <v>7597</v>
      </c>
      <c r="E43">
        <v>7648</v>
      </c>
      <c r="F43">
        <v>7854</v>
      </c>
    </row>
    <row r="44" spans="1:6" x14ac:dyDescent="0.2">
      <c r="A44" t="s">
        <v>156</v>
      </c>
      <c r="B44">
        <v>24886</v>
      </c>
      <c r="C44">
        <v>8576</v>
      </c>
      <c r="D44">
        <v>8439</v>
      </c>
      <c r="E44">
        <v>7871</v>
      </c>
    </row>
    <row r="45" spans="1:6" x14ac:dyDescent="0.2">
      <c r="A45" t="s">
        <v>157</v>
      </c>
      <c r="B45">
        <v>34952</v>
      </c>
      <c r="C45">
        <v>10280</v>
      </c>
      <c r="D45">
        <v>5140</v>
      </c>
      <c r="E45">
        <v>7196</v>
      </c>
      <c r="F45">
        <v>12336</v>
      </c>
    </row>
    <row r="46" spans="1:6" x14ac:dyDescent="0.2">
      <c r="A46" t="s">
        <v>158</v>
      </c>
      <c r="B46">
        <v>10015</v>
      </c>
      <c r="C46">
        <v>3293</v>
      </c>
      <c r="D46">
        <v>3272</v>
      </c>
      <c r="E46">
        <v>3450</v>
      </c>
    </row>
    <row r="47" spans="1:6" x14ac:dyDescent="0.2">
      <c r="A47" t="s">
        <v>159</v>
      </c>
      <c r="B47">
        <v>14885</v>
      </c>
      <c r="C47">
        <v>4420</v>
      </c>
      <c r="D47">
        <v>5479</v>
      </c>
      <c r="E47">
        <v>4986</v>
      </c>
    </row>
    <row r="48" spans="1:6" x14ac:dyDescent="0.2">
      <c r="A48" t="s">
        <v>160</v>
      </c>
      <c r="B48">
        <v>8527</v>
      </c>
      <c r="C48">
        <v>2818</v>
      </c>
      <c r="D48">
        <v>2769</v>
      </c>
      <c r="E48">
        <v>2940</v>
      </c>
    </row>
    <row r="49" spans="1:6" x14ac:dyDescent="0.2">
      <c r="A49" t="s">
        <v>161</v>
      </c>
      <c r="B49">
        <v>8512</v>
      </c>
      <c r="C49">
        <v>2837</v>
      </c>
      <c r="D49">
        <v>2827</v>
      </c>
      <c r="E49">
        <v>2848</v>
      </c>
    </row>
    <row r="50" spans="1:6" x14ac:dyDescent="0.2">
      <c r="A50" t="s">
        <v>162</v>
      </c>
      <c r="B50">
        <v>10973</v>
      </c>
      <c r="C50">
        <v>2712</v>
      </c>
      <c r="D50">
        <v>2792</v>
      </c>
      <c r="E50">
        <v>2717</v>
      </c>
      <c r="F50">
        <v>2752</v>
      </c>
    </row>
    <row r="51" spans="1:6" x14ac:dyDescent="0.2">
      <c r="A51" t="s">
        <v>163</v>
      </c>
      <c r="B51">
        <v>12374</v>
      </c>
      <c r="C51">
        <v>4642</v>
      </c>
      <c r="D51">
        <v>3611</v>
      </c>
      <c r="E51">
        <v>4121</v>
      </c>
    </row>
    <row r="52" spans="1:6" x14ac:dyDescent="0.2">
      <c r="A52" t="s">
        <v>164</v>
      </c>
      <c r="B52">
        <v>20846</v>
      </c>
      <c r="C52">
        <v>7626</v>
      </c>
      <c r="D52">
        <v>6620</v>
      </c>
      <c r="E52">
        <v>6600</v>
      </c>
    </row>
    <row r="53" spans="1:6" x14ac:dyDescent="0.2">
      <c r="A53" t="s">
        <v>165</v>
      </c>
      <c r="B53">
        <v>8534</v>
      </c>
      <c r="C53">
        <v>2869</v>
      </c>
      <c r="D53">
        <v>2805</v>
      </c>
      <c r="E53">
        <v>2860</v>
      </c>
    </row>
    <row r="54" spans="1:6" x14ac:dyDescent="0.2">
      <c r="A54" t="s">
        <v>166</v>
      </c>
      <c r="B54">
        <v>35435</v>
      </c>
      <c r="C54">
        <v>11812</v>
      </c>
      <c r="D54">
        <v>11770</v>
      </c>
      <c r="E54">
        <v>11853</v>
      </c>
    </row>
    <row r="55" spans="1:6" x14ac:dyDescent="0.2">
      <c r="A55" t="s">
        <v>167</v>
      </c>
      <c r="B55">
        <v>9206</v>
      </c>
      <c r="C55">
        <v>2310</v>
      </c>
      <c r="D55">
        <v>2320</v>
      </c>
      <c r="E55">
        <v>2286</v>
      </c>
      <c r="F55">
        <v>2290</v>
      </c>
    </row>
    <row r="56" spans="1:6" x14ac:dyDescent="0.2">
      <c r="A56" t="s">
        <v>168</v>
      </c>
      <c r="B56">
        <v>16164</v>
      </c>
      <c r="C56">
        <v>4071</v>
      </c>
      <c r="D56">
        <v>4012</v>
      </c>
      <c r="E56">
        <v>4038</v>
      </c>
      <c r="F56">
        <v>4043</v>
      </c>
    </row>
    <row r="57" spans="1:6" x14ac:dyDescent="0.2">
      <c r="A57" t="s">
        <v>169</v>
      </c>
      <c r="B57">
        <v>16623</v>
      </c>
      <c r="C57">
        <v>4184</v>
      </c>
      <c r="D57">
        <v>4163</v>
      </c>
      <c r="E57">
        <v>4184</v>
      </c>
      <c r="F57">
        <v>4092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40BB-1EDF-42FE-BEB7-C0EAE017C581}">
  <sheetPr codeName="Лист7"/>
  <dimension ref="A1:B60"/>
  <sheetViews>
    <sheetView workbookViewId="0">
      <selection activeCell="A25" sqref="A25"/>
    </sheetView>
  </sheetViews>
  <sheetFormatPr defaultRowHeight="12.75" x14ac:dyDescent="0.2"/>
  <cols>
    <col min="1" max="1" width="192.7109375" bestFit="1" customWidth="1"/>
    <col min="2" max="2" width="87.28515625" bestFit="1" customWidth="1"/>
  </cols>
  <sheetData>
    <row r="1" spans="1:2" x14ac:dyDescent="0.2">
      <c r="A1" t="s">
        <v>29</v>
      </c>
      <c r="B1" t="s">
        <v>344</v>
      </c>
    </row>
    <row r="2" spans="1:2" x14ac:dyDescent="0.2">
      <c r="A2" t="s">
        <v>345</v>
      </c>
      <c r="B2" t="s">
        <v>346</v>
      </c>
    </row>
    <row r="3" spans="1:2" x14ac:dyDescent="0.2">
      <c r="A3" t="s">
        <v>347</v>
      </c>
      <c r="B3" t="s">
        <v>348</v>
      </c>
    </row>
    <row r="4" spans="1:2" x14ac:dyDescent="0.2">
      <c r="A4" t="s">
        <v>349</v>
      </c>
      <c r="B4" t="s">
        <v>350</v>
      </c>
    </row>
    <row r="5" spans="1:2" x14ac:dyDescent="0.2">
      <c r="A5" t="s">
        <v>351</v>
      </c>
      <c r="B5" t="s">
        <v>352</v>
      </c>
    </row>
    <row r="6" spans="1:2" x14ac:dyDescent="0.2">
      <c r="A6" t="s">
        <v>353</v>
      </c>
      <c r="B6" t="s">
        <v>352</v>
      </c>
    </row>
    <row r="7" spans="1:2" x14ac:dyDescent="0.2">
      <c r="A7" t="s">
        <v>354</v>
      </c>
      <c r="B7" t="s">
        <v>352</v>
      </c>
    </row>
    <row r="8" spans="1:2" x14ac:dyDescent="0.2">
      <c r="A8" t="s">
        <v>355</v>
      </c>
      <c r="B8" t="s">
        <v>356</v>
      </c>
    </row>
    <row r="9" spans="1:2" x14ac:dyDescent="0.2">
      <c r="A9" t="s">
        <v>357</v>
      </c>
      <c r="B9" t="s">
        <v>358</v>
      </c>
    </row>
    <row r="10" spans="1:2" x14ac:dyDescent="0.2">
      <c r="A10" t="s">
        <v>359</v>
      </c>
      <c r="B10" t="s">
        <v>358</v>
      </c>
    </row>
    <row r="11" spans="1:2" x14ac:dyDescent="0.2">
      <c r="A11" t="s">
        <v>360</v>
      </c>
      <c r="B11" t="s">
        <v>361</v>
      </c>
    </row>
    <row r="12" spans="1:2" x14ac:dyDescent="0.2">
      <c r="A12" t="s">
        <v>362</v>
      </c>
      <c r="B12" t="s">
        <v>363</v>
      </c>
    </row>
    <row r="13" spans="1:2" x14ac:dyDescent="0.2">
      <c r="A13" t="s">
        <v>364</v>
      </c>
      <c r="B13" t="s">
        <v>365</v>
      </c>
    </row>
    <row r="14" spans="1:2" x14ac:dyDescent="0.2">
      <c r="A14" t="s">
        <v>366</v>
      </c>
      <c r="B14" t="s">
        <v>367</v>
      </c>
    </row>
    <row r="15" spans="1:2" x14ac:dyDescent="0.2">
      <c r="A15" t="s">
        <v>368</v>
      </c>
      <c r="B15" t="s">
        <v>369</v>
      </c>
    </row>
    <row r="16" spans="1:2" x14ac:dyDescent="0.2">
      <c r="A16" t="s">
        <v>370</v>
      </c>
      <c r="B16" t="s">
        <v>371</v>
      </c>
    </row>
    <row r="17" spans="1:2" x14ac:dyDescent="0.2">
      <c r="A17" t="s">
        <v>372</v>
      </c>
      <c r="B17" t="s">
        <v>373</v>
      </c>
    </row>
    <row r="18" spans="1:2" x14ac:dyDescent="0.2">
      <c r="A18" t="s">
        <v>374</v>
      </c>
      <c r="B18" t="s">
        <v>375</v>
      </c>
    </row>
    <row r="19" spans="1:2" x14ac:dyDescent="0.2">
      <c r="A19" t="s">
        <v>376</v>
      </c>
      <c r="B19" t="s">
        <v>377</v>
      </c>
    </row>
    <row r="20" spans="1:2" x14ac:dyDescent="0.2">
      <c r="A20" t="s">
        <v>378</v>
      </c>
      <c r="B20" t="s">
        <v>379</v>
      </c>
    </row>
    <row r="21" spans="1:2" x14ac:dyDescent="0.2">
      <c r="A21" t="s">
        <v>380</v>
      </c>
      <c r="B21" t="s">
        <v>381</v>
      </c>
    </row>
    <row r="22" spans="1:2" x14ac:dyDescent="0.2">
      <c r="A22" t="s">
        <v>382</v>
      </c>
      <c r="B22" t="s">
        <v>383</v>
      </c>
    </row>
    <row r="23" spans="1:2" x14ac:dyDescent="0.2">
      <c r="A23" t="s">
        <v>384</v>
      </c>
      <c r="B23" t="s">
        <v>383</v>
      </c>
    </row>
    <row r="24" spans="1:2" x14ac:dyDescent="0.2">
      <c r="A24" t="s">
        <v>385</v>
      </c>
      <c r="B24" t="s">
        <v>386</v>
      </c>
    </row>
    <row r="25" spans="1:2" x14ac:dyDescent="0.2">
      <c r="A25" t="s">
        <v>387</v>
      </c>
      <c r="B25" t="s">
        <v>388</v>
      </c>
    </row>
    <row r="26" spans="1:2" x14ac:dyDescent="0.2">
      <c r="A26" t="s">
        <v>389</v>
      </c>
      <c r="B26" t="s">
        <v>390</v>
      </c>
    </row>
    <row r="27" spans="1:2" x14ac:dyDescent="0.2">
      <c r="A27" t="s">
        <v>391</v>
      </c>
      <c r="B27" t="s">
        <v>392</v>
      </c>
    </row>
    <row r="28" spans="1:2" x14ac:dyDescent="0.2">
      <c r="A28" t="s">
        <v>393</v>
      </c>
      <c r="B28" t="s">
        <v>394</v>
      </c>
    </row>
    <row r="29" spans="1:2" x14ac:dyDescent="0.2">
      <c r="A29" t="s">
        <v>395</v>
      </c>
      <c r="B29" t="s">
        <v>396</v>
      </c>
    </row>
    <row r="30" spans="1:2" x14ac:dyDescent="0.2">
      <c r="A30" t="s">
        <v>397</v>
      </c>
      <c r="B30" t="s">
        <v>398</v>
      </c>
    </row>
    <row r="31" spans="1:2" x14ac:dyDescent="0.2">
      <c r="A31" t="s">
        <v>399</v>
      </c>
      <c r="B31" t="s">
        <v>400</v>
      </c>
    </row>
    <row r="32" spans="1:2" x14ac:dyDescent="0.2">
      <c r="A32" t="s">
        <v>401</v>
      </c>
      <c r="B32" t="s">
        <v>402</v>
      </c>
    </row>
    <row r="33" spans="1:2" x14ac:dyDescent="0.2">
      <c r="A33" t="s">
        <v>403</v>
      </c>
      <c r="B33" t="s">
        <v>404</v>
      </c>
    </row>
    <row r="34" spans="1:2" x14ac:dyDescent="0.2">
      <c r="A34" t="s">
        <v>405</v>
      </c>
      <c r="B34" t="s">
        <v>406</v>
      </c>
    </row>
    <row r="35" spans="1:2" x14ac:dyDescent="0.2">
      <c r="A35" t="s">
        <v>407</v>
      </c>
      <c r="B35" t="s">
        <v>408</v>
      </c>
    </row>
    <row r="36" spans="1:2" x14ac:dyDescent="0.2">
      <c r="A36" t="s">
        <v>409</v>
      </c>
      <c r="B36" t="s">
        <v>410</v>
      </c>
    </row>
    <row r="37" spans="1:2" x14ac:dyDescent="0.2">
      <c r="A37" t="s">
        <v>411</v>
      </c>
      <c r="B37" t="s">
        <v>412</v>
      </c>
    </row>
    <row r="38" spans="1:2" x14ac:dyDescent="0.2">
      <c r="A38" t="s">
        <v>413</v>
      </c>
      <c r="B38" t="s">
        <v>412</v>
      </c>
    </row>
    <row r="39" spans="1:2" x14ac:dyDescent="0.2">
      <c r="A39" t="s">
        <v>414</v>
      </c>
      <c r="B39" t="s">
        <v>412</v>
      </c>
    </row>
    <row r="40" spans="1:2" x14ac:dyDescent="0.2">
      <c r="A40" t="s">
        <v>415</v>
      </c>
      <c r="B40" t="s">
        <v>412</v>
      </c>
    </row>
    <row r="41" spans="1:2" x14ac:dyDescent="0.2">
      <c r="A41" t="s">
        <v>416</v>
      </c>
      <c r="B41" t="s">
        <v>417</v>
      </c>
    </row>
    <row r="42" spans="1:2" x14ac:dyDescent="0.2">
      <c r="A42" t="s">
        <v>418</v>
      </c>
      <c r="B42" t="s">
        <v>417</v>
      </c>
    </row>
    <row r="43" spans="1:2" x14ac:dyDescent="0.2">
      <c r="A43" t="s">
        <v>419</v>
      </c>
      <c r="B43" t="s">
        <v>420</v>
      </c>
    </row>
    <row r="44" spans="1:2" x14ac:dyDescent="0.2">
      <c r="A44" t="s">
        <v>421</v>
      </c>
      <c r="B44" t="s">
        <v>422</v>
      </c>
    </row>
    <row r="45" spans="1:2" x14ac:dyDescent="0.2">
      <c r="A45" t="s">
        <v>423</v>
      </c>
      <c r="B45" t="s">
        <v>424</v>
      </c>
    </row>
    <row r="46" spans="1:2" x14ac:dyDescent="0.2">
      <c r="A46" t="s">
        <v>425</v>
      </c>
      <c r="B46" t="s">
        <v>426</v>
      </c>
    </row>
    <row r="47" spans="1:2" x14ac:dyDescent="0.2">
      <c r="A47" t="s">
        <v>427</v>
      </c>
      <c r="B47" t="s">
        <v>428</v>
      </c>
    </row>
    <row r="48" spans="1:2" x14ac:dyDescent="0.2">
      <c r="A48" t="s">
        <v>429</v>
      </c>
      <c r="B48" t="s">
        <v>430</v>
      </c>
    </row>
    <row r="49" spans="1:2" x14ac:dyDescent="0.2">
      <c r="A49" t="s">
        <v>431</v>
      </c>
      <c r="B49" t="s">
        <v>432</v>
      </c>
    </row>
    <row r="50" spans="1:2" x14ac:dyDescent="0.2">
      <c r="A50" t="s">
        <v>433</v>
      </c>
      <c r="B50" t="s">
        <v>434</v>
      </c>
    </row>
    <row r="51" spans="1:2" x14ac:dyDescent="0.2">
      <c r="A51" t="s">
        <v>435</v>
      </c>
      <c r="B51" t="s">
        <v>436</v>
      </c>
    </row>
    <row r="52" spans="1:2" x14ac:dyDescent="0.2">
      <c r="A52" t="s">
        <v>437</v>
      </c>
      <c r="B52" t="s">
        <v>438</v>
      </c>
    </row>
    <row r="53" spans="1:2" x14ac:dyDescent="0.2">
      <c r="A53" t="s">
        <v>439</v>
      </c>
      <c r="B53" t="s">
        <v>440</v>
      </c>
    </row>
    <row r="54" spans="1:2" x14ac:dyDescent="0.2">
      <c r="A54" t="s">
        <v>441</v>
      </c>
      <c r="B54" t="s">
        <v>383</v>
      </c>
    </row>
    <row r="55" spans="1:2" x14ac:dyDescent="0.2">
      <c r="A55" t="s">
        <v>442</v>
      </c>
      <c r="B55" t="s">
        <v>443</v>
      </c>
    </row>
    <row r="56" spans="1:2" x14ac:dyDescent="0.2">
      <c r="A56" t="s">
        <v>444</v>
      </c>
      <c r="B56" t="s">
        <v>445</v>
      </c>
    </row>
    <row r="57" spans="1:2" x14ac:dyDescent="0.2">
      <c r="A57" t="s">
        <v>446</v>
      </c>
      <c r="B57" t="s">
        <v>447</v>
      </c>
    </row>
    <row r="58" spans="1:2" x14ac:dyDescent="0.2">
      <c r="A58" t="s">
        <v>448</v>
      </c>
      <c r="B58" t="s">
        <v>449</v>
      </c>
    </row>
    <row r="59" spans="1:2" x14ac:dyDescent="0.2">
      <c r="A59" t="s">
        <v>450</v>
      </c>
      <c r="B59" t="s">
        <v>451</v>
      </c>
    </row>
    <row r="60" spans="1:2" x14ac:dyDescent="0.2">
      <c r="A60" t="s">
        <v>452</v>
      </c>
      <c r="B60" t="s">
        <v>453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905A-9CCE-4F2B-BCEF-A88A4056D466}">
  <sheetPr codeName="Лист8"/>
  <dimension ref="A1:E20"/>
  <sheetViews>
    <sheetView workbookViewId="0">
      <selection activeCell="B7" sqref="B7"/>
    </sheetView>
  </sheetViews>
  <sheetFormatPr defaultRowHeight="12.75" x14ac:dyDescent="0.2"/>
  <cols>
    <col min="1" max="1" width="34.5703125" bestFit="1" customWidth="1"/>
    <col min="2" max="2" width="73.85546875" customWidth="1"/>
    <col min="4" max="4" width="27.42578125" bestFit="1" customWidth="1"/>
    <col min="5" max="5" width="11.5703125" bestFit="1" customWidth="1"/>
  </cols>
  <sheetData>
    <row r="1" spans="1:5" x14ac:dyDescent="0.2">
      <c r="A1" t="s">
        <v>466</v>
      </c>
      <c r="B1" t="s">
        <v>467</v>
      </c>
      <c r="E1" t="e">
        <f t="array" aca="1" ref="E1" ca="1">OFFSET(Pogruzka!$A$1,MATCH(#REF!,Pogruzka!$A$2:$A$20,0),1,COUNTIF(Pogruzka!$A$2:$A$20,#REF!),1)</f>
        <v>#REF!</v>
      </c>
    </row>
    <row r="2" spans="1:5" x14ac:dyDescent="0.2">
      <c r="A2" t="s">
        <v>87</v>
      </c>
      <c r="B2" t="s">
        <v>460</v>
      </c>
    </row>
    <row r="3" spans="1:5" x14ac:dyDescent="0.2">
      <c r="A3" t="s">
        <v>87</v>
      </c>
      <c r="B3" t="s">
        <v>458</v>
      </c>
    </row>
    <row r="4" spans="1:5" x14ac:dyDescent="0.2">
      <c r="A4" t="s">
        <v>87</v>
      </c>
      <c r="B4" t="s">
        <v>459</v>
      </c>
    </row>
    <row r="5" spans="1:5" x14ac:dyDescent="0.2">
      <c r="A5" t="s">
        <v>89</v>
      </c>
      <c r="B5" t="s">
        <v>459</v>
      </c>
    </row>
    <row r="6" spans="1:5" x14ac:dyDescent="0.2">
      <c r="A6" t="s">
        <v>89</v>
      </c>
      <c r="B6" t="s">
        <v>462</v>
      </c>
    </row>
    <row r="7" spans="1:5" x14ac:dyDescent="0.2">
      <c r="A7" t="s">
        <v>91</v>
      </c>
      <c r="B7" t="s">
        <v>458</v>
      </c>
    </row>
    <row r="8" spans="1:5" x14ac:dyDescent="0.2">
      <c r="A8" t="s">
        <v>93</v>
      </c>
      <c r="B8" t="s">
        <v>460</v>
      </c>
    </row>
    <row r="9" spans="1:5" x14ac:dyDescent="0.2">
      <c r="A9" t="s">
        <v>95</v>
      </c>
      <c r="B9" t="s">
        <v>461</v>
      </c>
    </row>
    <row r="10" spans="1:5" x14ac:dyDescent="0.2">
      <c r="A10" t="s">
        <v>97</v>
      </c>
      <c r="B10" t="s">
        <v>463</v>
      </c>
    </row>
    <row r="11" spans="1:5" x14ac:dyDescent="0.2">
      <c r="A11" t="s">
        <v>97</v>
      </c>
      <c r="B11" t="s">
        <v>465</v>
      </c>
    </row>
    <row r="12" spans="1:5" x14ac:dyDescent="0.2">
      <c r="A12" t="s">
        <v>97</v>
      </c>
      <c r="B12" t="s">
        <v>464</v>
      </c>
    </row>
    <row r="13" spans="1:5" x14ac:dyDescent="0.2">
      <c r="A13" t="s">
        <v>97</v>
      </c>
      <c r="B13" t="s">
        <v>458</v>
      </c>
    </row>
    <row r="14" spans="1:5" x14ac:dyDescent="0.2">
      <c r="A14" t="s">
        <v>97</v>
      </c>
      <c r="B14" t="s">
        <v>462</v>
      </c>
    </row>
    <row r="15" spans="1:5" x14ac:dyDescent="0.2">
      <c r="A15" t="s">
        <v>99</v>
      </c>
      <c r="B15" t="s">
        <v>463</v>
      </c>
    </row>
    <row r="16" spans="1:5" x14ac:dyDescent="0.2">
      <c r="A16" t="s">
        <v>99</v>
      </c>
      <c r="B16" t="s">
        <v>458</v>
      </c>
    </row>
    <row r="17" spans="1:2" x14ac:dyDescent="0.2">
      <c r="A17" t="s">
        <v>99</v>
      </c>
      <c r="B17" t="s">
        <v>459</v>
      </c>
    </row>
    <row r="18" spans="1:2" x14ac:dyDescent="0.2">
      <c r="A18" t="s">
        <v>99</v>
      </c>
      <c r="B18" t="s">
        <v>462</v>
      </c>
    </row>
    <row r="19" spans="1:2" x14ac:dyDescent="0.2">
      <c r="A19" t="s">
        <v>101</v>
      </c>
      <c r="B19" t="s">
        <v>463</v>
      </c>
    </row>
    <row r="20" spans="1:2" x14ac:dyDescent="0.2">
      <c r="A20" t="s">
        <v>101</v>
      </c>
      <c r="B20" t="s">
        <v>462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4EED-27E0-49E9-911C-93B202178FBA}">
  <sheetPr codeName="Лист9"/>
  <dimension ref="A1:J17"/>
  <sheetViews>
    <sheetView workbookViewId="0">
      <selection activeCell="F2" sqref="F2"/>
    </sheetView>
  </sheetViews>
  <sheetFormatPr defaultRowHeight="12.75" x14ac:dyDescent="0.2"/>
  <cols>
    <col min="1" max="1" width="82.85546875" bestFit="1" customWidth="1"/>
    <col min="2" max="2" width="16" bestFit="1" customWidth="1"/>
    <col min="6" max="6" width="13.7109375" bestFit="1" customWidth="1"/>
  </cols>
  <sheetData>
    <row r="1" spans="1:10" x14ac:dyDescent="0.2">
      <c r="A1" t="s">
        <v>468</v>
      </c>
      <c r="B1" t="s">
        <v>469</v>
      </c>
      <c r="F1" t="s">
        <v>489</v>
      </c>
    </row>
    <row r="2" spans="1:10" ht="15.75" x14ac:dyDescent="0.25">
      <c r="A2" s="2" t="s">
        <v>458</v>
      </c>
      <c r="B2" s="2" t="s">
        <v>470</v>
      </c>
      <c r="F2" t="e">
        <f t="array" aca="1" ref="F2" ca="1">OFFSET(labs!$A$2:$A$17,MATCH(#REF!,labs!$A$2:$A$17,0)-1,1,COUNTIF(labs!$A$2:$A$17,#REF!),1)</f>
        <v>#REF!</v>
      </c>
    </row>
    <row r="3" spans="1:10" ht="15.75" x14ac:dyDescent="0.25">
      <c r="A3" s="2" t="s">
        <v>458</v>
      </c>
      <c r="B3" s="2" t="s">
        <v>471</v>
      </c>
      <c r="J3" t="e">
        <f>formuls!B14</f>
        <v>#REF!</v>
      </c>
    </row>
    <row r="4" spans="1:10" ht="15.75" x14ac:dyDescent="0.25">
      <c r="A4" s="2" t="s">
        <v>458</v>
      </c>
      <c r="B4" s="2" t="s">
        <v>472</v>
      </c>
      <c r="J4" t="e">
        <f>formuls!B15</f>
        <v>#REF!</v>
      </c>
    </row>
    <row r="5" spans="1:10" ht="15.75" x14ac:dyDescent="0.25">
      <c r="A5" s="2" t="s">
        <v>460</v>
      </c>
      <c r="B5" s="2" t="s">
        <v>473</v>
      </c>
    </row>
    <row r="6" spans="1:10" ht="15.75" x14ac:dyDescent="0.25">
      <c r="A6" s="2" t="s">
        <v>460</v>
      </c>
      <c r="B6" s="2" t="s">
        <v>474</v>
      </c>
    </row>
    <row r="7" spans="1:10" ht="15.75" x14ac:dyDescent="0.25">
      <c r="A7" s="2" t="s">
        <v>461</v>
      </c>
      <c r="B7" s="2" t="s">
        <v>475</v>
      </c>
    </row>
    <row r="8" spans="1:10" ht="15.75" x14ac:dyDescent="0.25">
      <c r="A8" s="2" t="s">
        <v>461</v>
      </c>
      <c r="B8" s="2" t="s">
        <v>476</v>
      </c>
    </row>
    <row r="9" spans="1:10" ht="15.75" x14ac:dyDescent="0.25">
      <c r="A9" s="2" t="s">
        <v>462</v>
      </c>
      <c r="B9" s="2" t="s">
        <v>477</v>
      </c>
    </row>
    <row r="10" spans="1:10" ht="15.75" x14ac:dyDescent="0.25">
      <c r="A10" s="2" t="s">
        <v>462</v>
      </c>
      <c r="B10" s="2" t="s">
        <v>478</v>
      </c>
    </row>
    <row r="11" spans="1:10" ht="15.75" x14ac:dyDescent="0.25">
      <c r="A11" s="2" t="s">
        <v>459</v>
      </c>
      <c r="B11" s="2" t="s">
        <v>479</v>
      </c>
    </row>
    <row r="12" spans="1:10" ht="15.75" x14ac:dyDescent="0.25">
      <c r="A12" s="2" t="s">
        <v>459</v>
      </c>
      <c r="B12" s="2" t="s">
        <v>480</v>
      </c>
    </row>
    <row r="13" spans="1:10" ht="15.75" x14ac:dyDescent="0.25">
      <c r="A13" s="2" t="s">
        <v>465</v>
      </c>
      <c r="B13" s="2" t="s">
        <v>481</v>
      </c>
    </row>
    <row r="14" spans="1:10" ht="15.75" x14ac:dyDescent="0.25">
      <c r="A14" s="2" t="s">
        <v>465</v>
      </c>
      <c r="B14" s="2" t="s">
        <v>482</v>
      </c>
    </row>
    <row r="15" spans="1:10" ht="15.75" x14ac:dyDescent="0.25">
      <c r="A15" s="2" t="s">
        <v>465</v>
      </c>
      <c r="B15" s="2" t="s">
        <v>483</v>
      </c>
    </row>
    <row r="16" spans="1:10" ht="15.75" x14ac:dyDescent="0.25">
      <c r="A16" s="2" t="s">
        <v>464</v>
      </c>
      <c r="B16" s="2" t="s">
        <v>484</v>
      </c>
    </row>
    <row r="17" spans="1:2" ht="15.75" x14ac:dyDescent="0.25">
      <c r="A17" s="2" t="s">
        <v>464</v>
      </c>
      <c r="B17" s="2" t="s">
        <v>485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2</vt:i4>
      </vt:variant>
    </vt:vector>
  </HeadingPairs>
  <TitlesOfParts>
    <vt:vector size="10" baseType="lpstr">
      <vt:lpstr>ТТН</vt:lpstr>
      <vt:lpstr>formuls</vt:lpstr>
      <vt:lpstr>Drivers</vt:lpstr>
      <vt:lpstr>Auto</vt:lpstr>
      <vt:lpstr>PP</vt:lpstr>
      <vt:lpstr>Kontragents</vt:lpstr>
      <vt:lpstr>Pogruzka</vt:lpstr>
      <vt:lpstr>labs</vt:lpstr>
      <vt:lpstr>FilterLabs</vt:lpstr>
      <vt:lpstr>ТТН!Область_печати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Олег Валерьевич Дятел</cp:lastModifiedBy>
  <cp:lastPrinted>2024-08-26T15:19:12Z</cp:lastPrinted>
  <dcterms:created xsi:type="dcterms:W3CDTF">2018-10-15T11:13:58Z</dcterms:created>
  <dcterms:modified xsi:type="dcterms:W3CDTF">2024-09-17T15:03:06Z</dcterms:modified>
</cp:coreProperties>
</file>