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eilly/The Alan Turing Institute/Research Engineering - Documents/Projects/SafeHaven/"/>
    </mc:Choice>
  </mc:AlternateContent>
  <xr:revisionPtr revIDLastSave="473" documentId="8_{1479DAC1-7586-C84A-8C6B-6418FB1526B9}" xr6:coauthVersionLast="45" xr6:coauthVersionMax="45" xr10:uidLastSave="{2DC23472-C7C8-184C-A258-5A12554F51DD}"/>
  <bookViews>
    <workbookView xWindow="620" yWindow="1400" windowWidth="24600" windowHeight="20040" xr2:uid="{AA6C33C4-9595-074A-B6D5-801A8367F7AE}"/>
  </bookViews>
  <sheets>
    <sheet name="Configs" sheetId="1" r:id="rId1"/>
    <sheet name="VM pricing" sheetId="2" r:id="rId2"/>
    <sheet name="Disk pricing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I23" i="1"/>
  <c r="I15" i="1"/>
  <c r="I7" i="1"/>
  <c r="J35" i="1"/>
  <c r="J45" i="1"/>
  <c r="H2" i="5"/>
  <c r="K30" i="1"/>
  <c r="H36" i="1"/>
  <c r="H46" i="1"/>
  <c r="H44" i="1"/>
  <c r="H43" i="1"/>
  <c r="H42" i="1"/>
  <c r="H34" i="1"/>
  <c r="H33" i="1"/>
  <c r="H32" i="1"/>
  <c r="H31" i="1"/>
  <c r="H30" i="1"/>
  <c r="H29" i="1"/>
  <c r="H28" i="1"/>
  <c r="H22" i="1"/>
  <c r="H21" i="1"/>
  <c r="H20" i="1"/>
  <c r="H19" i="1"/>
  <c r="H14" i="1"/>
  <c r="H13" i="1"/>
  <c r="H12" i="1"/>
  <c r="H11" i="1"/>
  <c r="H6" i="1"/>
  <c r="H5" i="1"/>
  <c r="H4" i="1"/>
  <c r="F46" i="1"/>
  <c r="F44" i="1"/>
  <c r="F43" i="1"/>
  <c r="F42" i="1"/>
  <c r="F36" i="1"/>
  <c r="F34" i="1"/>
  <c r="F33" i="1"/>
  <c r="F32" i="1"/>
  <c r="F31" i="1"/>
  <c r="F30" i="1"/>
  <c r="F29" i="1"/>
  <c r="F28" i="1"/>
  <c r="F22" i="1"/>
  <c r="F21" i="1"/>
  <c r="F20" i="1"/>
  <c r="F19" i="1"/>
  <c r="F14" i="1"/>
  <c r="F13" i="1"/>
  <c r="F12" i="1"/>
  <c r="F11" i="1"/>
  <c r="F6" i="1"/>
  <c r="F5" i="1"/>
  <c r="F4" i="1"/>
  <c r="K46" i="1"/>
  <c r="J46" i="1"/>
  <c r="K44" i="1"/>
  <c r="J44" i="1"/>
  <c r="K43" i="1"/>
  <c r="J43" i="1"/>
  <c r="K42" i="1"/>
  <c r="K45" i="1" s="1"/>
  <c r="J42" i="1"/>
  <c r="K36" i="1"/>
  <c r="J36" i="1"/>
  <c r="K34" i="1"/>
  <c r="J34" i="1"/>
  <c r="K33" i="1"/>
  <c r="J33" i="1"/>
  <c r="K32" i="1"/>
  <c r="J32" i="1"/>
  <c r="K31" i="1"/>
  <c r="J31" i="1"/>
  <c r="J30" i="1"/>
  <c r="K29" i="1"/>
  <c r="K35" i="1" s="1"/>
  <c r="J29" i="1"/>
  <c r="K28" i="1"/>
  <c r="J28" i="1"/>
  <c r="K22" i="1"/>
  <c r="J22" i="1"/>
  <c r="K21" i="1"/>
  <c r="J21" i="1"/>
  <c r="K20" i="1"/>
  <c r="J20" i="1"/>
  <c r="K19" i="1"/>
  <c r="J19" i="1"/>
  <c r="J23" i="1" s="1"/>
  <c r="K14" i="1"/>
  <c r="J14" i="1"/>
  <c r="K13" i="1"/>
  <c r="J13" i="1"/>
  <c r="K12" i="1"/>
  <c r="J12" i="1"/>
  <c r="K11" i="1"/>
  <c r="J11" i="1"/>
  <c r="K6" i="1"/>
  <c r="J6" i="1"/>
  <c r="K5" i="1"/>
  <c r="J5" i="1"/>
  <c r="K4" i="1"/>
  <c r="J4" i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" i="5"/>
  <c r="D22" i="1"/>
  <c r="I22" i="1" s="1"/>
  <c r="D21" i="1"/>
  <c r="I21" i="1" s="1"/>
  <c r="D20" i="1"/>
  <c r="I20" i="1" s="1"/>
  <c r="D19" i="1"/>
  <c r="I19" i="1" s="1"/>
  <c r="D11" i="1"/>
  <c r="I11" i="1" s="1"/>
  <c r="D14" i="1"/>
  <c r="I14" i="1" s="1"/>
  <c r="D13" i="1"/>
  <c r="I13" i="1" s="1"/>
  <c r="D12" i="1"/>
  <c r="I12" i="1" s="1"/>
  <c r="D6" i="1"/>
  <c r="I6" i="1" s="1"/>
  <c r="D5" i="1"/>
  <c r="I5" i="1" s="1"/>
  <c r="D4" i="1"/>
  <c r="I4" i="1" s="1"/>
  <c r="L3" i="1"/>
  <c r="A26" i="5"/>
  <c r="A27" i="5"/>
  <c r="A28" i="5"/>
  <c r="A29" i="5"/>
  <c r="A30" i="5"/>
  <c r="A31" i="5"/>
  <c r="A32" i="5"/>
  <c r="A33" i="5"/>
  <c r="A34" i="5"/>
  <c r="A35" i="5"/>
  <c r="A25" i="5"/>
  <c r="A14" i="5"/>
  <c r="A15" i="5"/>
  <c r="A16" i="5"/>
  <c r="A17" i="5"/>
  <c r="A18" i="5"/>
  <c r="A19" i="5"/>
  <c r="A20" i="5"/>
  <c r="A21" i="5"/>
  <c r="A22" i="5"/>
  <c r="A23" i="5"/>
  <c r="A24" i="5"/>
  <c r="A4" i="5"/>
  <c r="A5" i="5"/>
  <c r="A6" i="5"/>
  <c r="A7" i="5"/>
  <c r="A8" i="5"/>
  <c r="A9" i="5"/>
  <c r="A10" i="5"/>
  <c r="A11" i="5"/>
  <c r="A12" i="5"/>
  <c r="A13" i="5"/>
  <c r="A3" i="5"/>
  <c r="D46" i="1"/>
  <c r="I46" i="1" s="1"/>
  <c r="K23" i="1" l="1"/>
  <c r="K15" i="1"/>
  <c r="L14" i="1"/>
  <c r="J15" i="1"/>
  <c r="L22" i="1"/>
  <c r="K37" i="1"/>
  <c r="K47" i="1" s="1"/>
  <c r="J37" i="1"/>
  <c r="J47" i="1" s="1"/>
  <c r="L21" i="1"/>
  <c r="L46" i="1"/>
  <c r="L20" i="1"/>
  <c r="L11" i="1"/>
  <c r="L13" i="1"/>
  <c r="J7" i="1"/>
  <c r="L6" i="1"/>
  <c r="K7" i="1"/>
  <c r="L5" i="1"/>
  <c r="L19" i="1"/>
  <c r="L12" i="1"/>
  <c r="L4" i="1"/>
  <c r="L27" i="1"/>
  <c r="L41" i="1"/>
  <c r="L23" i="1" l="1"/>
  <c r="L15" i="1"/>
  <c r="L7" i="1"/>
  <c r="D44" i="1"/>
  <c r="D43" i="1"/>
  <c r="D42" i="1"/>
  <c r="A5" i="2"/>
  <c r="A6" i="2"/>
  <c r="A7" i="2"/>
  <c r="A14" i="2"/>
  <c r="A15" i="2"/>
  <c r="A16" i="2"/>
  <c r="A17" i="2"/>
  <c r="A18" i="2"/>
  <c r="A19" i="2"/>
  <c r="A27" i="2"/>
  <c r="A28" i="2"/>
  <c r="A29" i="2"/>
  <c r="A30" i="2"/>
  <c r="A31" i="2"/>
  <c r="A32" i="2"/>
  <c r="A33" i="2"/>
  <c r="A3" i="2"/>
  <c r="A4" i="2"/>
  <c r="A8" i="2"/>
  <c r="A9" i="2"/>
  <c r="A10" i="2"/>
  <c r="A11" i="2"/>
  <c r="A12" i="2"/>
  <c r="A13" i="2"/>
  <c r="A20" i="2"/>
  <c r="A21" i="2"/>
  <c r="A22" i="2"/>
  <c r="A23" i="2"/>
  <c r="A24" i="2"/>
  <c r="A25" i="2"/>
  <c r="A26" i="2"/>
  <c r="A2" i="2"/>
  <c r="D29" i="1"/>
  <c r="I29" i="1" s="1"/>
  <c r="L29" i="1" s="1"/>
  <c r="D30" i="1"/>
  <c r="D31" i="1"/>
  <c r="D32" i="1"/>
  <c r="D33" i="1"/>
  <c r="D34" i="1"/>
  <c r="D36" i="1"/>
  <c r="D28" i="1"/>
  <c r="I28" i="1" s="1"/>
  <c r="L28" i="1" l="1"/>
  <c r="I31" i="1"/>
  <c r="L31" i="1" s="1"/>
  <c r="I42" i="1"/>
  <c r="L30" i="1"/>
  <c r="I43" i="1"/>
  <c r="L43" i="1" s="1"/>
  <c r="L33" i="1"/>
  <c r="I32" i="1"/>
  <c r="L32" i="1" s="1"/>
  <c r="L34" i="1" l="1"/>
  <c r="L35" i="1" s="1"/>
  <c r="I35" i="1"/>
  <c r="I37" i="1" s="1"/>
  <c r="L44" i="1"/>
  <c r="I45" i="1"/>
  <c r="I47" i="1" s="1"/>
  <c r="L36" i="1"/>
  <c r="L42" i="1"/>
  <c r="L45" i="1" s="1"/>
  <c r="L37" i="1" l="1"/>
  <c r="L47" i="1" s="1"/>
</calcChain>
</file>

<file path=xl/sharedStrings.xml><?xml version="1.0" encoding="utf-8"?>
<sst xmlns="http://schemas.openxmlformats.org/spreadsheetml/2006/main" count="412" uniqueCount="134">
  <si>
    <t>VM role</t>
  </si>
  <si>
    <t>VM size</t>
  </si>
  <si>
    <t>OS disk</t>
  </si>
  <si>
    <t>OS disk cost / mo</t>
  </si>
  <si>
    <t>Data disk</t>
  </si>
  <si>
    <t>Data disk cost / mo</t>
  </si>
  <si>
    <t>RDS Gateway</t>
  </si>
  <si>
    <t>Shared compute VM</t>
  </si>
  <si>
    <t>OS</t>
  </si>
  <si>
    <t>Windows</t>
  </si>
  <si>
    <t>Linux</t>
  </si>
  <si>
    <t>Price / mo</t>
  </si>
  <si>
    <t>B2MS</t>
  </si>
  <si>
    <t>D2s v3</t>
  </si>
  <si>
    <t>D4s v3</t>
  </si>
  <si>
    <t>D8s v3</t>
  </si>
  <si>
    <t>B4MS</t>
  </si>
  <si>
    <t>B8MS</t>
  </si>
  <si>
    <t>vCPUs</t>
  </si>
  <si>
    <t>RAM (GiB)</t>
  </si>
  <si>
    <t>D16s v3</t>
  </si>
  <si>
    <t>D32s v3</t>
  </si>
  <si>
    <t>D64s v3</t>
  </si>
  <si>
    <t>E2s v3</t>
  </si>
  <si>
    <t>E4s v3</t>
  </si>
  <si>
    <t>E8s v3</t>
  </si>
  <si>
    <t>E16s v3</t>
  </si>
  <si>
    <t>E32s v3</t>
  </si>
  <si>
    <t>E64s v3</t>
  </si>
  <si>
    <t>E20s v3</t>
  </si>
  <si>
    <t>Key</t>
  </si>
  <si>
    <t>Total cost / mo</t>
  </si>
  <si>
    <t>Disk Type</t>
  </si>
  <si>
    <t>Size</t>
  </si>
  <si>
    <t>SKU</t>
  </si>
  <si>
    <t>Management VPN Gateway</t>
  </si>
  <si>
    <t>RDS Presentation server</t>
  </si>
  <si>
    <t>RDS Remote App server</t>
  </si>
  <si>
    <t>Gitlab server</t>
  </si>
  <si>
    <t>Data server</t>
  </si>
  <si>
    <t>HackMD server</t>
  </si>
  <si>
    <t>RDS Gateway + Remote App server</t>
  </si>
  <si>
    <t>Gitlab + HackMD server</t>
  </si>
  <si>
    <t>VM cost / mo</t>
  </si>
  <si>
    <t>P4</t>
  </si>
  <si>
    <t>Premium SSD</t>
  </si>
  <si>
    <t>32 GiB</t>
  </si>
  <si>
    <t>25 MB/second</t>
  </si>
  <si>
    <t>P6</t>
  </si>
  <si>
    <t>64 GiB</t>
  </si>
  <si>
    <t>50 MB/second</t>
  </si>
  <si>
    <t>P10</t>
  </si>
  <si>
    <t>128 GiB</t>
  </si>
  <si>
    <t>100 MB/second</t>
  </si>
  <si>
    <t>P15</t>
  </si>
  <si>
    <t>256 GiB</t>
  </si>
  <si>
    <t>125 MB/second</t>
  </si>
  <si>
    <t>P20</t>
  </si>
  <si>
    <t>512 GiB</t>
  </si>
  <si>
    <t>150 MB/second</t>
  </si>
  <si>
    <t>P30</t>
  </si>
  <si>
    <t>1 TiB</t>
  </si>
  <si>
    <t>200 MB/second</t>
  </si>
  <si>
    <t>P40</t>
  </si>
  <si>
    <t>2 TiB</t>
  </si>
  <si>
    <t>250 MB/second</t>
  </si>
  <si>
    <t>P50</t>
  </si>
  <si>
    <t>4 TiB</t>
  </si>
  <si>
    <t>P60</t>
  </si>
  <si>
    <t>8 TiB</t>
  </si>
  <si>
    <t>500 MB/second</t>
  </si>
  <si>
    <t>P70</t>
  </si>
  <si>
    <t>16 TiB</t>
  </si>
  <si>
    <t>750 MB/second</t>
  </si>
  <si>
    <t>P80</t>
  </si>
  <si>
    <t>32 TiB (32767 GiB)</t>
  </si>
  <si>
    <t>900 MB/second</t>
  </si>
  <si>
    <t>IOPS per disk</t>
  </si>
  <si>
    <t>Throughput per disk</t>
  </si>
  <si>
    <t>E4</t>
  </si>
  <si>
    <t>Up to 120</t>
  </si>
  <si>
    <t>Up to 25 MB/second</t>
  </si>
  <si>
    <t>E6</t>
  </si>
  <si>
    <t>Up to 240</t>
  </si>
  <si>
    <t>Up to 50 MB/second</t>
  </si>
  <si>
    <t>E10</t>
  </si>
  <si>
    <t>Up to 500</t>
  </si>
  <si>
    <t>Up to 60 MB/second</t>
  </si>
  <si>
    <t>E15</t>
  </si>
  <si>
    <t>E20</t>
  </si>
  <si>
    <t>E30</t>
  </si>
  <si>
    <t>E40</t>
  </si>
  <si>
    <t>E50</t>
  </si>
  <si>
    <t>E60</t>
  </si>
  <si>
    <t>Up to 2,000</t>
  </si>
  <si>
    <t>Up to 400 MB/second</t>
  </si>
  <si>
    <t>E70</t>
  </si>
  <si>
    <t>Up to 4,000</t>
  </si>
  <si>
    <t>Up to 600 MB/second</t>
  </si>
  <si>
    <t>E80</t>
  </si>
  <si>
    <t>Up to 6,000</t>
  </si>
  <si>
    <t>Up to 750 MB/second</t>
  </si>
  <si>
    <t>Standard HDD</t>
  </si>
  <si>
    <t>Standard SSD</t>
  </si>
  <si>
    <t>S4</t>
  </si>
  <si>
    <t>S6</t>
  </si>
  <si>
    <t>S10</t>
  </si>
  <si>
    <t>S15</t>
  </si>
  <si>
    <t>S20</t>
  </si>
  <si>
    <t>S30</t>
  </si>
  <si>
    <t>S40</t>
  </si>
  <si>
    <t>S50</t>
  </si>
  <si>
    <t>S60</t>
  </si>
  <si>
    <t>Up to 1,300</t>
  </si>
  <si>
    <t>Up to 300 MB/second</t>
  </si>
  <si>
    <t>S70</t>
  </si>
  <si>
    <t>Up to 500 MB/second</t>
  </si>
  <si>
    <t>S80</t>
  </si>
  <si>
    <t>SRE support infrastructure</t>
  </si>
  <si>
    <t>Active Directory Domain Controller</t>
  </si>
  <si>
    <t>Active Directory Domain Controller A</t>
  </si>
  <si>
    <t>Active Directory Domain Controller B</t>
  </si>
  <si>
    <t>Network Policy Server</t>
  </si>
  <si>
    <t>Internal PyPI mirror</t>
  </si>
  <si>
    <t>External PyPI mirror</t>
  </si>
  <si>
    <t>Total</t>
  </si>
  <si>
    <t>Summary string</t>
  </si>
  <si>
    <t>None</t>
  </si>
  <si>
    <t>0 GiB</t>
  </si>
  <si>
    <t>Tier 3 mirrors (Whitelisted packages)</t>
  </si>
  <si>
    <t>Tier 2 mirrors (All packages)</t>
  </si>
  <si>
    <t>Secure Research Environment (SRE): VM consolidation</t>
  </si>
  <si>
    <t>Safe Haven Management (SHM)</t>
  </si>
  <si>
    <t>Secure Research Environment (SRE): Current configuration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</si>
</sst>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44" formatCode="_(&quot;£&quot;* #,##0.00_);_(&quot;£&quot;* \(#,##0.00\);_(&quot;£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  <xf numFmtId="44" fontId="0" fillId="0" borderId="0" xfId="0" applyNumberFormat="1"/>
    <xf numFmtId="0" fontId="0" fillId="0" borderId="0" xfId="0" applyFont="1"/>
    <xf numFmtId="44" fontId="1" fillId="0" borderId="0" xfId="1" applyFont="1"/>
    <xf numFmtId="44" fontId="0" fillId="0" borderId="0" xfId="0" applyNumberFormat="1" applyFont="1"/>
    <xf numFmtId="8" fontId="0" fillId="0" borderId="0" xfId="0" applyNumberFormat="1"/>
    <xf numFmtId="3" fontId="0" fillId="0" borderId="0" xfId="0" applyNumberFormat="1"/>
    <xf numFmtId="8" fontId="0" fillId="0" borderId="0" xfId="1" applyNumberFormat="1" applyFont="1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0" fontId="0" fillId="0" borderId="0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28ADD-8CA0-094F-8032-4F0488D77EA6}">
  <dimension ref="A1:L47"/>
  <sheetViews>
    <sheetView tabSelected="1" topLeftCell="A14" workbookViewId="0">
      <selection activeCell="I34" sqref="I34"/>
    </sheetView>
  </sheetViews>
  <sheetFormatPr baseColWidth="10" defaultRowHeight="16" x14ac:dyDescent="0.2"/>
  <cols>
    <col min="1" max="1" width="32.33203125" customWidth="1"/>
    <col min="4" max="4" width="14.1640625" bestFit="1" customWidth="1"/>
    <col min="5" max="5" width="7.33203125" bestFit="1" customWidth="1"/>
    <col min="6" max="6" width="20.83203125" bestFit="1" customWidth="1"/>
    <col min="7" max="7" width="9" bestFit="1" customWidth="1"/>
    <col min="8" max="8" width="20.6640625" bestFit="1" customWidth="1"/>
    <col min="9" max="9" width="13.6640625" style="2" bestFit="1" customWidth="1"/>
    <col min="10" max="10" width="17.1640625" style="2" bestFit="1" customWidth="1"/>
    <col min="11" max="11" width="18.83203125" style="2" bestFit="1" customWidth="1"/>
    <col min="12" max="12" width="13.6640625" bestFit="1" customWidth="1"/>
  </cols>
  <sheetData>
    <row r="1" spans="1:12" x14ac:dyDescent="0.2">
      <c r="A1" s="1" t="s">
        <v>132</v>
      </c>
    </row>
    <row r="2" spans="1:12" x14ac:dyDescent="0.2">
      <c r="A2" s="13" t="s">
        <v>0</v>
      </c>
      <c r="B2" s="13" t="s">
        <v>1</v>
      </c>
      <c r="C2" s="13" t="s">
        <v>8</v>
      </c>
      <c r="D2" s="13" t="s">
        <v>30</v>
      </c>
      <c r="E2" s="13" t="s">
        <v>2</v>
      </c>
      <c r="F2" s="13"/>
      <c r="G2" s="13" t="s">
        <v>4</v>
      </c>
      <c r="H2" s="13"/>
      <c r="I2" s="14" t="s">
        <v>43</v>
      </c>
      <c r="J2" s="14" t="s">
        <v>3</v>
      </c>
      <c r="K2" s="14" t="s">
        <v>5</v>
      </c>
      <c r="L2" s="13" t="s">
        <v>31</v>
      </c>
    </row>
    <row r="3" spans="1:12" x14ac:dyDescent="0.2">
      <c r="A3" s="5" t="s">
        <v>35</v>
      </c>
      <c r="B3" s="5"/>
      <c r="C3" s="5"/>
      <c r="D3" s="5"/>
      <c r="E3" s="5"/>
      <c r="F3" s="5"/>
      <c r="G3" s="5"/>
      <c r="H3" s="5"/>
      <c r="I3" s="6">
        <v>138</v>
      </c>
      <c r="J3" s="6"/>
      <c r="K3" s="6"/>
      <c r="L3" s="7">
        <f>I3</f>
        <v>138</v>
      </c>
    </row>
    <row r="4" spans="1:12" x14ac:dyDescent="0.2">
      <c r="A4" t="s">
        <v>120</v>
      </c>
      <c r="B4" t="s">
        <v>12</v>
      </c>
      <c r="C4" t="s">
        <v>9</v>
      </c>
      <c r="D4" t="str">
        <f>B4&amp;":"&amp;C4</f>
        <v>B2MS:Windows</v>
      </c>
      <c r="E4" t="s">
        <v>106</v>
      </c>
      <c r="F4" t="str">
        <f>INDEX('Disk pricing'!$A:$H,MATCH(Configs!E4,'Disk pricing'!$A:$A,0),8)</f>
        <v>Standard HDD - 128 GiB</v>
      </c>
      <c r="G4" t="s">
        <v>104</v>
      </c>
      <c r="H4" t="str">
        <f>INDEX('Disk pricing'!$A:$H,MATCH(Configs!G4,'Disk pricing'!$A:$A,0),8)</f>
        <v>Standard HDD - 32 GiB</v>
      </c>
      <c r="I4" s="2">
        <f>INDEX('VM pricing'!A:F,MATCH(Configs!D4,'VM pricing'!A:A,0),6)</f>
        <v>55.495800000000003</v>
      </c>
      <c r="J4" s="2">
        <f>INDEX('Disk pricing'!$A:$H,MATCH(Configs!E4,'Disk pricing'!$A:$A,0),5)</f>
        <v>4.83</v>
      </c>
      <c r="K4" s="2">
        <f>INDEX('Disk pricing'!$A:$H,MATCH(Configs!G4,'Disk pricing'!$A:$A,0),5)</f>
        <v>1.26</v>
      </c>
      <c r="L4" s="4">
        <f>SUM(I4:K4)</f>
        <v>61.585799999999999</v>
      </c>
    </row>
    <row r="5" spans="1:12" x14ac:dyDescent="0.2">
      <c r="A5" t="s">
        <v>121</v>
      </c>
      <c r="B5" t="s">
        <v>13</v>
      </c>
      <c r="C5" t="s">
        <v>9</v>
      </c>
      <c r="D5" t="str">
        <f t="shared" ref="D5:D6" si="0">B5&amp;":"&amp;C5</f>
        <v>D2s v3:Windows</v>
      </c>
      <c r="E5" t="s">
        <v>106</v>
      </c>
      <c r="F5" t="str">
        <f>INDEX('Disk pricing'!$A:$H,MATCH(Configs!E5,'Disk pricing'!$A:$A,0),8)</f>
        <v>Standard HDD - 128 GiB</v>
      </c>
      <c r="G5" t="s">
        <v>104</v>
      </c>
      <c r="H5" t="str">
        <f>INDEX('Disk pricing'!$A:$H,MATCH(Configs!G5,'Disk pricing'!$A:$A,0),8)</f>
        <v>Standard HDD - 32 GiB</v>
      </c>
      <c r="I5" s="2">
        <f>INDEX('VM pricing'!A:F,MATCH(Configs!D5,'VM pricing'!A:A,0),6)</f>
        <v>113.16759999999999</v>
      </c>
      <c r="J5" s="2">
        <f>INDEX('Disk pricing'!$A:$H,MATCH(Configs!E5,'Disk pricing'!$A:$A,0),5)</f>
        <v>4.83</v>
      </c>
      <c r="K5" s="2">
        <f>INDEX('Disk pricing'!$A:$H,MATCH(Configs!G5,'Disk pricing'!$A:$A,0),5)</f>
        <v>1.26</v>
      </c>
      <c r="L5" s="4">
        <f t="shared" ref="L5:L6" si="1">SUM(I5:K5)</f>
        <v>119.2576</v>
      </c>
    </row>
    <row r="6" spans="1:12" x14ac:dyDescent="0.2">
      <c r="A6" t="s">
        <v>122</v>
      </c>
      <c r="B6" t="s">
        <v>13</v>
      </c>
      <c r="C6" t="s">
        <v>9</v>
      </c>
      <c r="D6" t="str">
        <f t="shared" si="0"/>
        <v>D2s v3:Windows</v>
      </c>
      <c r="E6" t="s">
        <v>106</v>
      </c>
      <c r="F6" t="str">
        <f>INDEX('Disk pricing'!$A:$H,MATCH(Configs!E6,'Disk pricing'!$A:$A,0),8)</f>
        <v>Standard HDD - 128 GiB</v>
      </c>
      <c r="G6" t="s">
        <v>106</v>
      </c>
      <c r="H6" t="str">
        <f>INDEX('Disk pricing'!$A:$H,MATCH(Configs!G6,'Disk pricing'!$A:$A,0),8)</f>
        <v>Standard HDD - 128 GiB</v>
      </c>
      <c r="I6" s="2">
        <f>INDEX('VM pricing'!A:F,MATCH(Configs!D6,'VM pricing'!A:A,0),6)</f>
        <v>113.16759999999999</v>
      </c>
      <c r="J6" s="2">
        <f>INDEX('Disk pricing'!$A:$H,MATCH(Configs!E6,'Disk pricing'!$A:$A,0),5)</f>
        <v>4.83</v>
      </c>
      <c r="K6" s="2">
        <f>INDEX('Disk pricing'!$A:$H,MATCH(Configs!G6,'Disk pricing'!$A:$A,0),5)</f>
        <v>4.83</v>
      </c>
      <c r="L6" s="4">
        <f t="shared" si="1"/>
        <v>122.82759999999999</v>
      </c>
    </row>
    <row r="7" spans="1:12" s="1" customFormat="1" x14ac:dyDescent="0.2">
      <c r="A7" s="13" t="s">
        <v>125</v>
      </c>
      <c r="B7" s="13"/>
      <c r="C7" s="13"/>
      <c r="D7" s="13"/>
      <c r="E7" s="13"/>
      <c r="F7" s="13"/>
      <c r="G7" s="13"/>
      <c r="H7" s="13"/>
      <c r="I7" s="14">
        <f>SUM(I3:I6)</f>
        <v>419.83100000000002</v>
      </c>
      <c r="J7" s="14">
        <f>SUM(J3:J6)</f>
        <v>14.49</v>
      </c>
      <c r="K7" s="14">
        <f>SUM(K3:K6)</f>
        <v>7.35</v>
      </c>
      <c r="L7" s="14">
        <f>SUM(L3:L6)</f>
        <v>441.67099999999994</v>
      </c>
    </row>
    <row r="9" spans="1:12" x14ac:dyDescent="0.2">
      <c r="A9" s="1" t="s">
        <v>130</v>
      </c>
    </row>
    <row r="10" spans="1:12" x14ac:dyDescent="0.2">
      <c r="A10" s="13" t="s">
        <v>0</v>
      </c>
      <c r="B10" s="13" t="s">
        <v>1</v>
      </c>
      <c r="C10" s="13" t="s">
        <v>8</v>
      </c>
      <c r="D10" s="13" t="s">
        <v>30</v>
      </c>
      <c r="E10" s="13" t="s">
        <v>2</v>
      </c>
      <c r="F10" s="13"/>
      <c r="G10" s="13" t="s">
        <v>4</v>
      </c>
      <c r="H10" s="13"/>
      <c r="I10" s="14" t="s">
        <v>43</v>
      </c>
      <c r="J10" s="14" t="s">
        <v>3</v>
      </c>
      <c r="K10" s="14" t="s">
        <v>5</v>
      </c>
      <c r="L10" s="13" t="s">
        <v>31</v>
      </c>
    </row>
    <row r="11" spans="1:12" x14ac:dyDescent="0.2">
      <c r="A11" t="s">
        <v>124</v>
      </c>
      <c r="B11" t="s">
        <v>12</v>
      </c>
      <c r="C11" t="s">
        <v>9</v>
      </c>
      <c r="D11" t="str">
        <f>B11&amp;":"&amp;C11</f>
        <v>B2MS:Windows</v>
      </c>
      <c r="E11" t="s">
        <v>44</v>
      </c>
      <c r="F11" t="str">
        <f>INDEX('Disk pricing'!$A:$H,MATCH(Configs!E11,'Disk pricing'!$A:$A,0),8)</f>
        <v>Premium SSD - 32 GiB</v>
      </c>
      <c r="G11" t="s">
        <v>68</v>
      </c>
      <c r="H11" t="str">
        <f>INDEX('Disk pricing'!$A:$H,MATCH(Configs!G11,'Disk pricing'!$A:$A,0),8)</f>
        <v>Premium SSD - 8 TiB</v>
      </c>
      <c r="I11" s="2">
        <f>INDEX('VM pricing'!A:F,MATCH(Configs!D11,'VM pricing'!A:A,0),6)</f>
        <v>55.495800000000003</v>
      </c>
      <c r="J11" s="2">
        <f>INDEX('Disk pricing'!$A:$H,MATCH(Configs!E11,'Disk pricing'!$A:$A,0),5)</f>
        <v>4.7699999999999996</v>
      </c>
      <c r="K11" s="2">
        <f>INDEX('Disk pricing'!$A:$H,MATCH(Configs!G11,'Disk pricing'!$A:$A,0),5)</f>
        <v>853.16</v>
      </c>
      <c r="L11" s="4">
        <f>SUM(I11:K11)</f>
        <v>913.42579999999998</v>
      </c>
    </row>
    <row r="12" spans="1:12" x14ac:dyDescent="0.2">
      <c r="A12" t="s">
        <v>123</v>
      </c>
      <c r="B12" t="s">
        <v>12</v>
      </c>
      <c r="C12" t="s">
        <v>9</v>
      </c>
      <c r="D12" t="str">
        <f>B12&amp;":"&amp;C12</f>
        <v>B2MS:Windows</v>
      </c>
      <c r="E12" t="s">
        <v>44</v>
      </c>
      <c r="F12" t="str">
        <f>INDEX('Disk pricing'!$A:$H,MATCH(Configs!E12,'Disk pricing'!$A:$A,0),8)</f>
        <v>Premium SSD - 32 GiB</v>
      </c>
      <c r="G12" t="s">
        <v>68</v>
      </c>
      <c r="H12" t="str">
        <f>INDEX('Disk pricing'!$A:$H,MATCH(Configs!G12,'Disk pricing'!$A:$A,0),8)</f>
        <v>Premium SSD - 8 TiB</v>
      </c>
      <c r="I12" s="2">
        <f>INDEX('VM pricing'!A:F,MATCH(Configs!D12,'VM pricing'!A:A,0),6)</f>
        <v>55.495800000000003</v>
      </c>
      <c r="J12" s="2">
        <f>INDEX('Disk pricing'!$A:$H,MATCH(Configs!E12,'Disk pricing'!$A:$A,0),5)</f>
        <v>4.7699999999999996</v>
      </c>
      <c r="K12" s="2">
        <f>INDEX('Disk pricing'!$A:$H,MATCH(Configs!G12,'Disk pricing'!$A:$A,0),5)</f>
        <v>853.16</v>
      </c>
      <c r="L12" s="4">
        <f>SUM(I12:K12)</f>
        <v>913.42579999999998</v>
      </c>
    </row>
    <row r="13" spans="1:12" x14ac:dyDescent="0.2">
      <c r="A13" t="s">
        <v>124</v>
      </c>
      <c r="B13" t="s">
        <v>13</v>
      </c>
      <c r="C13" t="s">
        <v>9</v>
      </c>
      <c r="D13" t="str">
        <f t="shared" ref="D13:D14" si="2">B13&amp;":"&amp;C13</f>
        <v>D2s v3:Windows</v>
      </c>
      <c r="E13" t="s">
        <v>44</v>
      </c>
      <c r="F13" t="str">
        <f>INDEX('Disk pricing'!$A:$H,MATCH(Configs!E13,'Disk pricing'!$A:$A,0),8)</f>
        <v>Premium SSD - 32 GiB</v>
      </c>
      <c r="G13" t="s">
        <v>57</v>
      </c>
      <c r="H13" t="str">
        <f>INDEX('Disk pricing'!$A:$H,MATCH(Configs!G13,'Disk pricing'!$A:$A,0),8)</f>
        <v>Premium SSD - 512 GiB</v>
      </c>
      <c r="I13" s="2">
        <f>INDEX('VM pricing'!A:F,MATCH(Configs!D13,'VM pricing'!A:A,0),6)</f>
        <v>113.16759999999999</v>
      </c>
      <c r="J13" s="2">
        <f>INDEX('Disk pricing'!$A:$H,MATCH(Configs!E13,'Disk pricing'!$A:$A,0),5)</f>
        <v>4.7699999999999996</v>
      </c>
      <c r="K13" s="2">
        <f>INDEX('Disk pricing'!$A:$H,MATCH(Configs!G13,'Disk pricing'!$A:$A,0),5)</f>
        <v>66.03</v>
      </c>
      <c r="L13" s="4">
        <f t="shared" ref="L13:L14" si="3">SUM(I13:K13)</f>
        <v>183.9676</v>
      </c>
    </row>
    <row r="14" spans="1:12" x14ac:dyDescent="0.2">
      <c r="A14" t="s">
        <v>123</v>
      </c>
      <c r="B14" t="s">
        <v>13</v>
      </c>
      <c r="C14" t="s">
        <v>9</v>
      </c>
      <c r="D14" t="str">
        <f t="shared" si="2"/>
        <v>D2s v3:Windows</v>
      </c>
      <c r="E14" t="s">
        <v>44</v>
      </c>
      <c r="F14" t="str">
        <f>INDEX('Disk pricing'!$A:$H,MATCH(Configs!E14,'Disk pricing'!$A:$A,0),8)</f>
        <v>Premium SSD - 32 GiB</v>
      </c>
      <c r="G14" t="s">
        <v>57</v>
      </c>
      <c r="H14" t="str">
        <f>INDEX('Disk pricing'!$A:$H,MATCH(Configs!G14,'Disk pricing'!$A:$A,0),8)</f>
        <v>Premium SSD - 512 GiB</v>
      </c>
      <c r="I14" s="2">
        <f>INDEX('VM pricing'!A:F,MATCH(Configs!D14,'VM pricing'!A:A,0),6)</f>
        <v>113.16759999999999</v>
      </c>
      <c r="J14" s="2">
        <f>INDEX('Disk pricing'!$A:$H,MATCH(Configs!E14,'Disk pricing'!$A:$A,0),5)</f>
        <v>4.7699999999999996</v>
      </c>
      <c r="K14" s="2">
        <f>INDEX('Disk pricing'!$A:$H,MATCH(Configs!G14,'Disk pricing'!$A:$A,0),5)</f>
        <v>66.03</v>
      </c>
      <c r="L14" s="4">
        <f t="shared" si="3"/>
        <v>183.9676</v>
      </c>
    </row>
    <row r="15" spans="1:12" s="1" customFormat="1" x14ac:dyDescent="0.2">
      <c r="A15" s="13" t="s">
        <v>125</v>
      </c>
      <c r="B15" s="13"/>
      <c r="C15" s="13"/>
      <c r="D15" s="13"/>
      <c r="E15" s="13"/>
      <c r="F15" s="13"/>
      <c r="G15" s="13"/>
      <c r="H15" s="13"/>
      <c r="I15" s="14">
        <f>SUM(I11:I14)</f>
        <v>337.32679999999999</v>
      </c>
      <c r="J15" s="14">
        <f>SUM(J11:J14)</f>
        <v>19.079999999999998</v>
      </c>
      <c r="K15" s="14">
        <f>SUM(K11:K14)</f>
        <v>1838.3799999999999</v>
      </c>
      <c r="L15" s="14">
        <f>SUM(L11:L14)</f>
        <v>2194.7867999999999</v>
      </c>
    </row>
    <row r="17" spans="1:12" x14ac:dyDescent="0.2">
      <c r="A17" s="1" t="s">
        <v>129</v>
      </c>
    </row>
    <row r="18" spans="1:12" x14ac:dyDescent="0.2">
      <c r="A18" s="13" t="s">
        <v>0</v>
      </c>
      <c r="B18" s="13" t="s">
        <v>1</v>
      </c>
      <c r="C18" s="13" t="s">
        <v>8</v>
      </c>
      <c r="D18" s="13" t="s">
        <v>30</v>
      </c>
      <c r="E18" s="13" t="s">
        <v>2</v>
      </c>
      <c r="F18" s="13"/>
      <c r="G18" s="13" t="s">
        <v>4</v>
      </c>
      <c r="H18" s="13"/>
      <c r="I18" s="14" t="s">
        <v>43</v>
      </c>
      <c r="J18" s="14" t="s">
        <v>3</v>
      </c>
      <c r="K18" s="14" t="s">
        <v>5</v>
      </c>
      <c r="L18" s="13" t="s">
        <v>31</v>
      </c>
    </row>
    <row r="19" spans="1:12" x14ac:dyDescent="0.2">
      <c r="A19" t="s">
        <v>124</v>
      </c>
      <c r="B19" t="s">
        <v>12</v>
      </c>
      <c r="C19" t="s">
        <v>9</v>
      </c>
      <c r="D19" t="str">
        <f>B19&amp;":"&amp;C19</f>
        <v>B2MS:Windows</v>
      </c>
      <c r="E19" t="s">
        <v>44</v>
      </c>
      <c r="F19" t="str">
        <f>INDEX('Disk pricing'!$A:$H,MATCH(Configs!E19,'Disk pricing'!$A:$A,0),8)</f>
        <v>Premium SSD - 32 GiB</v>
      </c>
      <c r="G19" t="s">
        <v>57</v>
      </c>
      <c r="H19" t="str">
        <f>INDEX('Disk pricing'!$A:$H,MATCH(Configs!G19,'Disk pricing'!$A:$A,0),8)</f>
        <v>Premium SSD - 512 GiB</v>
      </c>
      <c r="I19" s="2">
        <f>INDEX('VM pricing'!A:F,MATCH(Configs!D19,'VM pricing'!A:A,0),6)</f>
        <v>55.495800000000003</v>
      </c>
      <c r="J19" s="2">
        <f>INDEX('Disk pricing'!$A:$H,MATCH(Configs!E19,'Disk pricing'!$A:$A,0),5)</f>
        <v>4.7699999999999996</v>
      </c>
      <c r="K19" s="2">
        <f>INDEX('Disk pricing'!$A:$H,MATCH(Configs!G19,'Disk pricing'!$A:$A,0),5)</f>
        <v>66.03</v>
      </c>
      <c r="L19" s="4">
        <f>SUM(I19:K19)</f>
        <v>126.2958</v>
      </c>
    </row>
    <row r="20" spans="1:12" x14ac:dyDescent="0.2">
      <c r="A20" t="s">
        <v>123</v>
      </c>
      <c r="B20" t="s">
        <v>12</v>
      </c>
      <c r="C20" t="s">
        <v>9</v>
      </c>
      <c r="D20" t="str">
        <f>B20&amp;":"&amp;C20</f>
        <v>B2MS:Windows</v>
      </c>
      <c r="E20" t="s">
        <v>44</v>
      </c>
      <c r="F20" t="str">
        <f>INDEX('Disk pricing'!$A:$H,MATCH(Configs!E20,'Disk pricing'!$A:$A,0),8)</f>
        <v>Premium SSD - 32 GiB</v>
      </c>
      <c r="G20" t="s">
        <v>57</v>
      </c>
      <c r="H20" t="str">
        <f>INDEX('Disk pricing'!$A:$H,MATCH(Configs!G20,'Disk pricing'!$A:$A,0),8)</f>
        <v>Premium SSD - 512 GiB</v>
      </c>
      <c r="I20" s="2">
        <f>INDEX('VM pricing'!A:F,MATCH(Configs!D20,'VM pricing'!A:A,0),6)</f>
        <v>55.495800000000003</v>
      </c>
      <c r="J20" s="2">
        <f>INDEX('Disk pricing'!$A:$H,MATCH(Configs!E20,'Disk pricing'!$A:$A,0),5)</f>
        <v>4.7699999999999996</v>
      </c>
      <c r="K20" s="2">
        <f>INDEX('Disk pricing'!$A:$H,MATCH(Configs!G20,'Disk pricing'!$A:$A,0),5)</f>
        <v>66.03</v>
      </c>
      <c r="L20" s="4">
        <f>SUM(I20:K20)</f>
        <v>126.2958</v>
      </c>
    </row>
    <row r="21" spans="1:12" x14ac:dyDescent="0.2">
      <c r="A21" t="s">
        <v>124</v>
      </c>
      <c r="B21" t="s">
        <v>13</v>
      </c>
      <c r="C21" t="s">
        <v>9</v>
      </c>
      <c r="D21" t="str">
        <f t="shared" ref="D21:D22" si="4">B21&amp;":"&amp;C21</f>
        <v>D2s v3:Windows</v>
      </c>
      <c r="E21" t="s">
        <v>44</v>
      </c>
      <c r="F21" t="str">
        <f>INDEX('Disk pricing'!$A:$H,MATCH(Configs!E21,'Disk pricing'!$A:$A,0),8)</f>
        <v>Premium SSD - 32 GiB</v>
      </c>
      <c r="G21" t="s">
        <v>57</v>
      </c>
      <c r="H21" t="str">
        <f>INDEX('Disk pricing'!$A:$H,MATCH(Configs!G21,'Disk pricing'!$A:$A,0),8)</f>
        <v>Premium SSD - 512 GiB</v>
      </c>
      <c r="I21" s="2">
        <f>INDEX('VM pricing'!A:F,MATCH(Configs!D21,'VM pricing'!A:A,0),6)</f>
        <v>113.16759999999999</v>
      </c>
      <c r="J21" s="2">
        <f>INDEX('Disk pricing'!$A:$H,MATCH(Configs!E21,'Disk pricing'!$A:$A,0),5)</f>
        <v>4.7699999999999996</v>
      </c>
      <c r="K21" s="2">
        <f>INDEX('Disk pricing'!$A:$H,MATCH(Configs!G21,'Disk pricing'!$A:$A,0),5)</f>
        <v>66.03</v>
      </c>
      <c r="L21" s="4">
        <f t="shared" ref="L21:L22" si="5">SUM(I21:K21)</f>
        <v>183.9676</v>
      </c>
    </row>
    <row r="22" spans="1:12" x14ac:dyDescent="0.2">
      <c r="A22" t="s">
        <v>123</v>
      </c>
      <c r="B22" t="s">
        <v>13</v>
      </c>
      <c r="C22" t="s">
        <v>9</v>
      </c>
      <c r="D22" t="str">
        <f t="shared" si="4"/>
        <v>D2s v3:Windows</v>
      </c>
      <c r="E22" t="s">
        <v>44</v>
      </c>
      <c r="F22" t="str">
        <f>INDEX('Disk pricing'!$A:$H,MATCH(Configs!E22,'Disk pricing'!$A:$A,0),8)</f>
        <v>Premium SSD - 32 GiB</v>
      </c>
      <c r="G22" t="s">
        <v>57</v>
      </c>
      <c r="H22" t="str">
        <f>INDEX('Disk pricing'!$A:$H,MATCH(Configs!G22,'Disk pricing'!$A:$A,0),8)</f>
        <v>Premium SSD - 512 GiB</v>
      </c>
      <c r="I22" s="2">
        <f>INDEX('VM pricing'!A:F,MATCH(Configs!D22,'VM pricing'!A:A,0),6)</f>
        <v>113.16759999999999</v>
      </c>
      <c r="J22" s="2">
        <f>INDEX('Disk pricing'!$A:$H,MATCH(Configs!E22,'Disk pricing'!$A:$A,0),5)</f>
        <v>4.7699999999999996</v>
      </c>
      <c r="K22" s="2">
        <f>INDEX('Disk pricing'!$A:$H,MATCH(Configs!G22,'Disk pricing'!$A:$A,0),5)</f>
        <v>66.03</v>
      </c>
      <c r="L22" s="4">
        <f t="shared" si="5"/>
        <v>183.9676</v>
      </c>
    </row>
    <row r="23" spans="1:12" s="1" customFormat="1" x14ac:dyDescent="0.2">
      <c r="A23" s="13" t="s">
        <v>125</v>
      </c>
      <c r="B23" s="13"/>
      <c r="C23" s="13"/>
      <c r="D23" s="13"/>
      <c r="E23" s="13"/>
      <c r="F23" s="13"/>
      <c r="G23" s="13"/>
      <c r="H23" s="13"/>
      <c r="I23" s="14">
        <f>SUM(I19:I22)</f>
        <v>337.32679999999999</v>
      </c>
      <c r="J23" s="14">
        <f>SUM(J19:J22)</f>
        <v>19.079999999999998</v>
      </c>
      <c r="K23" s="14">
        <f>SUM(K19:K22)</f>
        <v>264.12</v>
      </c>
      <c r="L23" s="14">
        <f>SUM(L19:L22)</f>
        <v>620.52680000000009</v>
      </c>
    </row>
    <row r="25" spans="1:12" s="1" customFormat="1" x14ac:dyDescent="0.2">
      <c r="A25" s="1" t="s">
        <v>133</v>
      </c>
      <c r="I25" s="3"/>
      <c r="J25" s="3"/>
      <c r="K25" s="3"/>
    </row>
    <row r="26" spans="1:12" s="1" customFormat="1" x14ac:dyDescent="0.2">
      <c r="A26" s="13" t="s">
        <v>0</v>
      </c>
      <c r="B26" s="13" t="s">
        <v>1</v>
      </c>
      <c r="C26" s="13" t="s">
        <v>8</v>
      </c>
      <c r="D26" s="13" t="s">
        <v>30</v>
      </c>
      <c r="E26" s="13" t="s">
        <v>2</v>
      </c>
      <c r="F26" s="13"/>
      <c r="G26" s="13" t="s">
        <v>4</v>
      </c>
      <c r="H26" s="13"/>
      <c r="I26" s="14" t="s">
        <v>43</v>
      </c>
      <c r="J26" s="14" t="s">
        <v>3</v>
      </c>
      <c r="K26" s="14" t="s">
        <v>5</v>
      </c>
      <c r="L26" s="13" t="s">
        <v>31</v>
      </c>
    </row>
    <row r="27" spans="1:12" s="5" customFormat="1" x14ac:dyDescent="0.2">
      <c r="A27" s="5" t="s">
        <v>35</v>
      </c>
      <c r="H27"/>
      <c r="I27" s="6">
        <v>138</v>
      </c>
      <c r="J27" s="2"/>
      <c r="K27" s="2"/>
      <c r="L27" s="7">
        <f>I27</f>
        <v>138</v>
      </c>
    </row>
    <row r="28" spans="1:12" x14ac:dyDescent="0.2">
      <c r="A28" t="s">
        <v>119</v>
      </c>
      <c r="B28" t="s">
        <v>12</v>
      </c>
      <c r="C28" t="s">
        <v>9</v>
      </c>
      <c r="D28" t="str">
        <f>B28&amp;":"&amp;C28</f>
        <v>B2MS:Windows</v>
      </c>
      <c r="E28" t="s">
        <v>106</v>
      </c>
      <c r="F28" t="str">
        <f>INDEX('Disk pricing'!$A:$H,MATCH(Configs!E28,'Disk pricing'!$A:$A,0),8)</f>
        <v>Standard HDD - 128 GiB</v>
      </c>
      <c r="G28" t="s">
        <v>104</v>
      </c>
      <c r="H28" t="str">
        <f>INDEX('Disk pricing'!$A:$H,MATCH(Configs!G28,'Disk pricing'!$A:$A,0),8)</f>
        <v>Standard HDD - 32 GiB</v>
      </c>
      <c r="I28" s="2">
        <f>INDEX('VM pricing'!A:F,MATCH(Configs!D28,'VM pricing'!A:A,0),6)</f>
        <v>55.495800000000003</v>
      </c>
      <c r="J28" s="2">
        <f>INDEX('Disk pricing'!$A:$H,MATCH(Configs!E28,'Disk pricing'!$A:$A,0),5)</f>
        <v>4.83</v>
      </c>
      <c r="K28" s="2">
        <f>INDEX('Disk pricing'!$A:$H,MATCH(Configs!G28,'Disk pricing'!$A:$A,0),5)</f>
        <v>1.26</v>
      </c>
      <c r="L28" s="4">
        <f>SUM(I28:K28)</f>
        <v>61.585799999999999</v>
      </c>
    </row>
    <row r="29" spans="1:12" x14ac:dyDescent="0.2">
      <c r="A29" t="s">
        <v>6</v>
      </c>
      <c r="B29" t="s">
        <v>13</v>
      </c>
      <c r="C29" t="s">
        <v>9</v>
      </c>
      <c r="D29" t="str">
        <f t="shared" ref="D29:D36" si="6">B29&amp;":"&amp;C29</f>
        <v>D2s v3:Windows</v>
      </c>
      <c r="E29" t="s">
        <v>106</v>
      </c>
      <c r="F29" t="str">
        <f>INDEX('Disk pricing'!$A:$H,MATCH(Configs!E29,'Disk pricing'!$A:$A,0),8)</f>
        <v>Standard HDD - 128 GiB</v>
      </c>
      <c r="G29" t="s">
        <v>109</v>
      </c>
      <c r="H29" t="str">
        <f>INDEX('Disk pricing'!$A:$H,MATCH(Configs!G29,'Disk pricing'!$A:$A,0),8)</f>
        <v>Standard HDD - 1 TiB</v>
      </c>
      <c r="I29" s="2">
        <f>INDEX('VM pricing'!A:F,MATCH(Configs!D29,'VM pricing'!A:A,0),6)</f>
        <v>113.16759999999999</v>
      </c>
      <c r="J29" s="2">
        <f>INDEX('Disk pricing'!$A:$H,MATCH(Configs!E29,'Disk pricing'!$A:$A,0),5)</f>
        <v>4.83</v>
      </c>
      <c r="K29" s="2">
        <f>INDEX('Disk pricing'!$A:$H,MATCH(Configs!G29,'Disk pricing'!$A:$A,0),5)</f>
        <v>33.590000000000003</v>
      </c>
      <c r="L29" s="4">
        <f t="shared" ref="L29:L36" si="7">SUM(I29:K29)</f>
        <v>151.58760000000001</v>
      </c>
    </row>
    <row r="30" spans="1:12" x14ac:dyDescent="0.2">
      <c r="A30" t="s">
        <v>36</v>
      </c>
      <c r="C30" t="s">
        <v>9</v>
      </c>
      <c r="D30" t="str">
        <f t="shared" si="6"/>
        <v>:Windows</v>
      </c>
      <c r="E30" t="s">
        <v>106</v>
      </c>
      <c r="F30" t="str">
        <f>INDEX('Disk pricing'!$A:$H,MATCH(Configs!E30,'Disk pricing'!$A:$A,0),8)</f>
        <v>Standard HDD - 128 GiB</v>
      </c>
      <c r="G30" t="s">
        <v>127</v>
      </c>
      <c r="H30" t="str">
        <f>INDEX('Disk pricing'!$A:$H,MATCH(Configs!G30,'Disk pricing'!$A:$A,0),8)</f>
        <v>None - 0 GiB</v>
      </c>
      <c r="J30" s="2">
        <f>INDEX('Disk pricing'!$A:$H,MATCH(Configs!E30,'Disk pricing'!$A:$A,0),5)</f>
        <v>4.83</v>
      </c>
      <c r="K30" s="2">
        <f>INDEX('Disk pricing'!$A:$H,MATCH(Configs!G30,'Disk pricing'!$A:$A,0),5)</f>
        <v>0</v>
      </c>
      <c r="L30" s="4">
        <f t="shared" si="7"/>
        <v>4.83</v>
      </c>
    </row>
    <row r="31" spans="1:12" x14ac:dyDescent="0.2">
      <c r="A31" t="s">
        <v>37</v>
      </c>
      <c r="B31" t="s">
        <v>13</v>
      </c>
      <c r="C31" t="s">
        <v>9</v>
      </c>
      <c r="D31" t="str">
        <f t="shared" si="6"/>
        <v>D2s v3:Windows</v>
      </c>
      <c r="E31" t="s">
        <v>106</v>
      </c>
      <c r="F31" t="str">
        <f>INDEX('Disk pricing'!$A:$H,MATCH(Configs!E31,'Disk pricing'!$A:$A,0),8)</f>
        <v>Standard HDD - 128 GiB</v>
      </c>
      <c r="G31" t="s">
        <v>127</v>
      </c>
      <c r="H31" t="str">
        <f>INDEX('Disk pricing'!$A:$H,MATCH(Configs!G31,'Disk pricing'!$A:$A,0),8)</f>
        <v>None - 0 GiB</v>
      </c>
      <c r="I31" s="2">
        <f>INDEX('VM pricing'!A:F,MATCH(Configs!D31,'VM pricing'!A:A,0),6)</f>
        <v>113.16759999999999</v>
      </c>
      <c r="J31" s="2">
        <f>INDEX('Disk pricing'!$A:$H,MATCH(Configs!E31,'Disk pricing'!$A:$A,0),5)</f>
        <v>4.83</v>
      </c>
      <c r="K31" s="2">
        <f>INDEX('Disk pricing'!$A:$H,MATCH(Configs!G31,'Disk pricing'!$A:$A,0),5)</f>
        <v>0</v>
      </c>
      <c r="L31" s="4">
        <f t="shared" si="7"/>
        <v>117.99759999999999</v>
      </c>
    </row>
    <row r="32" spans="1:12" x14ac:dyDescent="0.2">
      <c r="A32" t="s">
        <v>39</v>
      </c>
      <c r="B32" t="s">
        <v>12</v>
      </c>
      <c r="C32" t="s">
        <v>9</v>
      </c>
      <c r="D32" t="str">
        <f t="shared" si="6"/>
        <v>B2MS:Windows</v>
      </c>
      <c r="E32" t="s">
        <v>106</v>
      </c>
      <c r="F32" t="str">
        <f>INDEX('Disk pricing'!$A:$H,MATCH(Configs!E32,'Disk pricing'!$A:$A,0),8)</f>
        <v>Standard HDD - 128 GiB</v>
      </c>
      <c r="G32" t="s">
        <v>109</v>
      </c>
      <c r="H32" t="str">
        <f>INDEX('Disk pricing'!$A:$H,MATCH(Configs!G32,'Disk pricing'!$A:$A,0),8)</f>
        <v>Standard HDD - 1 TiB</v>
      </c>
      <c r="I32" s="2">
        <f>INDEX('VM pricing'!A:F,MATCH(Configs!D32,'VM pricing'!A:A,0),6)</f>
        <v>55.495800000000003</v>
      </c>
      <c r="J32" s="2">
        <f>INDEX('Disk pricing'!$A:$H,MATCH(Configs!E32,'Disk pricing'!$A:$A,0),5)</f>
        <v>4.83</v>
      </c>
      <c r="K32" s="2">
        <f>INDEX('Disk pricing'!$A:$H,MATCH(Configs!G32,'Disk pricing'!$A:$A,0),5)</f>
        <v>33.590000000000003</v>
      </c>
      <c r="L32" s="4">
        <f t="shared" si="7"/>
        <v>93.915800000000004</v>
      </c>
    </row>
    <row r="33" spans="1:12" x14ac:dyDescent="0.2">
      <c r="A33" t="s">
        <v>38</v>
      </c>
      <c r="C33" t="s">
        <v>10</v>
      </c>
      <c r="D33" t="str">
        <f t="shared" si="6"/>
        <v>:Linux</v>
      </c>
      <c r="E33" t="s">
        <v>106</v>
      </c>
      <c r="F33" t="str">
        <f>INDEX('Disk pricing'!$A:$H,MATCH(Configs!E33,'Disk pricing'!$A:$A,0),8)</f>
        <v>Standard HDD - 128 GiB</v>
      </c>
      <c r="G33" t="s">
        <v>108</v>
      </c>
      <c r="H33" t="str">
        <f>INDEX('Disk pricing'!$A:$H,MATCH(Configs!G33,'Disk pricing'!$A:$A,0),8)</f>
        <v>Standard HDD - 512 GiB</v>
      </c>
      <c r="J33" s="2">
        <f>INDEX('Disk pricing'!$A:$H,MATCH(Configs!E33,'Disk pricing'!$A:$A,0),5)</f>
        <v>4.83</v>
      </c>
      <c r="K33" s="2">
        <f>INDEX('Disk pricing'!$A:$H,MATCH(Configs!G33,'Disk pricing'!$A:$A,0),5)</f>
        <v>17.84</v>
      </c>
      <c r="L33" s="4">
        <f t="shared" si="7"/>
        <v>22.67</v>
      </c>
    </row>
    <row r="34" spans="1:12" x14ac:dyDescent="0.2">
      <c r="A34" t="s">
        <v>40</v>
      </c>
      <c r="C34" t="s">
        <v>10</v>
      </c>
      <c r="D34" t="str">
        <f t="shared" si="6"/>
        <v>:Linux</v>
      </c>
      <c r="E34" t="s">
        <v>106</v>
      </c>
      <c r="F34" t="str">
        <f>INDEX('Disk pricing'!$A:$H,MATCH(Configs!E34,'Disk pricing'!$A:$A,0),8)</f>
        <v>Standard HDD - 128 GiB</v>
      </c>
      <c r="G34" t="s">
        <v>108</v>
      </c>
      <c r="H34" t="str">
        <f>INDEX('Disk pricing'!$A:$H,MATCH(Configs!G34,'Disk pricing'!$A:$A,0),8)</f>
        <v>Standard HDD - 512 GiB</v>
      </c>
      <c r="J34" s="2">
        <f>INDEX('Disk pricing'!$A:$H,MATCH(Configs!E34,'Disk pricing'!$A:$A,0),5)</f>
        <v>4.83</v>
      </c>
      <c r="K34" s="2">
        <f>INDEX('Disk pricing'!$A:$H,MATCH(Configs!G34,'Disk pricing'!$A:$A,0),5)</f>
        <v>17.84</v>
      </c>
      <c r="L34" s="4">
        <f t="shared" si="7"/>
        <v>22.67</v>
      </c>
    </row>
    <row r="35" spans="1:12" x14ac:dyDescent="0.2">
      <c r="A35" s="11" t="s">
        <v>118</v>
      </c>
      <c r="B35" s="11"/>
      <c r="C35" s="11"/>
      <c r="D35" s="11"/>
      <c r="E35" s="11"/>
      <c r="F35" s="11"/>
      <c r="G35" s="11"/>
      <c r="H35" s="11"/>
      <c r="I35" s="12">
        <f>SUM(I27:I34)</f>
        <v>475.32680000000005</v>
      </c>
      <c r="J35" s="12">
        <f t="shared" ref="J35:L35" si="8">SUM(J27:J34)</f>
        <v>33.809999999999995</v>
      </c>
      <c r="K35" s="12">
        <f t="shared" si="8"/>
        <v>104.12</v>
      </c>
      <c r="L35" s="12">
        <f t="shared" si="8"/>
        <v>613.25679999999988</v>
      </c>
    </row>
    <row r="36" spans="1:12" x14ac:dyDescent="0.2">
      <c r="A36" t="s">
        <v>7</v>
      </c>
      <c r="B36" t="s">
        <v>26</v>
      </c>
      <c r="C36" t="s">
        <v>10</v>
      </c>
      <c r="D36" t="str">
        <f t="shared" si="6"/>
        <v>E16s v3:Linux</v>
      </c>
      <c r="E36" s="15" t="s">
        <v>106</v>
      </c>
      <c r="F36" t="str">
        <f>INDEX('Disk pricing'!$A:$H,MATCH(Configs!E36,'Disk pricing'!$A:$A,0),8)</f>
        <v>Standard HDD - 128 GiB</v>
      </c>
      <c r="G36" s="15" t="s">
        <v>109</v>
      </c>
      <c r="H36" t="str">
        <f>INDEX('Disk pricing'!$A:$H,MATCH(Configs!G36,'Disk pricing'!$A:$A,0),8)</f>
        <v>Standard HDD - 1 TiB</v>
      </c>
      <c r="I36" s="2">
        <f>INDEX('VM pricing'!A:F,MATCH(Configs!D36,'VM pricing'!A:A,0),6)</f>
        <v>679.00639999999999</v>
      </c>
      <c r="J36" s="2">
        <f>INDEX('Disk pricing'!$A:$H,MATCH(Configs!E36,'Disk pricing'!$A:$A,0),5)</f>
        <v>4.83</v>
      </c>
      <c r="K36" s="2">
        <f>INDEX('Disk pricing'!$A:$H,MATCH(Configs!G36,'Disk pricing'!$A:$A,0),5)</f>
        <v>33.590000000000003</v>
      </c>
      <c r="L36" s="4">
        <f t="shared" si="7"/>
        <v>717.42640000000006</v>
      </c>
    </row>
    <row r="37" spans="1:12" x14ac:dyDescent="0.2">
      <c r="A37" s="13" t="s">
        <v>125</v>
      </c>
      <c r="B37" s="13"/>
      <c r="C37" s="13"/>
      <c r="D37" s="13"/>
      <c r="E37" s="13"/>
      <c r="F37" s="13"/>
      <c r="G37" s="13"/>
      <c r="H37" s="13"/>
      <c r="I37" s="14">
        <f>SUM(I35:I36)</f>
        <v>1154.3332</v>
      </c>
      <c r="J37" s="14">
        <f t="shared" ref="J37:L37" si="9">SUM(J35:J36)</f>
        <v>38.639999999999993</v>
      </c>
      <c r="K37" s="14">
        <f t="shared" si="9"/>
        <v>137.71</v>
      </c>
      <c r="L37" s="14">
        <f t="shared" si="9"/>
        <v>1330.6831999999999</v>
      </c>
    </row>
    <row r="39" spans="1:12" x14ac:dyDescent="0.2">
      <c r="A39" s="1" t="s">
        <v>131</v>
      </c>
      <c r="B39" s="1"/>
      <c r="C39" s="1"/>
      <c r="D39" s="1"/>
      <c r="E39" s="1"/>
      <c r="F39" s="1"/>
      <c r="G39" s="1"/>
      <c r="H39" s="1"/>
      <c r="I39" s="3"/>
      <c r="J39" s="3"/>
      <c r="K39" s="3"/>
      <c r="L39" s="1"/>
    </row>
    <row r="40" spans="1:12" x14ac:dyDescent="0.2">
      <c r="A40" s="13" t="s">
        <v>0</v>
      </c>
      <c r="B40" s="13" t="s">
        <v>1</v>
      </c>
      <c r="C40" s="13" t="s">
        <v>8</v>
      </c>
      <c r="D40" s="13" t="s">
        <v>30</v>
      </c>
      <c r="E40" s="13" t="s">
        <v>2</v>
      </c>
      <c r="F40" s="13"/>
      <c r="G40" s="13" t="s">
        <v>4</v>
      </c>
      <c r="H40" s="13"/>
      <c r="I40" s="14" t="s">
        <v>43</v>
      </c>
      <c r="J40" s="14" t="s">
        <v>3</v>
      </c>
      <c r="K40" s="14" t="s">
        <v>5</v>
      </c>
      <c r="L40" s="13" t="s">
        <v>31</v>
      </c>
    </row>
    <row r="41" spans="1:12" s="5" customFormat="1" x14ac:dyDescent="0.2">
      <c r="A41" s="5" t="s">
        <v>35</v>
      </c>
      <c r="F41"/>
      <c r="H41"/>
      <c r="I41" s="6">
        <v>138</v>
      </c>
      <c r="J41" s="2"/>
      <c r="K41" s="2"/>
      <c r="L41" s="7">
        <f>I41</f>
        <v>138</v>
      </c>
    </row>
    <row r="42" spans="1:12" x14ac:dyDescent="0.2">
      <c r="A42" t="s">
        <v>41</v>
      </c>
      <c r="B42" t="s">
        <v>13</v>
      </c>
      <c r="C42" t="s">
        <v>9</v>
      </c>
      <c r="D42" t="str">
        <f t="shared" ref="D42:D46" si="10">B42&amp;":"&amp;C42</f>
        <v>D2s v3:Windows</v>
      </c>
      <c r="E42" t="s">
        <v>106</v>
      </c>
      <c r="F42" t="str">
        <f>INDEX('Disk pricing'!$A:$H,MATCH(Configs!E42,'Disk pricing'!$A:$A,0),8)</f>
        <v>Standard HDD - 128 GiB</v>
      </c>
      <c r="G42" t="s">
        <v>109</v>
      </c>
      <c r="H42" t="str">
        <f>INDEX('Disk pricing'!$A:$H,MATCH(Configs!G42,'Disk pricing'!$A:$A,0),8)</f>
        <v>Standard HDD - 1 TiB</v>
      </c>
      <c r="I42" s="2">
        <f>INDEX('VM pricing'!A:F,MATCH(Configs!D42,'VM pricing'!A:A,0),6)</f>
        <v>113.16759999999999</v>
      </c>
      <c r="J42" s="2">
        <f>INDEX('Disk pricing'!$A:$H,MATCH(Configs!E42,'Disk pricing'!$A:$A,0),5)</f>
        <v>4.83</v>
      </c>
      <c r="K42" s="2">
        <f>INDEX('Disk pricing'!$A:$H,MATCH(Configs!G42,'Disk pricing'!$A:$A,0),5)</f>
        <v>33.590000000000003</v>
      </c>
      <c r="L42" s="4">
        <f t="shared" ref="L42:L46" si="11">SUM(I42:K42)</f>
        <v>151.58760000000001</v>
      </c>
    </row>
    <row r="43" spans="1:12" x14ac:dyDescent="0.2">
      <c r="A43" t="s">
        <v>39</v>
      </c>
      <c r="B43" t="s">
        <v>12</v>
      </c>
      <c r="C43" t="s">
        <v>9</v>
      </c>
      <c r="D43" t="str">
        <f t="shared" si="10"/>
        <v>B2MS:Windows</v>
      </c>
      <c r="E43" t="s">
        <v>106</v>
      </c>
      <c r="F43" t="str">
        <f>INDEX('Disk pricing'!$A:$H,MATCH(Configs!E43,'Disk pricing'!$A:$A,0),8)</f>
        <v>Standard HDD - 128 GiB</v>
      </c>
      <c r="G43" t="s">
        <v>109</v>
      </c>
      <c r="H43" t="str">
        <f>INDEX('Disk pricing'!$A:$H,MATCH(Configs!G43,'Disk pricing'!$A:$A,0),8)</f>
        <v>Standard HDD - 1 TiB</v>
      </c>
      <c r="I43" s="2">
        <f>INDEX('VM pricing'!A:F,MATCH(Configs!D43,'VM pricing'!A:A,0),6)</f>
        <v>55.495800000000003</v>
      </c>
      <c r="J43" s="2">
        <f>INDEX('Disk pricing'!$A:$H,MATCH(Configs!E43,'Disk pricing'!$A:$A,0),5)</f>
        <v>4.83</v>
      </c>
      <c r="K43" s="2">
        <f>INDEX('Disk pricing'!$A:$H,MATCH(Configs!G43,'Disk pricing'!$A:$A,0),5)</f>
        <v>33.590000000000003</v>
      </c>
      <c r="L43" s="4">
        <f t="shared" si="11"/>
        <v>93.915800000000004</v>
      </c>
    </row>
    <row r="44" spans="1:12" x14ac:dyDescent="0.2">
      <c r="A44" t="s">
        <v>42</v>
      </c>
      <c r="C44" t="s">
        <v>10</v>
      </c>
      <c r="D44" t="str">
        <f t="shared" si="10"/>
        <v>:Linux</v>
      </c>
      <c r="E44" t="s">
        <v>106</v>
      </c>
      <c r="F44" t="str">
        <f>INDEX('Disk pricing'!$A:$H,MATCH(Configs!E44,'Disk pricing'!$A:$A,0),8)</f>
        <v>Standard HDD - 128 GiB</v>
      </c>
      <c r="G44" t="s">
        <v>109</v>
      </c>
      <c r="H44" t="str">
        <f>INDEX('Disk pricing'!$A:$H,MATCH(Configs!G44,'Disk pricing'!$A:$A,0),8)</f>
        <v>Standard HDD - 1 TiB</v>
      </c>
      <c r="J44" s="2">
        <f>INDEX('Disk pricing'!$A:$H,MATCH(Configs!E44,'Disk pricing'!$A:$A,0),5)</f>
        <v>4.83</v>
      </c>
      <c r="K44" s="2">
        <f>INDEX('Disk pricing'!$A:$H,MATCH(Configs!G44,'Disk pricing'!$A:$A,0),5)</f>
        <v>33.590000000000003</v>
      </c>
      <c r="L44" s="4">
        <f t="shared" si="11"/>
        <v>38.42</v>
      </c>
    </row>
    <row r="45" spans="1:12" x14ac:dyDescent="0.2">
      <c r="A45" s="11" t="s">
        <v>118</v>
      </c>
      <c r="B45" s="11"/>
      <c r="C45" s="11"/>
      <c r="D45" s="11"/>
      <c r="E45" s="11"/>
      <c r="F45" s="11"/>
      <c r="G45" s="11"/>
      <c r="H45" s="11"/>
      <c r="I45" s="12">
        <f t="shared" ref="I45" si="12">SUM(I41:I44)</f>
        <v>306.66340000000002</v>
      </c>
      <c r="J45" s="12">
        <f>SUM(J41:J44)</f>
        <v>14.49</v>
      </c>
      <c r="K45" s="12">
        <f t="shared" ref="K45:L45" si="13">SUM(K41:K44)</f>
        <v>100.77000000000001</v>
      </c>
      <c r="L45" s="12">
        <f t="shared" si="13"/>
        <v>421.92340000000002</v>
      </c>
    </row>
    <row r="46" spans="1:12" x14ac:dyDescent="0.2">
      <c r="A46" t="s">
        <v>7</v>
      </c>
      <c r="B46" t="s">
        <v>14</v>
      </c>
      <c r="C46" t="s">
        <v>10</v>
      </c>
      <c r="D46" t="str">
        <f t="shared" si="10"/>
        <v>D4s v3:Linux</v>
      </c>
      <c r="E46" s="15" t="s">
        <v>106</v>
      </c>
      <c r="F46" t="str">
        <f>INDEX('Disk pricing'!$A:$H,MATCH(Configs!E46,'Disk pricing'!$A:$A,0),8)</f>
        <v>Standard HDD - 128 GiB</v>
      </c>
      <c r="G46" s="15" t="s">
        <v>109</v>
      </c>
      <c r="H46" t="str">
        <f>INDEX('Disk pricing'!$A:$H,MATCH(Configs!G46,'Disk pricing'!$A:$A,0),8)</f>
        <v>Standard HDD - 1 TiB</v>
      </c>
      <c r="I46" s="2">
        <f>INDEX('VM pricing'!A:F,MATCH(Configs!D46,'VM pricing'!A:A,0),6)</f>
        <v>126.2256</v>
      </c>
      <c r="J46" s="2">
        <f>INDEX('Disk pricing'!$A:$H,MATCH(Configs!E46,'Disk pricing'!$A:$A,0),5)</f>
        <v>4.83</v>
      </c>
      <c r="K46" s="2">
        <f>INDEX('Disk pricing'!$A:$H,MATCH(Configs!G46,'Disk pricing'!$A:$A,0),5)</f>
        <v>33.590000000000003</v>
      </c>
      <c r="L46" s="4">
        <f t="shared" si="11"/>
        <v>164.6456</v>
      </c>
    </row>
    <row r="47" spans="1:12" s="1" customFormat="1" x14ac:dyDescent="0.2">
      <c r="A47" s="13" t="s">
        <v>125</v>
      </c>
      <c r="B47" s="13"/>
      <c r="C47" s="13"/>
      <c r="D47" s="13"/>
      <c r="E47" s="13"/>
      <c r="F47" s="13"/>
      <c r="G47" s="13"/>
      <c r="H47" s="13"/>
      <c r="I47" s="14">
        <f>SUM(I45:I46)</f>
        <v>432.88900000000001</v>
      </c>
      <c r="J47" s="14">
        <f t="shared" ref="J47" si="14">SUM(J45:J46)</f>
        <v>19.32</v>
      </c>
      <c r="K47" s="14">
        <f t="shared" ref="K47" si="15">SUM(K45:K46)</f>
        <v>134.36000000000001</v>
      </c>
      <c r="L47" s="14">
        <f t="shared" ref="L47" si="16">SUM(L45:L46)</f>
        <v>586.56899999999996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78BD6-5DC9-8945-BBEA-C7C3A9FC227D}">
  <dimension ref="A1:F33"/>
  <sheetViews>
    <sheetView workbookViewId="0">
      <selection activeCell="B9" sqref="B9"/>
    </sheetView>
  </sheetViews>
  <sheetFormatPr baseColWidth="10" defaultRowHeight="16" x14ac:dyDescent="0.2"/>
  <cols>
    <col min="1" max="1" width="15.6640625" bestFit="1" customWidth="1"/>
    <col min="6" max="6" width="10.83203125" style="2"/>
  </cols>
  <sheetData>
    <row r="1" spans="1:6" s="1" customFormat="1" x14ac:dyDescent="0.2">
      <c r="A1" s="1" t="s">
        <v>30</v>
      </c>
      <c r="B1" s="1" t="s">
        <v>1</v>
      </c>
      <c r="C1" s="1" t="s">
        <v>8</v>
      </c>
      <c r="D1" s="1" t="s">
        <v>18</v>
      </c>
      <c r="E1" s="1" t="s">
        <v>19</v>
      </c>
      <c r="F1" s="3" t="s">
        <v>11</v>
      </c>
    </row>
    <row r="2" spans="1:6" x14ac:dyDescent="0.2">
      <c r="A2" t="str">
        <f>B2&amp;":"&amp;C2</f>
        <v>B2MS:Windows</v>
      </c>
      <c r="B2" t="s">
        <v>12</v>
      </c>
      <c r="C2" t="s">
        <v>9</v>
      </c>
      <c r="D2">
        <v>2</v>
      </c>
      <c r="E2">
        <v>8</v>
      </c>
      <c r="F2" s="2">
        <v>55.495800000000003</v>
      </c>
    </row>
    <row r="3" spans="1:6" x14ac:dyDescent="0.2">
      <c r="A3" t="str">
        <f t="shared" ref="A3:A26" si="0">B3&amp;":"&amp;C3</f>
        <v>B4MS:Windows</v>
      </c>
      <c r="B3" t="s">
        <v>16</v>
      </c>
      <c r="C3" t="s">
        <v>9</v>
      </c>
      <c r="D3">
        <v>4</v>
      </c>
      <c r="E3">
        <v>16</v>
      </c>
      <c r="F3" s="2">
        <v>111.5355</v>
      </c>
    </row>
    <row r="4" spans="1:6" x14ac:dyDescent="0.2">
      <c r="A4" t="str">
        <f t="shared" si="0"/>
        <v>B8MS:Windows</v>
      </c>
      <c r="B4" t="s">
        <v>17</v>
      </c>
      <c r="C4" t="s">
        <v>9</v>
      </c>
      <c r="D4">
        <v>8</v>
      </c>
      <c r="E4">
        <v>32</v>
      </c>
      <c r="F4" s="2">
        <v>223.071</v>
      </c>
    </row>
    <row r="5" spans="1:6" x14ac:dyDescent="0.2">
      <c r="A5" t="str">
        <f>B5&amp;":"&amp;C5</f>
        <v>B2MS:Linux</v>
      </c>
      <c r="B5" t="s">
        <v>12</v>
      </c>
      <c r="C5" t="s">
        <v>10</v>
      </c>
      <c r="D5">
        <v>2</v>
      </c>
      <c r="E5">
        <v>8</v>
      </c>
      <c r="F5" s="2">
        <v>51.360799999999998</v>
      </c>
    </row>
    <row r="6" spans="1:6" x14ac:dyDescent="0.2">
      <c r="A6" t="str">
        <f>B6&amp;":"&amp;C6</f>
        <v>B4MS:Linux</v>
      </c>
      <c r="B6" t="s">
        <v>16</v>
      </c>
      <c r="C6" t="s">
        <v>10</v>
      </c>
      <c r="D6">
        <v>4</v>
      </c>
      <c r="E6">
        <v>16</v>
      </c>
      <c r="F6" s="2">
        <v>102.83029999999999</v>
      </c>
    </row>
    <row r="7" spans="1:6" x14ac:dyDescent="0.2">
      <c r="A7" t="str">
        <f>B7&amp;":"&amp;C7</f>
        <v>B8MS:Linux</v>
      </c>
      <c r="B7" t="s">
        <v>17</v>
      </c>
      <c r="C7" t="s">
        <v>10</v>
      </c>
      <c r="D7">
        <v>8</v>
      </c>
      <c r="E7">
        <v>32</v>
      </c>
      <c r="F7" s="2">
        <v>205.66059999999999</v>
      </c>
    </row>
    <row r="8" spans="1:6" x14ac:dyDescent="0.2">
      <c r="A8" t="str">
        <f t="shared" si="0"/>
        <v>D2s v3:Windows</v>
      </c>
      <c r="B8" t="s">
        <v>13</v>
      </c>
      <c r="C8" t="s">
        <v>9</v>
      </c>
      <c r="D8">
        <v>2</v>
      </c>
      <c r="E8">
        <v>8</v>
      </c>
      <c r="F8" s="2">
        <v>113.16759999999999</v>
      </c>
    </row>
    <row r="9" spans="1:6" x14ac:dyDescent="0.2">
      <c r="A9" t="str">
        <f t="shared" si="0"/>
        <v>D4s v3:Windows</v>
      </c>
      <c r="B9" t="s">
        <v>14</v>
      </c>
      <c r="C9" t="s">
        <v>9</v>
      </c>
      <c r="D9">
        <v>4</v>
      </c>
      <c r="E9">
        <v>16</v>
      </c>
      <c r="F9" s="2">
        <v>226.3355</v>
      </c>
    </row>
    <row r="10" spans="1:6" x14ac:dyDescent="0.2">
      <c r="A10" t="str">
        <f t="shared" si="0"/>
        <v>D8s v3:Windows</v>
      </c>
      <c r="B10" t="s">
        <v>15</v>
      </c>
      <c r="C10" t="s">
        <v>9</v>
      </c>
      <c r="D10">
        <v>8</v>
      </c>
      <c r="E10">
        <v>32</v>
      </c>
      <c r="F10" s="2">
        <v>452.67090000000002</v>
      </c>
    </row>
    <row r="11" spans="1:6" x14ac:dyDescent="0.2">
      <c r="A11" t="str">
        <f t="shared" si="0"/>
        <v>D16s v3:Windows</v>
      </c>
      <c r="B11" t="s">
        <v>20</v>
      </c>
      <c r="C11" t="s">
        <v>9</v>
      </c>
      <c r="D11">
        <v>16</v>
      </c>
      <c r="E11">
        <v>64</v>
      </c>
      <c r="F11" s="2">
        <v>905.34180000000003</v>
      </c>
    </row>
    <row r="12" spans="1:6" x14ac:dyDescent="0.2">
      <c r="A12" t="str">
        <f t="shared" si="0"/>
        <v>D32s v3:Windows</v>
      </c>
      <c r="B12" t="s">
        <v>21</v>
      </c>
      <c r="C12" t="s">
        <v>9</v>
      </c>
      <c r="D12">
        <v>32</v>
      </c>
      <c r="E12">
        <v>128</v>
      </c>
      <c r="F12" s="2">
        <v>1810.6835000000001</v>
      </c>
    </row>
    <row r="13" spans="1:6" x14ac:dyDescent="0.2">
      <c r="A13" t="str">
        <f t="shared" si="0"/>
        <v>D64s v3:Windows</v>
      </c>
      <c r="B13" t="s">
        <v>22</v>
      </c>
      <c r="C13" t="s">
        <v>9</v>
      </c>
      <c r="D13">
        <v>64</v>
      </c>
      <c r="E13">
        <v>256</v>
      </c>
      <c r="F13" s="2">
        <v>3621.3670000000002</v>
      </c>
    </row>
    <row r="14" spans="1:6" x14ac:dyDescent="0.2">
      <c r="A14" t="str">
        <f t="shared" ref="A14:A19" si="1">B14&amp;":"&amp;C14</f>
        <v>D2s v3:Linux</v>
      </c>
      <c r="B14" t="s">
        <v>13</v>
      </c>
      <c r="C14" t="s">
        <v>10</v>
      </c>
      <c r="D14">
        <v>2</v>
      </c>
      <c r="E14">
        <v>8</v>
      </c>
      <c r="F14" s="2">
        <v>63.113799999999998</v>
      </c>
    </row>
    <row r="15" spans="1:6" x14ac:dyDescent="0.2">
      <c r="A15" t="str">
        <f t="shared" si="1"/>
        <v>D4s v3:Linux</v>
      </c>
      <c r="B15" t="s">
        <v>14</v>
      </c>
      <c r="C15" t="s">
        <v>10</v>
      </c>
      <c r="D15">
        <v>4</v>
      </c>
      <c r="E15">
        <v>16</v>
      </c>
      <c r="F15" s="2">
        <v>126.2256</v>
      </c>
    </row>
    <row r="16" spans="1:6" x14ac:dyDescent="0.2">
      <c r="A16" t="str">
        <f t="shared" si="1"/>
        <v>D8s v3:Linux</v>
      </c>
      <c r="B16" t="s">
        <v>15</v>
      </c>
      <c r="C16" t="s">
        <v>10</v>
      </c>
      <c r="D16">
        <v>8</v>
      </c>
      <c r="E16">
        <v>32</v>
      </c>
      <c r="F16" s="2">
        <v>252.4511</v>
      </c>
    </row>
    <row r="17" spans="1:6" x14ac:dyDescent="0.2">
      <c r="A17" t="str">
        <f t="shared" si="1"/>
        <v>D16s v3:Linux</v>
      </c>
      <c r="B17" t="s">
        <v>20</v>
      </c>
      <c r="C17" t="s">
        <v>10</v>
      </c>
      <c r="D17">
        <v>16</v>
      </c>
      <c r="E17">
        <v>64</v>
      </c>
      <c r="F17" s="2">
        <v>504.90219999999999</v>
      </c>
    </row>
    <row r="18" spans="1:6" x14ac:dyDescent="0.2">
      <c r="A18" t="str">
        <f t="shared" si="1"/>
        <v>D32s v3:Linux</v>
      </c>
      <c r="B18" t="s">
        <v>21</v>
      </c>
      <c r="C18" t="s">
        <v>10</v>
      </c>
      <c r="D18">
        <v>32</v>
      </c>
      <c r="E18">
        <v>128</v>
      </c>
      <c r="F18" s="2">
        <v>1009.8043</v>
      </c>
    </row>
    <row r="19" spans="1:6" x14ac:dyDescent="0.2">
      <c r="A19" t="str">
        <f t="shared" si="1"/>
        <v>D64s v3:Linux</v>
      </c>
      <c r="B19" t="s">
        <v>22</v>
      </c>
      <c r="C19" t="s">
        <v>10</v>
      </c>
      <c r="D19">
        <v>64</v>
      </c>
      <c r="E19">
        <v>256</v>
      </c>
      <c r="F19" s="2">
        <v>2019.6096</v>
      </c>
    </row>
    <row r="20" spans="1:6" x14ac:dyDescent="0.2">
      <c r="A20" t="str">
        <f t="shared" si="0"/>
        <v>E2s v3:Windows</v>
      </c>
      <c r="B20" t="s">
        <v>23</v>
      </c>
      <c r="C20" t="s">
        <v>9</v>
      </c>
      <c r="D20">
        <v>2</v>
      </c>
      <c r="E20">
        <v>16</v>
      </c>
      <c r="F20" s="2">
        <v>134.9308</v>
      </c>
    </row>
    <row r="21" spans="1:6" x14ac:dyDescent="0.2">
      <c r="A21" t="str">
        <f t="shared" si="0"/>
        <v>E4s v3:Windows</v>
      </c>
      <c r="B21" t="s">
        <v>24</v>
      </c>
      <c r="C21" t="s">
        <v>9</v>
      </c>
      <c r="D21">
        <v>4</v>
      </c>
      <c r="E21">
        <v>32</v>
      </c>
      <c r="F21" s="2">
        <v>269.86149999999998</v>
      </c>
    </row>
    <row r="22" spans="1:6" x14ac:dyDescent="0.2">
      <c r="A22" t="str">
        <f t="shared" si="0"/>
        <v>E8s v3:Windows</v>
      </c>
      <c r="B22" t="s">
        <v>25</v>
      </c>
      <c r="C22" t="s">
        <v>9</v>
      </c>
      <c r="D22">
        <v>8</v>
      </c>
      <c r="E22">
        <v>64</v>
      </c>
      <c r="F22" s="2">
        <v>539.72299999999996</v>
      </c>
    </row>
    <row r="23" spans="1:6" x14ac:dyDescent="0.2">
      <c r="A23" t="str">
        <f t="shared" si="0"/>
        <v>E16s v3:Windows</v>
      </c>
      <c r="B23" t="s">
        <v>26</v>
      </c>
      <c r="C23" t="s">
        <v>9</v>
      </c>
      <c r="D23">
        <v>16</v>
      </c>
      <c r="E23">
        <v>128</v>
      </c>
      <c r="F23" s="2">
        <v>1079.4459999999999</v>
      </c>
    </row>
    <row r="24" spans="1:6" x14ac:dyDescent="0.2">
      <c r="A24" t="str">
        <f t="shared" si="0"/>
        <v>E20s v3:Windows</v>
      </c>
      <c r="B24" t="s">
        <v>29</v>
      </c>
      <c r="C24" t="s">
        <v>9</v>
      </c>
      <c r="D24">
        <v>20</v>
      </c>
      <c r="E24">
        <v>160</v>
      </c>
      <c r="F24" s="2">
        <v>1349.3074999999999</v>
      </c>
    </row>
    <row r="25" spans="1:6" x14ac:dyDescent="0.2">
      <c r="A25" t="str">
        <f t="shared" si="0"/>
        <v>E32s v3:Windows</v>
      </c>
      <c r="B25" t="s">
        <v>27</v>
      </c>
      <c r="C25" t="s">
        <v>9</v>
      </c>
      <c r="D25">
        <v>32</v>
      </c>
      <c r="E25">
        <v>256</v>
      </c>
      <c r="F25" s="2">
        <v>2158.8919000000001</v>
      </c>
    </row>
    <row r="26" spans="1:6" x14ac:dyDescent="0.2">
      <c r="A26" t="str">
        <f t="shared" si="0"/>
        <v>E64s v3:Windows</v>
      </c>
      <c r="B26" t="s">
        <v>28</v>
      </c>
      <c r="C26" t="s">
        <v>9</v>
      </c>
      <c r="D26">
        <v>64</v>
      </c>
      <c r="E26">
        <v>432</v>
      </c>
      <c r="F26" s="2">
        <v>3921.6968000000002</v>
      </c>
    </row>
    <row r="27" spans="1:6" x14ac:dyDescent="0.2">
      <c r="A27" t="str">
        <f t="shared" ref="A27:A33" si="2">B27&amp;":"&amp;C27</f>
        <v>E2s v3:Linux</v>
      </c>
      <c r="B27" t="s">
        <v>23</v>
      </c>
      <c r="C27" t="s">
        <v>10</v>
      </c>
      <c r="D27">
        <v>2</v>
      </c>
      <c r="E27">
        <v>16</v>
      </c>
      <c r="F27" s="2">
        <v>84.875799999999998</v>
      </c>
    </row>
    <row r="28" spans="1:6" x14ac:dyDescent="0.2">
      <c r="A28" t="str">
        <f t="shared" si="2"/>
        <v>E4s v3:Linux</v>
      </c>
      <c r="B28" t="s">
        <v>24</v>
      </c>
      <c r="C28" t="s">
        <v>10</v>
      </c>
      <c r="D28">
        <v>4</v>
      </c>
      <c r="E28">
        <v>32</v>
      </c>
      <c r="F28" s="2">
        <v>169.7516</v>
      </c>
    </row>
    <row r="29" spans="1:6" x14ac:dyDescent="0.2">
      <c r="A29" t="str">
        <f t="shared" si="2"/>
        <v>E8s v3:Linux</v>
      </c>
      <c r="B29" t="s">
        <v>25</v>
      </c>
      <c r="C29" t="s">
        <v>10</v>
      </c>
      <c r="D29">
        <v>8</v>
      </c>
      <c r="E29">
        <v>64</v>
      </c>
      <c r="F29" s="2">
        <v>339.50319999999999</v>
      </c>
    </row>
    <row r="30" spans="1:6" x14ac:dyDescent="0.2">
      <c r="A30" t="str">
        <f t="shared" si="2"/>
        <v>E16s v3:Linux</v>
      </c>
      <c r="B30" t="s">
        <v>26</v>
      </c>
      <c r="C30" t="s">
        <v>10</v>
      </c>
      <c r="D30">
        <v>16</v>
      </c>
      <c r="E30">
        <v>128</v>
      </c>
      <c r="F30" s="2">
        <v>679.00639999999999</v>
      </c>
    </row>
    <row r="31" spans="1:6" x14ac:dyDescent="0.2">
      <c r="A31" t="str">
        <f t="shared" si="2"/>
        <v>E20s v3:Linux</v>
      </c>
      <c r="B31" t="s">
        <v>29</v>
      </c>
      <c r="C31" t="s">
        <v>10</v>
      </c>
      <c r="D31">
        <v>20</v>
      </c>
      <c r="E31">
        <v>160</v>
      </c>
      <c r="F31" s="2">
        <v>848.75789999999995</v>
      </c>
    </row>
    <row r="32" spans="1:6" x14ac:dyDescent="0.2">
      <c r="A32" t="str">
        <f t="shared" si="2"/>
        <v>E32s v3:Linux</v>
      </c>
      <c r="B32" t="s">
        <v>27</v>
      </c>
      <c r="C32" t="s">
        <v>10</v>
      </c>
      <c r="D32">
        <v>32</v>
      </c>
      <c r="E32">
        <v>256</v>
      </c>
      <c r="F32" s="2">
        <v>1358.0127</v>
      </c>
    </row>
    <row r="33" spans="1:6" x14ac:dyDescent="0.2">
      <c r="A33" t="str">
        <f t="shared" si="2"/>
        <v>E64s v3:Linux</v>
      </c>
      <c r="B33" t="s">
        <v>28</v>
      </c>
      <c r="C33" t="s">
        <v>10</v>
      </c>
      <c r="D33">
        <v>64</v>
      </c>
      <c r="E33">
        <v>432</v>
      </c>
      <c r="F33" s="2">
        <v>2319.9382999999998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4FF82-BE50-A54C-BA75-A7AB6875DBC7}">
  <dimension ref="A1:H35"/>
  <sheetViews>
    <sheetView workbookViewId="0">
      <selection activeCell="J10" sqref="J10"/>
    </sheetView>
  </sheetViews>
  <sheetFormatPr baseColWidth="10" defaultRowHeight="16" x14ac:dyDescent="0.2"/>
  <cols>
    <col min="2" max="2" width="12.33203125" bestFit="1" customWidth="1"/>
    <col min="4" max="4" width="16.33203125" bestFit="1" customWidth="1"/>
    <col min="6" max="6" width="12" bestFit="1" customWidth="1"/>
    <col min="7" max="7" width="19.1640625" bestFit="1" customWidth="1"/>
    <col min="8" max="8" width="29.6640625" bestFit="1" customWidth="1"/>
  </cols>
  <sheetData>
    <row r="1" spans="1:8" x14ac:dyDescent="0.2">
      <c r="A1" s="1" t="s">
        <v>30</v>
      </c>
      <c r="B1" s="1" t="s">
        <v>32</v>
      </c>
      <c r="C1" s="1" t="s">
        <v>34</v>
      </c>
      <c r="D1" s="1" t="s">
        <v>33</v>
      </c>
      <c r="E1" s="3" t="s">
        <v>11</v>
      </c>
      <c r="F1" s="1" t="s">
        <v>77</v>
      </c>
      <c r="G1" s="1" t="s">
        <v>78</v>
      </c>
      <c r="H1" s="1" t="s">
        <v>126</v>
      </c>
    </row>
    <row r="2" spans="1:8" s="5" customFormat="1" x14ac:dyDescent="0.2">
      <c r="A2" s="5" t="s">
        <v>127</v>
      </c>
      <c r="B2" s="5" t="s">
        <v>127</v>
      </c>
      <c r="C2" s="5" t="s">
        <v>127</v>
      </c>
      <c r="D2" s="5" t="s">
        <v>128</v>
      </c>
      <c r="E2" s="6">
        <v>0</v>
      </c>
      <c r="F2" s="5">
        <v>0</v>
      </c>
      <c r="G2" s="5">
        <v>0</v>
      </c>
      <c r="H2" t="str">
        <f>B2&amp;" - "&amp;D2</f>
        <v>None - 0 GiB</v>
      </c>
    </row>
    <row r="3" spans="1:8" x14ac:dyDescent="0.2">
      <c r="A3" t="str">
        <f>C3</f>
        <v>P4</v>
      </c>
      <c r="B3" t="s">
        <v>45</v>
      </c>
      <c r="C3" t="s">
        <v>44</v>
      </c>
      <c r="D3" t="s">
        <v>46</v>
      </c>
      <c r="E3" s="10">
        <v>4.7699999999999996</v>
      </c>
      <c r="F3">
        <v>120</v>
      </c>
      <c r="G3" t="s">
        <v>47</v>
      </c>
      <c r="H3" t="str">
        <f>B3&amp;" - "&amp;D3</f>
        <v>Premium SSD - 32 GiB</v>
      </c>
    </row>
    <row r="4" spans="1:8" x14ac:dyDescent="0.2">
      <c r="A4" t="str">
        <f t="shared" ref="A4:A13" si="0">C4</f>
        <v>P6</v>
      </c>
      <c r="B4" t="s">
        <v>45</v>
      </c>
      <c r="C4" t="s">
        <v>48</v>
      </c>
      <c r="D4" t="s">
        <v>49</v>
      </c>
      <c r="E4" s="8">
        <v>9.2100000000000009</v>
      </c>
      <c r="F4">
        <v>240</v>
      </c>
      <c r="G4" t="s">
        <v>50</v>
      </c>
      <c r="H4" t="str">
        <f t="shared" ref="H4:H35" si="1">B4&amp;" - "&amp;D4</f>
        <v>Premium SSD - 64 GiB</v>
      </c>
    </row>
    <row r="5" spans="1:8" x14ac:dyDescent="0.2">
      <c r="A5" t="str">
        <f t="shared" si="0"/>
        <v>P10</v>
      </c>
      <c r="B5" t="s">
        <v>45</v>
      </c>
      <c r="C5" t="s">
        <v>51</v>
      </c>
      <c r="D5" t="s">
        <v>52</v>
      </c>
      <c r="E5" s="8">
        <v>17.78</v>
      </c>
      <c r="F5">
        <v>500</v>
      </c>
      <c r="G5" t="s">
        <v>53</v>
      </c>
      <c r="H5" t="str">
        <f t="shared" si="1"/>
        <v>Premium SSD - 128 GiB</v>
      </c>
    </row>
    <row r="6" spans="1:8" x14ac:dyDescent="0.2">
      <c r="A6" t="str">
        <f t="shared" si="0"/>
        <v>P15</v>
      </c>
      <c r="B6" t="s">
        <v>45</v>
      </c>
      <c r="C6" t="s">
        <v>54</v>
      </c>
      <c r="D6" t="s">
        <v>55</v>
      </c>
      <c r="E6" s="8">
        <v>34.28</v>
      </c>
      <c r="F6" s="9">
        <v>1100</v>
      </c>
      <c r="G6" t="s">
        <v>56</v>
      </c>
      <c r="H6" t="str">
        <f t="shared" si="1"/>
        <v>Premium SSD - 256 GiB</v>
      </c>
    </row>
    <row r="7" spans="1:8" x14ac:dyDescent="0.2">
      <c r="A7" t="str">
        <f t="shared" si="0"/>
        <v>P20</v>
      </c>
      <c r="B7" t="s">
        <v>45</v>
      </c>
      <c r="C7" t="s">
        <v>57</v>
      </c>
      <c r="D7" t="s">
        <v>58</v>
      </c>
      <c r="E7" s="8">
        <v>66.03</v>
      </c>
      <c r="F7" s="9">
        <v>2300</v>
      </c>
      <c r="G7" t="s">
        <v>59</v>
      </c>
      <c r="H7" t="str">
        <f t="shared" si="1"/>
        <v>Premium SSD - 512 GiB</v>
      </c>
    </row>
    <row r="8" spans="1:8" x14ac:dyDescent="0.2">
      <c r="A8" t="str">
        <f t="shared" si="0"/>
        <v>P30</v>
      </c>
      <c r="B8" t="s">
        <v>45</v>
      </c>
      <c r="C8" t="s">
        <v>60</v>
      </c>
      <c r="D8" t="s">
        <v>61</v>
      </c>
      <c r="E8" s="8">
        <v>121.9</v>
      </c>
      <c r="F8" s="9">
        <v>5000</v>
      </c>
      <c r="G8" t="s">
        <v>62</v>
      </c>
      <c r="H8" t="str">
        <f t="shared" si="1"/>
        <v>Premium SSD - 1 TiB</v>
      </c>
    </row>
    <row r="9" spans="1:8" x14ac:dyDescent="0.2">
      <c r="A9" t="str">
        <f t="shared" si="0"/>
        <v>P40</v>
      </c>
      <c r="B9" t="s">
        <v>45</v>
      </c>
      <c r="C9" t="s">
        <v>63</v>
      </c>
      <c r="D9" t="s">
        <v>64</v>
      </c>
      <c r="E9" s="8">
        <v>233.61</v>
      </c>
      <c r="F9" s="9">
        <v>7500</v>
      </c>
      <c r="G9" t="s">
        <v>65</v>
      </c>
      <c r="H9" t="str">
        <f t="shared" si="1"/>
        <v>Premium SSD - 2 TiB</v>
      </c>
    </row>
    <row r="10" spans="1:8" x14ac:dyDescent="0.2">
      <c r="A10" t="str">
        <f t="shared" si="0"/>
        <v>P50</v>
      </c>
      <c r="B10" t="s">
        <v>45</v>
      </c>
      <c r="C10" t="s">
        <v>66</v>
      </c>
      <c r="D10" t="s">
        <v>67</v>
      </c>
      <c r="E10" s="8">
        <v>446.9</v>
      </c>
      <c r="F10" s="9">
        <v>7500</v>
      </c>
      <c r="G10" t="s">
        <v>65</v>
      </c>
      <c r="H10" t="str">
        <f t="shared" si="1"/>
        <v>Premium SSD - 4 TiB</v>
      </c>
    </row>
    <row r="11" spans="1:8" x14ac:dyDescent="0.2">
      <c r="A11" t="str">
        <f t="shared" si="0"/>
        <v>P60</v>
      </c>
      <c r="B11" t="s">
        <v>45</v>
      </c>
      <c r="C11" t="s">
        <v>68</v>
      </c>
      <c r="D11" t="s">
        <v>69</v>
      </c>
      <c r="E11" s="8">
        <v>853.16</v>
      </c>
      <c r="F11" s="9">
        <v>16000</v>
      </c>
      <c r="G11" t="s">
        <v>70</v>
      </c>
      <c r="H11" t="str">
        <f t="shared" si="1"/>
        <v>Premium SSD - 8 TiB</v>
      </c>
    </row>
    <row r="12" spans="1:8" x14ac:dyDescent="0.2">
      <c r="A12" t="str">
        <f t="shared" si="0"/>
        <v>P70</v>
      </c>
      <c r="B12" t="s">
        <v>45</v>
      </c>
      <c r="C12" t="s">
        <v>71</v>
      </c>
      <c r="D12" t="s">
        <v>72</v>
      </c>
      <c r="E12" s="8">
        <v>1625.07</v>
      </c>
      <c r="F12" s="9">
        <v>18000</v>
      </c>
      <c r="G12" t="s">
        <v>73</v>
      </c>
      <c r="H12" t="str">
        <f t="shared" si="1"/>
        <v>Premium SSD - 16 TiB</v>
      </c>
    </row>
    <row r="13" spans="1:8" x14ac:dyDescent="0.2">
      <c r="A13" t="str">
        <f t="shared" si="0"/>
        <v>P80</v>
      </c>
      <c r="B13" t="s">
        <v>45</v>
      </c>
      <c r="C13" t="s">
        <v>74</v>
      </c>
      <c r="D13" t="s">
        <v>75</v>
      </c>
      <c r="E13" s="8">
        <v>3250.13</v>
      </c>
      <c r="F13" s="9">
        <v>20000</v>
      </c>
      <c r="G13" t="s">
        <v>76</v>
      </c>
      <c r="H13" t="str">
        <f t="shared" si="1"/>
        <v>Premium SSD - 32 TiB (32767 GiB)</v>
      </c>
    </row>
    <row r="14" spans="1:8" x14ac:dyDescent="0.2">
      <c r="A14" t="str">
        <f t="shared" ref="A14:A25" si="2">C14</f>
        <v>E4</v>
      </c>
      <c r="B14" t="s">
        <v>103</v>
      </c>
      <c r="C14" t="s">
        <v>79</v>
      </c>
      <c r="D14" t="s">
        <v>46</v>
      </c>
      <c r="E14" s="8">
        <v>1.97</v>
      </c>
      <c r="F14" t="s">
        <v>80</v>
      </c>
      <c r="G14" t="s">
        <v>81</v>
      </c>
      <c r="H14" t="str">
        <f t="shared" si="1"/>
        <v>Standard SSD - 32 GiB</v>
      </c>
    </row>
    <row r="15" spans="1:8" x14ac:dyDescent="0.2">
      <c r="A15" t="str">
        <f t="shared" si="2"/>
        <v>E6</v>
      </c>
      <c r="B15" t="s">
        <v>103</v>
      </c>
      <c r="C15" t="s">
        <v>82</v>
      </c>
      <c r="D15" t="s">
        <v>49</v>
      </c>
      <c r="E15" s="8">
        <v>3.94</v>
      </c>
      <c r="F15" t="s">
        <v>83</v>
      </c>
      <c r="G15" t="s">
        <v>84</v>
      </c>
      <c r="H15" t="str">
        <f t="shared" si="1"/>
        <v>Standard SSD - 64 GiB</v>
      </c>
    </row>
    <row r="16" spans="1:8" x14ac:dyDescent="0.2">
      <c r="A16" t="str">
        <f t="shared" si="2"/>
        <v>E10</v>
      </c>
      <c r="B16" t="s">
        <v>103</v>
      </c>
      <c r="C16" t="s">
        <v>85</v>
      </c>
      <c r="D16" t="s">
        <v>52</v>
      </c>
      <c r="E16" s="8">
        <v>7.88</v>
      </c>
      <c r="F16" t="s">
        <v>86</v>
      </c>
      <c r="G16" t="s">
        <v>87</v>
      </c>
      <c r="H16" t="str">
        <f t="shared" si="1"/>
        <v>Standard SSD - 128 GiB</v>
      </c>
    </row>
    <row r="17" spans="1:8" x14ac:dyDescent="0.2">
      <c r="A17" t="str">
        <f t="shared" si="2"/>
        <v>E15</v>
      </c>
      <c r="B17" t="s">
        <v>103</v>
      </c>
      <c r="C17" t="s">
        <v>88</v>
      </c>
      <c r="D17" t="s">
        <v>55</v>
      </c>
      <c r="E17" s="8">
        <v>15.75</v>
      </c>
      <c r="F17" t="s">
        <v>86</v>
      </c>
      <c r="G17" t="s">
        <v>87</v>
      </c>
      <c r="H17" t="str">
        <f t="shared" si="1"/>
        <v>Standard SSD - 256 GiB</v>
      </c>
    </row>
    <row r="18" spans="1:8" x14ac:dyDescent="0.2">
      <c r="A18" t="str">
        <f t="shared" si="2"/>
        <v>E20</v>
      </c>
      <c r="B18" t="s">
        <v>103</v>
      </c>
      <c r="C18" t="s">
        <v>89</v>
      </c>
      <c r="D18" t="s">
        <v>58</v>
      </c>
      <c r="E18" s="8">
        <v>31.49</v>
      </c>
      <c r="F18" t="s">
        <v>86</v>
      </c>
      <c r="G18" t="s">
        <v>87</v>
      </c>
      <c r="H18" t="str">
        <f t="shared" si="1"/>
        <v>Standard SSD - 512 GiB</v>
      </c>
    </row>
    <row r="19" spans="1:8" x14ac:dyDescent="0.2">
      <c r="A19" t="str">
        <f t="shared" si="2"/>
        <v>E30</v>
      </c>
      <c r="B19" t="s">
        <v>103</v>
      </c>
      <c r="C19" t="s">
        <v>90</v>
      </c>
      <c r="D19" t="s">
        <v>61</v>
      </c>
      <c r="E19" s="8">
        <v>62.97</v>
      </c>
      <c r="F19" t="s">
        <v>86</v>
      </c>
      <c r="G19" t="s">
        <v>87</v>
      </c>
      <c r="H19" t="str">
        <f t="shared" si="1"/>
        <v>Standard SSD - 1 TiB</v>
      </c>
    </row>
    <row r="20" spans="1:8" x14ac:dyDescent="0.2">
      <c r="A20" t="str">
        <f t="shared" si="2"/>
        <v>E40</v>
      </c>
      <c r="B20" t="s">
        <v>103</v>
      </c>
      <c r="C20" t="s">
        <v>91</v>
      </c>
      <c r="D20" t="s">
        <v>64</v>
      </c>
      <c r="E20" s="8">
        <v>125.93</v>
      </c>
      <c r="F20" t="s">
        <v>86</v>
      </c>
      <c r="G20" t="s">
        <v>87</v>
      </c>
      <c r="H20" t="str">
        <f t="shared" si="1"/>
        <v>Standard SSD - 2 TiB</v>
      </c>
    </row>
    <row r="21" spans="1:8" x14ac:dyDescent="0.2">
      <c r="A21" t="str">
        <f t="shared" si="2"/>
        <v>E50</v>
      </c>
      <c r="B21" t="s">
        <v>103</v>
      </c>
      <c r="C21" t="s">
        <v>92</v>
      </c>
      <c r="D21" t="s">
        <v>67</v>
      </c>
      <c r="E21" s="8">
        <v>251.86</v>
      </c>
      <c r="F21" t="s">
        <v>86</v>
      </c>
      <c r="G21" t="s">
        <v>87</v>
      </c>
      <c r="H21" t="str">
        <f t="shared" si="1"/>
        <v>Standard SSD - 4 TiB</v>
      </c>
    </row>
    <row r="22" spans="1:8" x14ac:dyDescent="0.2">
      <c r="A22" t="str">
        <f t="shared" si="2"/>
        <v>E60</v>
      </c>
      <c r="B22" t="s">
        <v>103</v>
      </c>
      <c r="C22" t="s">
        <v>93</v>
      </c>
      <c r="D22" t="s">
        <v>69</v>
      </c>
      <c r="E22" s="8">
        <v>503.71</v>
      </c>
      <c r="F22" t="s">
        <v>94</v>
      </c>
      <c r="G22" t="s">
        <v>95</v>
      </c>
      <c r="H22" t="str">
        <f t="shared" si="1"/>
        <v>Standard SSD - 8 TiB</v>
      </c>
    </row>
    <row r="23" spans="1:8" x14ac:dyDescent="0.2">
      <c r="A23" t="str">
        <f t="shared" si="2"/>
        <v>E70</v>
      </c>
      <c r="B23" t="s">
        <v>103</v>
      </c>
      <c r="C23" t="s">
        <v>96</v>
      </c>
      <c r="D23" t="s">
        <v>72</v>
      </c>
      <c r="E23" s="8">
        <v>1007.42</v>
      </c>
      <c r="F23" t="s">
        <v>97</v>
      </c>
      <c r="G23" t="s">
        <v>98</v>
      </c>
      <c r="H23" t="str">
        <f t="shared" si="1"/>
        <v>Standard SSD - 16 TiB</v>
      </c>
    </row>
    <row r="24" spans="1:8" x14ac:dyDescent="0.2">
      <c r="A24" t="str">
        <f t="shared" si="2"/>
        <v>E80</v>
      </c>
      <c r="B24" t="s">
        <v>103</v>
      </c>
      <c r="C24" t="s">
        <v>99</v>
      </c>
      <c r="D24" t="s">
        <v>75</v>
      </c>
      <c r="E24" s="8">
        <v>2014.84</v>
      </c>
      <c r="F24" t="s">
        <v>100</v>
      </c>
      <c r="G24" t="s">
        <v>101</v>
      </c>
      <c r="H24" t="str">
        <f t="shared" si="1"/>
        <v>Standard SSD - 32 TiB (32767 GiB)</v>
      </c>
    </row>
    <row r="25" spans="1:8" x14ac:dyDescent="0.2">
      <c r="A25" t="str">
        <f t="shared" si="2"/>
        <v>S4</v>
      </c>
      <c r="B25" t="s">
        <v>102</v>
      </c>
      <c r="C25" t="s">
        <v>104</v>
      </c>
      <c r="D25" t="s">
        <v>46</v>
      </c>
      <c r="E25" s="8">
        <v>1.26</v>
      </c>
      <c r="F25" t="s">
        <v>86</v>
      </c>
      <c r="G25" t="s">
        <v>87</v>
      </c>
      <c r="H25" t="str">
        <f t="shared" si="1"/>
        <v>Standard HDD - 32 GiB</v>
      </c>
    </row>
    <row r="26" spans="1:8" x14ac:dyDescent="0.2">
      <c r="A26" t="str">
        <f t="shared" ref="A26:A35" si="3">C26</f>
        <v>S6</v>
      </c>
      <c r="B26" t="s">
        <v>102</v>
      </c>
      <c r="C26" t="s">
        <v>105</v>
      </c>
      <c r="D26" t="s">
        <v>49</v>
      </c>
      <c r="E26" s="8">
        <v>2.4700000000000002</v>
      </c>
      <c r="F26" t="s">
        <v>86</v>
      </c>
      <c r="G26" t="s">
        <v>87</v>
      </c>
      <c r="H26" t="str">
        <f t="shared" si="1"/>
        <v>Standard HDD - 64 GiB</v>
      </c>
    </row>
    <row r="27" spans="1:8" x14ac:dyDescent="0.2">
      <c r="A27" t="str">
        <f t="shared" si="3"/>
        <v>S10</v>
      </c>
      <c r="B27" t="s">
        <v>102</v>
      </c>
      <c r="C27" t="s">
        <v>106</v>
      </c>
      <c r="D27" t="s">
        <v>52</v>
      </c>
      <c r="E27" s="8">
        <v>4.83</v>
      </c>
      <c r="F27" t="s">
        <v>86</v>
      </c>
      <c r="G27" t="s">
        <v>87</v>
      </c>
      <c r="H27" t="str">
        <f t="shared" si="1"/>
        <v>Standard HDD - 128 GiB</v>
      </c>
    </row>
    <row r="28" spans="1:8" x14ac:dyDescent="0.2">
      <c r="A28" t="str">
        <f t="shared" si="3"/>
        <v>S15</v>
      </c>
      <c r="B28" t="s">
        <v>102</v>
      </c>
      <c r="C28" t="s">
        <v>107</v>
      </c>
      <c r="D28" t="s">
        <v>55</v>
      </c>
      <c r="E28" s="8">
        <v>9.2899999999999991</v>
      </c>
      <c r="F28" t="s">
        <v>86</v>
      </c>
      <c r="G28" t="s">
        <v>87</v>
      </c>
      <c r="H28" t="str">
        <f t="shared" si="1"/>
        <v>Standard HDD - 256 GiB</v>
      </c>
    </row>
    <row r="29" spans="1:8" x14ac:dyDescent="0.2">
      <c r="A29" t="str">
        <f t="shared" si="3"/>
        <v>S20</v>
      </c>
      <c r="B29" t="s">
        <v>102</v>
      </c>
      <c r="C29" t="s">
        <v>108</v>
      </c>
      <c r="D29" t="s">
        <v>58</v>
      </c>
      <c r="E29" s="8">
        <v>17.84</v>
      </c>
      <c r="F29" t="s">
        <v>86</v>
      </c>
      <c r="G29" t="s">
        <v>87</v>
      </c>
      <c r="H29" t="str">
        <f t="shared" si="1"/>
        <v>Standard HDD - 512 GiB</v>
      </c>
    </row>
    <row r="30" spans="1:8" x14ac:dyDescent="0.2">
      <c r="A30" t="str">
        <f t="shared" si="3"/>
        <v>S30</v>
      </c>
      <c r="B30" t="s">
        <v>102</v>
      </c>
      <c r="C30" t="s">
        <v>109</v>
      </c>
      <c r="D30" t="s">
        <v>61</v>
      </c>
      <c r="E30" s="8">
        <v>33.590000000000003</v>
      </c>
      <c r="F30" t="s">
        <v>86</v>
      </c>
      <c r="G30" t="s">
        <v>87</v>
      </c>
      <c r="H30" t="str">
        <f t="shared" si="1"/>
        <v>Standard HDD - 1 TiB</v>
      </c>
    </row>
    <row r="31" spans="1:8" x14ac:dyDescent="0.2">
      <c r="A31" t="str">
        <f t="shared" si="3"/>
        <v>S40</v>
      </c>
      <c r="B31" t="s">
        <v>102</v>
      </c>
      <c r="C31" t="s">
        <v>110</v>
      </c>
      <c r="D31" t="s">
        <v>64</v>
      </c>
      <c r="E31" s="8">
        <v>63.8</v>
      </c>
      <c r="F31" t="s">
        <v>86</v>
      </c>
      <c r="G31" t="s">
        <v>87</v>
      </c>
      <c r="H31" t="str">
        <f t="shared" si="1"/>
        <v>Standard HDD - 2 TiB</v>
      </c>
    </row>
    <row r="32" spans="1:8" x14ac:dyDescent="0.2">
      <c r="A32" t="str">
        <f t="shared" si="3"/>
        <v>S50</v>
      </c>
      <c r="B32" t="s">
        <v>102</v>
      </c>
      <c r="C32" t="s">
        <v>111</v>
      </c>
      <c r="D32" t="s">
        <v>67</v>
      </c>
      <c r="E32" s="8">
        <v>117.52</v>
      </c>
      <c r="F32" t="s">
        <v>86</v>
      </c>
      <c r="G32" t="s">
        <v>87</v>
      </c>
      <c r="H32" t="str">
        <f t="shared" si="1"/>
        <v>Standard HDD - 4 TiB</v>
      </c>
    </row>
    <row r="33" spans="1:8" x14ac:dyDescent="0.2">
      <c r="A33" t="str">
        <f t="shared" si="3"/>
        <v>S60</v>
      </c>
      <c r="B33" t="s">
        <v>102</v>
      </c>
      <c r="C33" t="s">
        <v>112</v>
      </c>
      <c r="D33" t="s">
        <v>69</v>
      </c>
      <c r="E33" s="8">
        <v>214.89</v>
      </c>
      <c r="F33" t="s">
        <v>113</v>
      </c>
      <c r="G33" t="s">
        <v>114</v>
      </c>
      <c r="H33" t="str">
        <f t="shared" si="1"/>
        <v>Standard HDD - 8 TiB</v>
      </c>
    </row>
    <row r="34" spans="1:8" x14ac:dyDescent="0.2">
      <c r="A34" t="str">
        <f t="shared" si="3"/>
        <v>S70</v>
      </c>
      <c r="B34" t="s">
        <v>102</v>
      </c>
      <c r="C34" t="s">
        <v>115</v>
      </c>
      <c r="D34" t="s">
        <v>72</v>
      </c>
      <c r="E34" s="8">
        <v>429.79</v>
      </c>
      <c r="F34" t="s">
        <v>94</v>
      </c>
      <c r="G34" t="s">
        <v>116</v>
      </c>
      <c r="H34" t="str">
        <f t="shared" si="1"/>
        <v>Standard HDD - 16 TiB</v>
      </c>
    </row>
    <row r="35" spans="1:8" x14ac:dyDescent="0.2">
      <c r="A35" t="str">
        <f t="shared" si="3"/>
        <v>S80</v>
      </c>
      <c r="B35" t="s">
        <v>102</v>
      </c>
      <c r="C35" t="s">
        <v>117</v>
      </c>
      <c r="D35" t="s">
        <v>75</v>
      </c>
      <c r="E35" s="8">
        <v>859.56</v>
      </c>
      <c r="F35" t="s">
        <v>94</v>
      </c>
      <c r="G35" t="s">
        <v>116</v>
      </c>
      <c r="H35" t="str">
        <f t="shared" si="1"/>
        <v>Standard HDD - 32 TiB (32767 GiB)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8B10366F7AEE4A9542967394601F97" ma:contentTypeVersion="10" ma:contentTypeDescription="Create a new document." ma:contentTypeScope="" ma:versionID="7304edca83e3c351c2d84c44a4586822">
  <xsd:schema xmlns:xsd="http://www.w3.org/2001/XMLSchema" xmlns:xs="http://www.w3.org/2001/XMLSchema" xmlns:p="http://schemas.microsoft.com/office/2006/metadata/properties" xmlns:ns2="3d6f0696-eb69-4a21-a5cb-887eceb94773" xmlns:ns3="4e515479-2dcd-4a7a-9f98-fabd656adaef" targetNamespace="http://schemas.microsoft.com/office/2006/metadata/properties" ma:root="true" ma:fieldsID="f8ea564bfc8e71c2f9691e08497d43aa" ns2:_="" ns3:_="">
    <xsd:import namespace="3d6f0696-eb69-4a21-a5cb-887eceb94773"/>
    <xsd:import namespace="4e515479-2dcd-4a7a-9f98-fabd656ada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f0696-eb69-4a21-a5cb-887eceb947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15479-2dcd-4a7a-9f98-fabd656ada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E9826B-A7E6-4217-AA69-F2065995D94B}">
  <ds:schemaRefs>
    <ds:schemaRef ds:uri="http://purl.org/dc/dcmitype/"/>
    <ds:schemaRef ds:uri="http://schemas.microsoft.com/office/2006/documentManagement/types"/>
    <ds:schemaRef ds:uri="3d6f0696-eb69-4a21-a5cb-887eceb94773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e515479-2dcd-4a7a-9f98-fabd656adaef"/>
  </ds:schemaRefs>
</ds:datastoreItem>
</file>

<file path=customXml/itemProps2.xml><?xml version="1.0" encoding="utf-8"?>
<ds:datastoreItem xmlns:ds="http://schemas.openxmlformats.org/officeDocument/2006/customXml" ds:itemID="{2BC8ED6C-B206-4D70-8680-09C0FC12B2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4B7E3E-29ED-4FA1-92B3-3A93D034A5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f0696-eb69-4a21-a5cb-887eceb94773"/>
    <ds:schemaRef ds:uri="4e515479-2dcd-4a7a-9f98-fabd656ad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Configs</vt:lpstr>
      <vt:lpstr>VM pricing</vt:lpstr>
      <vt:lpstr>Disk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O'Reilly</dc:creator>
  <cp:lastModifiedBy>Martin O'Reilly</cp:lastModifiedBy>
  <dcterms:created xsi:type="dcterms:W3CDTF">2019-06-12T12:27:47Z</dcterms:created>
  <dcterms:modified xsi:type="dcterms:W3CDTF">2019-10-22T15:02:24Z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0x0101000F8B10366F7AEE4A9542967394601F97</vt:lpwstr>
  </property>
</Properties>
</file>