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jones/Documents/"/>
    </mc:Choice>
  </mc:AlternateContent>
  <bookViews>
    <workbookView xWindow="640" yWindow="1180" windowWidth="26680" windowHeight="1314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5" i="1" l="1"/>
  <c r="W65" i="1"/>
  <c r="P65" i="1"/>
  <c r="L65" i="1"/>
  <c r="H65" i="1"/>
  <c r="X64" i="1"/>
  <c r="W64" i="1"/>
  <c r="P64" i="1"/>
  <c r="L64" i="1"/>
  <c r="H64" i="1"/>
  <c r="D59" i="1"/>
  <c r="D60" i="1"/>
  <c r="D61" i="1"/>
  <c r="D62" i="1"/>
  <c r="D63" i="1"/>
  <c r="D64" i="1"/>
  <c r="X63" i="1"/>
  <c r="W63" i="1"/>
  <c r="P63" i="1"/>
  <c r="L63" i="1"/>
  <c r="H63" i="1"/>
  <c r="X62" i="1"/>
  <c r="W62" i="1"/>
  <c r="P62" i="1"/>
  <c r="L62" i="1"/>
  <c r="H62" i="1"/>
  <c r="X61" i="1"/>
  <c r="W61" i="1"/>
  <c r="P61" i="1"/>
  <c r="L61" i="1"/>
  <c r="H61" i="1"/>
  <c r="X60" i="1"/>
  <c r="W60" i="1"/>
  <c r="P60" i="1"/>
  <c r="L60" i="1"/>
  <c r="H60" i="1"/>
  <c r="X59" i="1"/>
  <c r="W59" i="1"/>
  <c r="P59" i="1"/>
  <c r="L59" i="1"/>
  <c r="H59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</calcChain>
</file>

<file path=xl/sharedStrings.xml><?xml version="1.0" encoding="utf-8"?>
<sst xmlns="http://schemas.openxmlformats.org/spreadsheetml/2006/main" count="66" uniqueCount="30">
  <si>
    <r>
      <t>Table 6a--Production, imports, exports, and consumption of softwood timber products, by major product, 1965-1999 (million cubic feet, roundwood equivalent)</t>
    </r>
    <r>
      <rPr>
        <b/>
        <vertAlign val="superscript"/>
        <sz val="10"/>
        <rFont val="Arial"/>
        <family val="2"/>
      </rPr>
      <t>a</t>
    </r>
  </si>
  <si>
    <t>Industrial roundwood use</t>
  </si>
  <si>
    <t>Other</t>
  </si>
  <si>
    <t>Fuel-</t>
  </si>
  <si>
    <t>industrial</t>
  </si>
  <si>
    <t>wood</t>
  </si>
  <si>
    <t>All products</t>
  </si>
  <si>
    <t>Total</t>
  </si>
  <si>
    <t>Lumber</t>
  </si>
  <si>
    <t>Plywood and veneer</t>
  </si>
  <si>
    <t>Pulpwood-based products</t>
  </si>
  <si>
    <t>products,</t>
  </si>
  <si>
    <t>Logs</t>
  </si>
  <si>
    <t>Pulpwood chip</t>
  </si>
  <si>
    <t>produc-</t>
  </si>
  <si>
    <t>production</t>
  </si>
  <si>
    <t>tion and</t>
  </si>
  <si>
    <t>Produc-</t>
  </si>
  <si>
    <t>Consump-</t>
  </si>
  <si>
    <t>Im-</t>
  </si>
  <si>
    <t>Ex-</t>
  </si>
  <si>
    <t>and con-</t>
  </si>
  <si>
    <t>Ex -</t>
  </si>
  <si>
    <t>con-</t>
  </si>
  <si>
    <t>Year</t>
  </si>
  <si>
    <t>tion</t>
  </si>
  <si>
    <t>ports</t>
  </si>
  <si>
    <r>
      <t>ports</t>
    </r>
    <r>
      <rPr>
        <vertAlign val="superscript"/>
        <sz val="10"/>
        <rFont val="Arial"/>
        <family val="2"/>
      </rPr>
      <t>b</t>
    </r>
  </si>
  <si>
    <r>
      <t>sumption</t>
    </r>
    <r>
      <rPr>
        <vertAlign val="superscript"/>
        <sz val="10"/>
        <rFont val="Arial"/>
        <family val="2"/>
      </rPr>
      <t>c</t>
    </r>
  </si>
  <si>
    <t>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</si>
</sst>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1" fontId="0" fillId="0" borderId="10" xfId="0" applyNumberFormat="1" applyBorder="1"/>
    <xf numFmtId="3" fontId="4" fillId="2" borderId="0" xfId="0" applyNumberFormat="1" applyFont="1" applyFill="1" applyAlignment="1">
      <alignment horizontal="center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/>
    <xf numFmtId="3" fontId="4" fillId="2" borderId="0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4" borderId="10" xfId="0" applyNumberFormat="1" applyFont="1" applyFill="1" applyBorder="1" applyAlignment="1">
      <alignment horizontal="center"/>
    </xf>
    <xf numFmtId="1" fontId="0" fillId="4" borderId="10" xfId="0" applyNumberFormat="1" applyFill="1" applyBorder="1"/>
    <xf numFmtId="1" fontId="0" fillId="4" borderId="10" xfId="0" applyNumberFormat="1" applyFill="1" applyBorder="1" applyAlignment="1">
      <alignment horizontal="right"/>
    </xf>
    <xf numFmtId="1" fontId="4" fillId="0" borderId="10" xfId="0" applyNumberFormat="1" applyFont="1" applyFill="1" applyBorder="1" applyAlignment="1">
      <alignment horizontal="center"/>
    </xf>
    <xf numFmtId="1" fontId="4" fillId="5" borderId="10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right"/>
    </xf>
    <xf numFmtId="1" fontId="4" fillId="0" borderId="10" xfId="0" applyNumberFormat="1" applyFont="1" applyFill="1" applyBorder="1" applyAlignment="1"/>
    <xf numFmtId="1" fontId="4" fillId="0" borderId="10" xfId="0" applyNumberFormat="1" applyFont="1" applyBorder="1" applyAlignment="1">
      <alignment horizontal="center"/>
    </xf>
    <xf numFmtId="1" fontId="4" fillId="6" borderId="10" xfId="0" applyNumberFormat="1" applyFont="1" applyFill="1" applyBorder="1" applyAlignment="1">
      <alignment horizontal="right"/>
    </xf>
    <xf numFmtId="1" fontId="4" fillId="7" borderId="10" xfId="0" applyNumberFormat="1" applyFont="1" applyFill="1" applyBorder="1" applyAlignment="1">
      <alignment horizontal="center"/>
    </xf>
    <xf numFmtId="1" fontId="0" fillId="6" borderId="10" xfId="0" applyNumberFormat="1" applyFill="1" applyBorder="1" applyAlignment="1">
      <alignment horizontal="right"/>
    </xf>
    <xf numFmtId="1" fontId="4" fillId="8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3" fontId="0" fillId="2" borderId="0" xfId="0" applyNumberFormat="1" applyFill="1"/>
    <xf numFmtId="0" fontId="0" fillId="2" borderId="0" xfId="0" applyFill="1"/>
    <xf numFmtId="1" fontId="0" fillId="8" borderId="10" xfId="0" applyNumberFormat="1" applyFill="1" applyBorder="1" applyAlignment="1">
      <alignment horizontal="right"/>
    </xf>
    <xf numFmtId="1" fontId="4" fillId="8" borderId="0" xfId="0" applyNumberFormat="1" applyFont="1" applyFill="1" applyAlignment="1">
      <alignment horizontal="right"/>
    </xf>
    <xf numFmtId="3" fontId="4" fillId="6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1" fontId="4" fillId="8" borderId="8" xfId="0" applyNumberFormat="1" applyFont="1" applyFill="1" applyBorder="1" applyAlignment="1">
      <alignment horizontal="center"/>
    </xf>
    <xf numFmtId="0" fontId="0" fillId="3" borderId="0" xfId="0" applyFill="1"/>
    <xf numFmtId="3" fontId="4" fillId="9" borderId="0" xfId="0" applyNumberFormat="1" applyFont="1" applyFill="1" applyBorder="1" applyAlignment="1">
      <alignment horizontal="center"/>
    </xf>
    <xf numFmtId="3" fontId="4" fillId="9" borderId="0" xfId="0" applyNumberFormat="1" applyFont="1" applyFill="1" applyAlignment="1">
      <alignment horizontal="center"/>
    </xf>
    <xf numFmtId="1" fontId="4" fillId="9" borderId="0" xfId="0" applyNumberFormat="1" applyFont="1" applyFill="1" applyAlignment="1">
      <alignment horizontal="right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ones/Downloads/Woodcarb_II__V2.0_wo_at_Risk_code_Oct_2012_%20DO%20NOT%20CHANG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_original"/>
      <sheetName val="Parameters&amp;Results"/>
      <sheetName val="06 IPCC Tables"/>
      <sheetName val="IPCC Tables"/>
      <sheetName val="Flowchart"/>
      <sheetName val="Cons&amp;Trade"/>
      <sheetName val="Dumps"/>
      <sheetName val="Calculation"/>
      <sheetName val="SW Calc"/>
      <sheetName val="SW Calc P"/>
      <sheetName val="Control"/>
      <sheetName val="USA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Table 3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0">
          <cell r="X10">
            <v>7.3967999999999989</v>
          </cell>
        </row>
        <row r="11">
          <cell r="X11">
            <v>17.332799999999999</v>
          </cell>
        </row>
        <row r="12">
          <cell r="X12">
            <v>46.929199999999994</v>
          </cell>
        </row>
        <row r="13">
          <cell r="X13">
            <v>100.65719999999999</v>
          </cell>
        </row>
        <row r="14">
          <cell r="X14">
            <v>145.82919999999999</v>
          </cell>
        </row>
        <row r="15">
          <cell r="X15">
            <v>150.34256148648649</v>
          </cell>
        </row>
        <row r="16">
          <cell r="X16">
            <v>123.02499527027027</v>
          </cell>
        </row>
        <row r="17">
          <cell r="X17">
            <v>156.94921824324325</v>
          </cell>
        </row>
        <row r="18">
          <cell r="X18">
            <v>216.41598243243246</v>
          </cell>
        </row>
        <row r="19">
          <cell r="X19">
            <v>240.3479797297297</v>
          </cell>
        </row>
        <row r="20">
          <cell r="X20">
            <v>197.53492500000002</v>
          </cell>
        </row>
        <row r="21">
          <cell r="X21">
            <v>245.38521283783783</v>
          </cell>
        </row>
        <row r="22">
          <cell r="X22">
            <v>260.50376554054048</v>
          </cell>
        </row>
        <row r="23">
          <cell r="X23">
            <v>224.91417162162162</v>
          </cell>
        </row>
        <row r="24">
          <cell r="X24">
            <v>279.70007837837835</v>
          </cell>
        </row>
        <row r="25">
          <cell r="X25">
            <v>278.42535000000004</v>
          </cell>
        </row>
        <row r="26">
          <cell r="X26">
            <v>220.46632905405409</v>
          </cell>
        </row>
        <row r="27">
          <cell r="X27">
            <v>177.82460878378379</v>
          </cell>
        </row>
        <row r="28">
          <cell r="X28">
            <v>156.31185405405407</v>
          </cell>
        </row>
        <row r="29">
          <cell r="X29">
            <v>144.56516351351351</v>
          </cell>
        </row>
        <row r="30">
          <cell r="X30">
            <v>144.11969391891893</v>
          </cell>
        </row>
        <row r="31">
          <cell r="X31">
            <v>150.97992567567567</v>
          </cell>
        </row>
        <row r="32">
          <cell r="X32">
            <v>158.31989391891892</v>
          </cell>
        </row>
        <row r="33">
          <cell r="X33">
            <v>217.80036486486486</v>
          </cell>
        </row>
      </sheetData>
      <sheetData sheetId="38">
        <row r="34">
          <cell r="X34">
            <v>153.52938243243244</v>
          </cell>
        </row>
      </sheetData>
      <sheetData sheetId="39">
        <row r="34">
          <cell r="X34">
            <v>117.41207837837838</v>
          </cell>
        </row>
        <row r="52">
          <cell r="P52">
            <v>1911</v>
          </cell>
        </row>
      </sheetData>
      <sheetData sheetId="40">
        <row r="51">
          <cell r="C51">
            <v>38.725999999999999</v>
          </cell>
        </row>
        <row r="59">
          <cell r="C59">
            <v>31.059799999999999</v>
          </cell>
        </row>
        <row r="60">
          <cell r="C60">
            <v>32.119599999999998</v>
          </cell>
        </row>
        <row r="61">
          <cell r="C61">
            <v>33.179400000000001</v>
          </cell>
        </row>
        <row r="62">
          <cell r="C62">
            <v>34.239200000000004</v>
          </cell>
        </row>
        <row r="63">
          <cell r="C63">
            <v>35.299000000000007</v>
          </cell>
        </row>
        <row r="64">
          <cell r="C64">
            <v>36.358800000000009</v>
          </cell>
        </row>
        <row r="65">
          <cell r="C65">
            <v>35.4</v>
          </cell>
        </row>
      </sheetData>
      <sheetData sheetId="41">
        <row r="51">
          <cell r="C51">
            <v>13428</v>
          </cell>
        </row>
        <row r="59">
          <cell r="C59">
            <v>9102.9</v>
          </cell>
        </row>
        <row r="60">
          <cell r="C60">
            <v>8859.7999999999993</v>
          </cell>
        </row>
        <row r="61">
          <cell r="C61">
            <v>8616.6999999999989</v>
          </cell>
        </row>
        <row r="62">
          <cell r="C62">
            <v>8373.5999999999985</v>
          </cell>
        </row>
        <row r="63">
          <cell r="C63">
            <v>8130.4999999999982</v>
          </cell>
        </row>
        <row r="64">
          <cell r="C64">
            <v>7887.3999999999978</v>
          </cell>
        </row>
        <row r="65">
          <cell r="C65">
            <v>6700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showRuler="0" workbookViewId="0">
      <selection activeCell="G4" sqref="G4"/>
    </sheetView>
  </sheetViews>
  <sheetFormatPr baseColWidth="10" defaultRowHeight="16" x14ac:dyDescent="0.2"/>
  <sheetData>
    <row r="1" spans="1:25" ht="17" thickBot="1" x14ac:dyDescent="0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7" thickBot="1" x14ac:dyDescent="0.25">
      <c r="A2" s="1"/>
      <c r="C2" s="1"/>
      <c r="D2" s="42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4"/>
    </row>
    <row r="3" spans="1:25" x14ac:dyDescent="0.2">
      <c r="A3" s="2"/>
      <c r="B3" s="3"/>
      <c r="C3" s="2"/>
      <c r="D3" s="3"/>
      <c r="E3" s="3"/>
      <c r="F3" s="3"/>
      <c r="G3" s="2"/>
      <c r="H3" s="3"/>
      <c r="I3" s="3"/>
      <c r="J3" s="3"/>
      <c r="K3" s="2"/>
      <c r="L3" s="3"/>
      <c r="M3" s="3"/>
      <c r="N3" s="3"/>
      <c r="O3" s="2"/>
      <c r="P3" s="3"/>
      <c r="Q3" s="3"/>
      <c r="R3" s="3"/>
      <c r="S3" s="4"/>
      <c r="T3" s="4" t="s">
        <v>2</v>
      </c>
      <c r="U3" s="3"/>
      <c r="V3" s="2"/>
      <c r="W3" s="3"/>
      <c r="X3" s="4"/>
      <c r="Y3" s="3" t="s">
        <v>3</v>
      </c>
    </row>
    <row r="4" spans="1:25" x14ac:dyDescent="0.2">
      <c r="A4" s="2"/>
      <c r="B4" s="3"/>
      <c r="C4" s="2"/>
      <c r="D4" s="3"/>
      <c r="E4" s="3"/>
      <c r="F4" s="3"/>
      <c r="G4" s="2"/>
      <c r="H4" s="3"/>
      <c r="I4" s="3"/>
      <c r="J4" s="3"/>
      <c r="K4" s="2"/>
      <c r="L4" s="3"/>
      <c r="M4" s="3"/>
      <c r="N4" s="3"/>
      <c r="O4" s="2"/>
      <c r="P4" s="3"/>
      <c r="Q4" s="3"/>
      <c r="R4" s="3"/>
      <c r="S4" s="2"/>
      <c r="T4" s="2" t="s">
        <v>4</v>
      </c>
      <c r="U4" s="3"/>
      <c r="V4" s="2"/>
      <c r="W4" s="3"/>
      <c r="X4" s="2"/>
      <c r="Y4" s="3" t="s">
        <v>5</v>
      </c>
    </row>
    <row r="5" spans="1:25" ht="17" thickBot="1" x14ac:dyDescent="0.25">
      <c r="A5" s="2"/>
      <c r="B5" s="45" t="s">
        <v>6</v>
      </c>
      <c r="C5" s="46"/>
      <c r="D5" s="45" t="s">
        <v>7</v>
      </c>
      <c r="E5" s="41"/>
      <c r="F5" s="41"/>
      <c r="G5" s="46"/>
      <c r="H5" s="45" t="s">
        <v>8</v>
      </c>
      <c r="I5" s="41"/>
      <c r="J5" s="41"/>
      <c r="K5" s="46"/>
      <c r="L5" s="45" t="s">
        <v>9</v>
      </c>
      <c r="M5" s="41"/>
      <c r="N5" s="41"/>
      <c r="O5" s="46"/>
      <c r="P5" s="45" t="s">
        <v>10</v>
      </c>
      <c r="Q5" s="41"/>
      <c r="R5" s="41"/>
      <c r="S5" s="46"/>
      <c r="T5" s="5" t="s">
        <v>11</v>
      </c>
      <c r="U5" s="45" t="s">
        <v>12</v>
      </c>
      <c r="V5" s="46"/>
      <c r="W5" s="45" t="s">
        <v>13</v>
      </c>
      <c r="X5" s="46"/>
      <c r="Y5" s="3" t="s">
        <v>14</v>
      </c>
    </row>
    <row r="6" spans="1:25" x14ac:dyDescent="0.2">
      <c r="A6" s="2"/>
      <c r="B6" s="3"/>
      <c r="C6" s="2"/>
      <c r="D6" s="3"/>
      <c r="E6" s="3"/>
      <c r="F6" s="3"/>
      <c r="G6" s="2"/>
      <c r="H6" s="3"/>
      <c r="I6" s="3"/>
      <c r="J6" s="3"/>
      <c r="K6" s="2"/>
      <c r="L6" s="3"/>
      <c r="M6" s="3"/>
      <c r="N6" s="3"/>
      <c r="O6" s="2"/>
      <c r="P6" s="3"/>
      <c r="Q6" s="3"/>
      <c r="R6" s="3"/>
      <c r="S6" s="2"/>
      <c r="T6" s="5" t="s">
        <v>15</v>
      </c>
      <c r="U6" s="3"/>
      <c r="V6" s="2"/>
      <c r="W6" s="3"/>
      <c r="X6" s="2"/>
      <c r="Y6" s="3" t="s">
        <v>16</v>
      </c>
    </row>
    <row r="7" spans="1:25" x14ac:dyDescent="0.2">
      <c r="A7" s="2"/>
      <c r="B7" s="3" t="s">
        <v>17</v>
      </c>
      <c r="C7" s="2" t="s">
        <v>18</v>
      </c>
      <c r="D7" s="3" t="s">
        <v>17</v>
      </c>
      <c r="E7" s="3" t="s">
        <v>19</v>
      </c>
      <c r="F7" s="3" t="s">
        <v>20</v>
      </c>
      <c r="G7" s="2" t="s">
        <v>18</v>
      </c>
      <c r="H7" s="3" t="s">
        <v>17</v>
      </c>
      <c r="I7" s="3" t="s">
        <v>19</v>
      </c>
      <c r="J7" s="3" t="s">
        <v>20</v>
      </c>
      <c r="K7" s="2" t="s">
        <v>18</v>
      </c>
      <c r="L7" s="3" t="s">
        <v>17</v>
      </c>
      <c r="M7" s="3" t="s">
        <v>19</v>
      </c>
      <c r="N7" s="3" t="s">
        <v>20</v>
      </c>
      <c r="O7" s="2" t="s">
        <v>18</v>
      </c>
      <c r="P7" s="3" t="s">
        <v>17</v>
      </c>
      <c r="Q7" s="3" t="s">
        <v>19</v>
      </c>
      <c r="R7" s="3" t="s">
        <v>20</v>
      </c>
      <c r="S7" s="2" t="s">
        <v>18</v>
      </c>
      <c r="T7" s="5" t="s">
        <v>21</v>
      </c>
      <c r="U7" s="3" t="s">
        <v>19</v>
      </c>
      <c r="V7" s="2" t="s">
        <v>22</v>
      </c>
      <c r="W7" s="3" t="s">
        <v>19</v>
      </c>
      <c r="X7" s="2" t="s">
        <v>20</v>
      </c>
      <c r="Y7" s="3" t="s">
        <v>23</v>
      </c>
    </row>
    <row r="8" spans="1:25" ht="17" thickBot="1" x14ac:dyDescent="0.25">
      <c r="A8" s="6" t="s">
        <v>24</v>
      </c>
      <c r="B8" s="7" t="s">
        <v>25</v>
      </c>
      <c r="C8" s="6" t="s">
        <v>25</v>
      </c>
      <c r="D8" s="7" t="s">
        <v>25</v>
      </c>
      <c r="E8" s="7" t="s">
        <v>26</v>
      </c>
      <c r="F8" s="7" t="s">
        <v>26</v>
      </c>
      <c r="G8" s="6" t="s">
        <v>25</v>
      </c>
      <c r="H8" s="7" t="s">
        <v>25</v>
      </c>
      <c r="I8" s="7" t="s">
        <v>26</v>
      </c>
      <c r="J8" s="7" t="s">
        <v>26</v>
      </c>
      <c r="K8" s="6" t="s">
        <v>25</v>
      </c>
      <c r="L8" s="7" t="s">
        <v>25</v>
      </c>
      <c r="M8" s="7" t="s">
        <v>26</v>
      </c>
      <c r="N8" s="7" t="s">
        <v>26</v>
      </c>
      <c r="O8" s="6" t="s">
        <v>25</v>
      </c>
      <c r="P8" s="7" t="s">
        <v>25</v>
      </c>
      <c r="Q8" s="7" t="s">
        <v>27</v>
      </c>
      <c r="R8" s="7" t="s">
        <v>27</v>
      </c>
      <c r="S8" s="6" t="s">
        <v>25</v>
      </c>
      <c r="T8" s="8" t="s">
        <v>28</v>
      </c>
      <c r="U8" s="7" t="s">
        <v>26</v>
      </c>
      <c r="V8" s="6" t="s">
        <v>26</v>
      </c>
      <c r="W8" s="7" t="s">
        <v>26</v>
      </c>
      <c r="X8" s="6" t="s">
        <v>26</v>
      </c>
      <c r="Y8" s="7" t="s">
        <v>29</v>
      </c>
    </row>
    <row r="9" spans="1:25" x14ac:dyDescent="0.2">
      <c r="A9" s="9"/>
      <c r="C9" s="9"/>
      <c r="G9" s="9"/>
    </row>
    <row r="10" spans="1:25" x14ac:dyDescent="0.2">
      <c r="A10" s="10">
        <v>1965</v>
      </c>
      <c r="B10" s="10">
        <v>8505.5571429117772</v>
      </c>
      <c r="C10" s="10">
        <v>9337.1834741809198</v>
      </c>
      <c r="D10" s="11">
        <v>8318.717142911777</v>
      </c>
      <c r="E10" s="10">
        <v>1297.0817006652519</v>
      </c>
      <c r="F10" s="10">
        <v>465.45536939610975</v>
      </c>
      <c r="G10" s="10">
        <v>9150.3434741809197</v>
      </c>
      <c r="H10" s="10">
        <v>4582.7099669265817</v>
      </c>
      <c r="I10" s="10">
        <v>770.69434192658139</v>
      </c>
      <c r="J10" s="10">
        <v>130.36621692658139</v>
      </c>
      <c r="K10" s="10">
        <v>5223.0380919265817</v>
      </c>
      <c r="L10" s="10">
        <v>945.19189800000015</v>
      </c>
      <c r="M10" s="10">
        <v>14.000910000000001</v>
      </c>
      <c r="N10" s="10">
        <v>2.2873793220338983</v>
      </c>
      <c r="O10" s="10">
        <v>956.90542867796626</v>
      </c>
      <c r="P10" s="10">
        <v>2312.6864644258726</v>
      </c>
      <c r="Q10" s="10">
        <v>510.22702077256889</v>
      </c>
      <c r="R10" s="10">
        <v>154.67295958817249</v>
      </c>
      <c r="S10" s="10">
        <v>2668.2405256102688</v>
      </c>
      <c r="T10" s="10">
        <v>300</v>
      </c>
      <c r="U10" s="10">
        <v>2.1594279661016946</v>
      </c>
      <c r="V10" s="12">
        <v>178.12881355932203</v>
      </c>
      <c r="W10" s="13">
        <v>1E-3</v>
      </c>
      <c r="X10" s="13">
        <f>'[1]Howard_Table 5a'!X10*('[1]Howard_Table 6a'!X$34/('[1]Howard_Table 6a'!X$34+'[1]Howard_Table 7a'!X$34))</f>
        <v>4.1914077401730152</v>
      </c>
      <c r="Y10" s="10">
        <v>186.84</v>
      </c>
    </row>
    <row r="11" spans="1:25" x14ac:dyDescent="0.2">
      <c r="A11" s="10">
        <v>1966</v>
      </c>
      <c r="B11" s="10">
        <v>8663.0000418740856</v>
      </c>
      <c r="C11" s="10">
        <v>9456.0057745585127</v>
      </c>
      <c r="D11" s="11">
        <v>8475.8000418740849</v>
      </c>
      <c r="E11" s="10">
        <v>1322.001894469757</v>
      </c>
      <c r="F11" s="10">
        <v>528.99616178533029</v>
      </c>
      <c r="G11" s="10">
        <v>9268.805774558512</v>
      </c>
      <c r="H11" s="10">
        <v>4513.7034836604171</v>
      </c>
      <c r="I11" s="10">
        <v>753.10973366041696</v>
      </c>
      <c r="J11" s="10">
        <v>146.98473366041702</v>
      </c>
      <c r="K11" s="10">
        <v>5119.8284836604171</v>
      </c>
      <c r="L11" s="10">
        <v>990.48398400000019</v>
      </c>
      <c r="M11" s="10">
        <v>16.548462000000001</v>
      </c>
      <c r="N11" s="10">
        <v>3.6450950508474582</v>
      </c>
      <c r="O11" s="10">
        <v>1003.3873509491527</v>
      </c>
      <c r="P11" s="10">
        <v>2451.1563242136676</v>
      </c>
      <c r="Q11" s="10">
        <v>545.54549965679757</v>
      </c>
      <c r="R11" s="10">
        <v>167.91008307406582</v>
      </c>
      <c r="S11" s="10">
        <v>2828.7917407963992</v>
      </c>
      <c r="T11" s="10">
        <v>310</v>
      </c>
      <c r="U11" s="10">
        <v>6.7981991525423728</v>
      </c>
      <c r="V11" s="12">
        <v>210.45625000000001</v>
      </c>
      <c r="W11" s="13">
        <v>1E-3</v>
      </c>
      <c r="X11" s="13">
        <f>'[1]Howard_Table 5a'!X11*('[1]Howard_Table 6a'!X$34/('[1]Howard_Table 6a'!X$34+'[1]Howard_Table 7a'!X$34))</f>
        <v>9.821656943390499</v>
      </c>
      <c r="Y11" s="10">
        <v>187.2</v>
      </c>
    </row>
    <row r="12" spans="1:25" x14ac:dyDescent="0.2">
      <c r="A12" s="10">
        <v>1967</v>
      </c>
      <c r="B12" s="10">
        <v>8624.1571912014388</v>
      </c>
      <c r="C12" s="10">
        <v>9266.5949135409646</v>
      </c>
      <c r="D12" s="11">
        <v>8432.2771912014396</v>
      </c>
      <c r="E12" s="10">
        <v>1295.825371887136</v>
      </c>
      <c r="F12" s="10">
        <v>653.38764954760723</v>
      </c>
      <c r="G12" s="10">
        <v>9074.7149135409654</v>
      </c>
      <c r="H12" s="10">
        <v>4408.2653977571399</v>
      </c>
      <c r="I12" s="10">
        <v>756.09352275714036</v>
      </c>
      <c r="J12" s="10">
        <v>162.64039775714036</v>
      </c>
      <c r="K12" s="10">
        <v>5001.718522757139</v>
      </c>
      <c r="L12" s="10">
        <v>981.16897200000005</v>
      </c>
      <c r="M12" s="10">
        <v>16.418262000000002</v>
      </c>
      <c r="N12" s="10">
        <v>6.3754730508474582</v>
      </c>
      <c r="O12" s="10">
        <v>991.21176094915268</v>
      </c>
      <c r="P12" s="10">
        <v>2457.9062748341289</v>
      </c>
      <c r="Q12" s="10">
        <v>517.8910235706735</v>
      </c>
      <c r="R12" s="10">
        <v>184.43523212944982</v>
      </c>
      <c r="S12" s="10">
        <v>2791.3620662753524</v>
      </c>
      <c r="T12" s="10">
        <v>285</v>
      </c>
      <c r="U12" s="10">
        <v>5.4225635593220343</v>
      </c>
      <c r="V12" s="12">
        <v>299.9365466101695</v>
      </c>
      <c r="W12" s="13">
        <v>1E-3</v>
      </c>
      <c r="X12" s="13">
        <f>'[1]Howard_Table 5a'!X12*('[1]Howard_Table 6a'!X$34/('[1]Howard_Table 6a'!X$34+'[1]Howard_Table 7a'!X$34))</f>
        <v>26.592501097789242</v>
      </c>
      <c r="Y12" s="10">
        <v>191.88</v>
      </c>
    </row>
    <row r="13" spans="1:25" x14ac:dyDescent="0.2">
      <c r="A13" s="10">
        <v>1968</v>
      </c>
      <c r="B13" s="10">
        <v>9169.6006940950119</v>
      </c>
      <c r="C13" s="10">
        <v>9863.5578984941221</v>
      </c>
      <c r="D13" s="11">
        <v>8971.9606940950125</v>
      </c>
      <c r="E13" s="10">
        <v>1463.6350522068569</v>
      </c>
      <c r="F13" s="10">
        <v>769.67784780774468</v>
      </c>
      <c r="G13" s="10">
        <v>9665.9178984941227</v>
      </c>
      <c r="H13" s="10">
        <v>4582.8339922463638</v>
      </c>
      <c r="I13" s="10">
        <v>914.72461724636412</v>
      </c>
      <c r="J13" s="10">
        <v>163.30274224636412</v>
      </c>
      <c r="K13" s="10">
        <v>5334.2558672463638</v>
      </c>
      <c r="L13" s="10">
        <v>1110.5600099999999</v>
      </c>
      <c r="M13" s="10">
        <v>25.293660000000006</v>
      </c>
      <c r="N13" s="10">
        <v>4.8993583728813555</v>
      </c>
      <c r="O13" s="10">
        <v>1130.9543116271186</v>
      </c>
      <c r="P13" s="10">
        <v>2601.5677358814974</v>
      </c>
      <c r="Q13" s="10">
        <v>518.32217750286566</v>
      </c>
      <c r="R13" s="10">
        <v>205.86854379866875</v>
      </c>
      <c r="S13" s="10">
        <v>2914.0213695856942</v>
      </c>
      <c r="T13" s="10">
        <v>281.39175257731955</v>
      </c>
      <c r="U13" s="10">
        <v>5.294597457627118</v>
      </c>
      <c r="V13" s="12">
        <v>395.60720338983049</v>
      </c>
      <c r="W13" s="13">
        <v>1E-3</v>
      </c>
      <c r="X13" s="13">
        <f>'[1]Howard_Table 5a'!X13*('[1]Howard_Table 6a'!X$34/('[1]Howard_Table 6a'!X$34+'[1]Howard_Table 7a'!X$34))</f>
        <v>57.037552344817115</v>
      </c>
      <c r="Y13" s="10">
        <v>197.64</v>
      </c>
    </row>
    <row r="14" spans="1:25" x14ac:dyDescent="0.2">
      <c r="A14" s="10">
        <v>1969</v>
      </c>
      <c r="B14" s="10">
        <v>9181.348713746449</v>
      </c>
      <c r="C14" s="10">
        <v>9933.3648979806349</v>
      </c>
      <c r="D14" s="11">
        <v>8983.348713746449</v>
      </c>
      <c r="E14" s="10">
        <v>1534.8237500479736</v>
      </c>
      <c r="F14" s="10">
        <v>782.80756581378751</v>
      </c>
      <c r="G14" s="10">
        <v>9735.3648979806349</v>
      </c>
      <c r="H14" s="10">
        <v>4436.6309466444718</v>
      </c>
      <c r="I14" s="10">
        <v>922.88094664447169</v>
      </c>
      <c r="J14" s="10">
        <v>164.44344664447169</v>
      </c>
      <c r="K14" s="10">
        <v>5195.0684466444718</v>
      </c>
      <c r="L14" s="10">
        <v>1034.869416</v>
      </c>
      <c r="M14" s="10">
        <v>28.540050000000004</v>
      </c>
      <c r="N14" s="10">
        <v>14.890972101694917</v>
      </c>
      <c r="O14" s="10">
        <v>1048.5184938983052</v>
      </c>
      <c r="P14" s="10">
        <v>2811.6681697367335</v>
      </c>
      <c r="Q14" s="10">
        <v>576.73252035265443</v>
      </c>
      <c r="R14" s="10">
        <v>232.9632953727056</v>
      </c>
      <c r="S14" s="10">
        <v>3155.4373947166823</v>
      </c>
      <c r="T14" s="10">
        <v>329.67032967032969</v>
      </c>
      <c r="U14" s="10">
        <v>6.6702330508474574</v>
      </c>
      <c r="V14" s="12">
        <v>370.50985169491526</v>
      </c>
      <c r="W14" s="13">
        <v>1E-3</v>
      </c>
      <c r="X14" s="13">
        <f>'[1]Howard_Table 5a'!X14*('[1]Howard_Table 6a'!X$34/('[1]Howard_Table 6a'!X$34+'[1]Howard_Table 7a'!X$34))</f>
        <v>82.634333444629931</v>
      </c>
      <c r="Y14" s="10">
        <v>198</v>
      </c>
    </row>
    <row r="15" spans="1:25" x14ac:dyDescent="0.2">
      <c r="A15" s="10">
        <v>1970</v>
      </c>
      <c r="B15" s="10">
        <v>10303.150160771433</v>
      </c>
      <c r="C15" s="10">
        <v>11004.659401594261</v>
      </c>
      <c r="D15" s="11">
        <v>9751.7057607714305</v>
      </c>
      <c r="E15" s="10">
        <v>1651.9467667449555</v>
      </c>
      <c r="F15" s="10">
        <v>950.43752592212707</v>
      </c>
      <c r="G15" s="10">
        <v>10776.95940159426</v>
      </c>
      <c r="H15" s="10">
        <v>4837.57031223582</v>
      </c>
      <c r="I15" s="10">
        <v>1021.3773297796795</v>
      </c>
      <c r="J15" s="10">
        <v>200.72820697266206</v>
      </c>
      <c r="K15" s="10">
        <v>5658.2194350428381</v>
      </c>
      <c r="L15" s="10">
        <v>1081.58988</v>
      </c>
      <c r="M15" s="10">
        <v>26.799528000000002</v>
      </c>
      <c r="N15" s="10">
        <v>9.1628210847457634</v>
      </c>
      <c r="O15" s="10">
        <v>1099.2265869152543</v>
      </c>
      <c r="P15" s="10">
        <v>3376.0361300510658</v>
      </c>
      <c r="Q15" s="10">
        <v>586.73442167714063</v>
      </c>
      <c r="R15" s="10">
        <v>313.13971820370239</v>
      </c>
      <c r="S15" s="10">
        <v>3649.6308335245039</v>
      </c>
      <c r="T15" s="10">
        <v>352.84705882352938</v>
      </c>
      <c r="U15" s="10">
        <v>17.035487288135592</v>
      </c>
      <c r="V15" s="12">
        <v>427.40677966101691</v>
      </c>
      <c r="W15" s="13">
        <v>1E-3</v>
      </c>
      <c r="X15" s="13">
        <f>'[1]Howard_Table 5a'!X15*('[1]Howard_Table 6a'!X$34/('[1]Howard_Table 6a'!X$34+'[1]Howard_Table 7a'!X$34))</f>
        <v>85.191836455209952</v>
      </c>
      <c r="Y15" s="10">
        <v>227.7</v>
      </c>
    </row>
    <row r="16" spans="1:25" x14ac:dyDescent="0.2">
      <c r="A16" s="10">
        <v>1971</v>
      </c>
      <c r="B16" s="10">
        <v>9621.1270255123127</v>
      </c>
      <c r="C16" s="10">
        <v>10572.890524667135</v>
      </c>
      <c r="D16" s="11">
        <v>9405.181131712312</v>
      </c>
      <c r="E16" s="10">
        <v>1710.4756579038974</v>
      </c>
      <c r="F16" s="10">
        <v>758.71215874907523</v>
      </c>
      <c r="G16" s="10">
        <v>10356.944630867134</v>
      </c>
      <c r="H16" s="10">
        <v>4702.0570406956367</v>
      </c>
      <c r="I16" s="10">
        <v>1138.4164156956369</v>
      </c>
      <c r="J16" s="10">
        <v>149.08829069563694</v>
      </c>
      <c r="K16" s="10">
        <v>5691.3851656956367</v>
      </c>
      <c r="L16" s="10">
        <v>1252.6136700000002</v>
      </c>
      <c r="M16" s="10">
        <v>33.318222000000006</v>
      </c>
      <c r="N16" s="10">
        <v>7.4968602372881366</v>
      </c>
      <c r="O16" s="10">
        <v>1278.4350317627122</v>
      </c>
      <c r="P16" s="10">
        <v>2760.1983498506538</v>
      </c>
      <c r="Q16" s="10">
        <v>529.831380377752</v>
      </c>
      <c r="R16" s="10">
        <v>245.45349086699761</v>
      </c>
      <c r="S16" s="10">
        <v>3044.5762393614082</v>
      </c>
      <c r="T16" s="10">
        <v>333.63855421686748</v>
      </c>
      <c r="U16" s="10">
        <v>8.9096398305084747</v>
      </c>
      <c r="V16" s="12">
        <v>356.67351694915254</v>
      </c>
      <c r="W16" s="13">
        <v>1E-3</v>
      </c>
      <c r="X16" s="13">
        <f>'[1]Howard_Table 5a'!X16*('[1]Howard_Table 6a'!X$34/('[1]Howard_Table 6a'!X$34+'[1]Howard_Table 7a'!X$34))</f>
        <v>69.712296859528365</v>
      </c>
      <c r="Y16" s="10">
        <v>215.94589379999999</v>
      </c>
    </row>
    <row r="17" spans="1:25" x14ac:dyDescent="0.2">
      <c r="A17" s="10">
        <v>1972</v>
      </c>
      <c r="B17" s="10">
        <v>9854.796584090931</v>
      </c>
      <c r="C17" s="10">
        <v>10874.554570486787</v>
      </c>
      <c r="D17" s="11">
        <v>9632.3705620909313</v>
      </c>
      <c r="E17" s="10">
        <v>1945.4742517414993</v>
      </c>
      <c r="F17" s="10">
        <v>925.71626534564086</v>
      </c>
      <c r="G17" s="10">
        <v>10652.128548486788</v>
      </c>
      <c r="H17" s="10">
        <v>4849.3250887068516</v>
      </c>
      <c r="I17" s="10">
        <v>1413.3563387068509</v>
      </c>
      <c r="J17" s="10">
        <v>196.98133870685123</v>
      </c>
      <c r="K17" s="10">
        <v>6065.7000887068507</v>
      </c>
      <c r="L17" s="10">
        <v>1378.6318560000002</v>
      </c>
      <c r="M17" s="10">
        <v>41.533884</v>
      </c>
      <c r="N17" s="10">
        <v>16.646846881355934</v>
      </c>
      <c r="O17" s="10">
        <v>1403.5188931186442</v>
      </c>
      <c r="P17" s="10">
        <v>2623.3378104684075</v>
      </c>
      <c r="Q17" s="10">
        <v>488.77650784820764</v>
      </c>
      <c r="R17" s="10">
        <v>224.61721111336595</v>
      </c>
      <c r="S17" s="10">
        <v>2887.497107203249</v>
      </c>
      <c r="T17" s="10">
        <v>293.60493827160491</v>
      </c>
      <c r="U17" s="10">
        <v>1.8075211864406777</v>
      </c>
      <c r="V17" s="12">
        <v>487.47086864406776</v>
      </c>
      <c r="W17" s="13">
        <v>1E-3</v>
      </c>
      <c r="X17" s="13">
        <f>'[1]Howard_Table 5a'!X17*('[1]Howard_Table 6a'!X$34/('[1]Howard_Table 6a'!X$34+'[1]Howard_Table 7a'!X$34))</f>
        <v>88.935508349398887</v>
      </c>
      <c r="Y17" s="10">
        <v>222.42602200000002</v>
      </c>
    </row>
    <row r="18" spans="1:25" x14ac:dyDescent="0.2">
      <c r="A18" s="10">
        <v>1973</v>
      </c>
      <c r="B18" s="10">
        <v>9941.5315753951672</v>
      </c>
      <c r="C18" s="10">
        <v>10845.218441292523</v>
      </c>
      <c r="D18" s="11">
        <v>9731.0149781951677</v>
      </c>
      <c r="E18" s="10">
        <v>1957.129392762118</v>
      </c>
      <c r="F18" s="10">
        <v>1053.4425268647624</v>
      </c>
      <c r="G18" s="10">
        <v>10634.701844092524</v>
      </c>
      <c r="H18" s="10">
        <v>4946.6827470650078</v>
      </c>
      <c r="I18" s="10">
        <v>1420.7296220650076</v>
      </c>
      <c r="J18" s="10">
        <v>292.6202470650079</v>
      </c>
      <c r="K18" s="10">
        <v>6074.7921220650078</v>
      </c>
      <c r="L18" s="10">
        <v>1374.3263099999999</v>
      </c>
      <c r="M18" s="10">
        <v>33.565686000000007</v>
      </c>
      <c r="N18" s="10">
        <v>30.84424925423729</v>
      </c>
      <c r="O18" s="10">
        <v>1377.0477467457627</v>
      </c>
      <c r="P18" s="10">
        <v>2602.5695039926832</v>
      </c>
      <c r="Q18" s="10">
        <v>501.47444486660191</v>
      </c>
      <c r="R18" s="10">
        <v>209.76383563026306</v>
      </c>
      <c r="S18" s="10">
        <v>2894.2801132290219</v>
      </c>
      <c r="T18" s="10">
        <v>287.22222222222223</v>
      </c>
      <c r="U18" s="10">
        <v>1.3596398305084745</v>
      </c>
      <c r="V18" s="12">
        <v>520.21419491525421</v>
      </c>
      <c r="W18" s="13">
        <v>1E-3</v>
      </c>
      <c r="X18" s="13">
        <f>'[1]Howard_Table 5a'!X18*('[1]Howard_Table 6a'!X$34/('[1]Howard_Table 6a'!X$34+'[1]Howard_Table 7a'!X$34))</f>
        <v>122.63243887416786</v>
      </c>
      <c r="Y18" s="10">
        <v>210.51659720000001</v>
      </c>
    </row>
    <row r="19" spans="1:25" x14ac:dyDescent="0.2">
      <c r="A19" s="10">
        <v>1974</v>
      </c>
      <c r="B19" s="10">
        <v>9531.698605349904</v>
      </c>
      <c r="C19" s="10">
        <v>10281.124498490632</v>
      </c>
      <c r="D19" s="11">
        <v>9301.2162077499033</v>
      </c>
      <c r="E19" s="10">
        <v>1743.502202259257</v>
      </c>
      <c r="F19" s="10">
        <v>994.07630911852834</v>
      </c>
      <c r="G19" s="10">
        <v>10050.642100890631</v>
      </c>
      <c r="H19" s="10">
        <v>4629.9117458092396</v>
      </c>
      <c r="I19" s="10">
        <v>1149.428412475907</v>
      </c>
      <c r="J19" s="10">
        <v>279.24507914257345</v>
      </c>
      <c r="K19" s="10">
        <v>5500.095079142573</v>
      </c>
      <c r="L19" s="10">
        <v>1189.9421520000001</v>
      </c>
      <c r="M19" s="10">
        <v>21.700056000000007</v>
      </c>
      <c r="N19" s="10">
        <v>40.879059864406784</v>
      </c>
      <c r="O19" s="10">
        <v>1170.7631481355932</v>
      </c>
      <c r="P19" s="10">
        <v>2823.0443349889347</v>
      </c>
      <c r="Q19" s="10">
        <v>565.07966598674011</v>
      </c>
      <c r="R19" s="10">
        <v>270.26710655222598</v>
      </c>
      <c r="S19" s="10">
        <v>3117.8568944234489</v>
      </c>
      <c r="T19" s="10">
        <v>254.63291139240505</v>
      </c>
      <c r="U19" s="10">
        <v>7.294067796610169</v>
      </c>
      <c r="V19" s="12">
        <v>403.68506355932203</v>
      </c>
      <c r="W19" s="13">
        <v>1E-3</v>
      </c>
      <c r="X19" s="13">
        <f>'[1]Howard_Table 5a'!X19*('[1]Howard_Table 6a'!X$34/('[1]Howard_Table 6a'!X$34+'[1]Howard_Table 7a'!X$34))</f>
        <v>136.19354079793101</v>
      </c>
      <c r="Y19" s="10">
        <v>230.48239760000001</v>
      </c>
    </row>
    <row r="20" spans="1:25" x14ac:dyDescent="0.2">
      <c r="A20" s="10">
        <v>1975</v>
      </c>
      <c r="B20" s="10">
        <v>9064.1637619963531</v>
      </c>
      <c r="C20" s="10">
        <v>9551.9797433171279</v>
      </c>
      <c r="D20" s="11">
        <v>8843.664264596353</v>
      </c>
      <c r="E20" s="10">
        <v>1437.7773626486203</v>
      </c>
      <c r="F20" s="10">
        <v>949.96138132784677</v>
      </c>
      <c r="G20" s="10">
        <v>9331.4802459171278</v>
      </c>
      <c r="H20" s="10">
        <v>4601.5292378684107</v>
      </c>
      <c r="I20" s="10">
        <v>992.39619065811053</v>
      </c>
      <c r="J20" s="10">
        <v>250.11292885553542</v>
      </c>
      <c r="K20" s="10">
        <v>5343.8124996709857</v>
      </c>
      <c r="L20" s="10">
        <v>1198.0907400000001</v>
      </c>
      <c r="M20" s="10">
        <v>25.488918000000005</v>
      </c>
      <c r="N20" s="10">
        <v>59.253765864406788</v>
      </c>
      <c r="O20" s="10">
        <v>1164.3258921355932</v>
      </c>
      <c r="P20" s="10">
        <v>2393.0584816431974</v>
      </c>
      <c r="Q20" s="10">
        <v>408.93515653288284</v>
      </c>
      <c r="R20" s="10">
        <v>224.60888152315886</v>
      </c>
      <c r="S20" s="10">
        <v>2577.3847566529216</v>
      </c>
      <c r="T20" s="10">
        <v>235</v>
      </c>
      <c r="U20" s="10">
        <v>10.957097457627118</v>
      </c>
      <c r="V20" s="12">
        <v>415.98580508474578</v>
      </c>
      <c r="W20" s="13">
        <v>1E-3</v>
      </c>
      <c r="X20" s="13">
        <f>'[1]Howard_Table 5a'!X20*('[1]Howard_Table 6a'!X$34/('[1]Howard_Table 6a'!X$34+'[1]Howard_Table 7a'!X$34))</f>
        <v>111.9334595500076</v>
      </c>
      <c r="Y20" s="10">
        <v>220.4994974</v>
      </c>
    </row>
    <row r="21" spans="1:25" x14ac:dyDescent="0.2">
      <c r="A21" s="10">
        <v>1976</v>
      </c>
      <c r="B21" s="10">
        <v>9596.4322274681526</v>
      </c>
      <c r="C21" s="10">
        <v>10305.643172226199</v>
      </c>
      <c r="D21" s="11">
        <v>9380.6614722681534</v>
      </c>
      <c r="E21" s="10">
        <v>1753.8670983295435</v>
      </c>
      <c r="F21" s="10">
        <v>1044.6561535714973</v>
      </c>
      <c r="G21" s="10">
        <v>10089.872417026199</v>
      </c>
      <c r="H21" s="10">
        <v>4624.2480700105634</v>
      </c>
      <c r="I21" s="10">
        <v>1248.199941526361</v>
      </c>
      <c r="J21" s="10">
        <v>260.52587380146275</v>
      </c>
      <c r="K21" s="10">
        <v>5611.9221377354615</v>
      </c>
      <c r="L21" s="10">
        <v>1382.0905000000002</v>
      </c>
      <c r="M21" s="10">
        <v>31.565352000000008</v>
      </c>
      <c r="N21" s="10">
        <v>54.147006508474576</v>
      </c>
      <c r="O21" s="10">
        <v>1359.5088454915258</v>
      </c>
      <c r="P21" s="10">
        <v>2629.5446183592849</v>
      </c>
      <c r="Q21" s="10">
        <v>463.32066073538584</v>
      </c>
      <c r="R21" s="10">
        <v>225.20498936325501</v>
      </c>
      <c r="S21" s="10">
        <v>2867.6602897314156</v>
      </c>
      <c r="T21" s="10">
        <v>240</v>
      </c>
      <c r="U21" s="10">
        <v>10.781144067796609</v>
      </c>
      <c r="V21" s="12">
        <v>504.77828389830506</v>
      </c>
      <c r="W21" s="13">
        <v>1E-3</v>
      </c>
      <c r="X21" s="13">
        <f>'[1]Howard_Table 5a'!X21*('[1]Howard_Table 6a'!X$34/('[1]Howard_Table 6a'!X$34+'[1]Howard_Table 7a'!X$34))</f>
        <v>139.04789644339664</v>
      </c>
      <c r="Y21" s="10">
        <v>215.7707552</v>
      </c>
    </row>
    <row r="22" spans="1:25" x14ac:dyDescent="0.2">
      <c r="A22" s="10">
        <v>1977</v>
      </c>
      <c r="B22" s="10">
        <v>9898.8361587789514</v>
      </c>
      <c r="C22" s="10">
        <v>11094.203408592719</v>
      </c>
      <c r="D22" s="11">
        <v>9708.8361587789514</v>
      </c>
      <c r="E22" s="10">
        <v>2141.1342007884941</v>
      </c>
      <c r="F22" s="10">
        <v>945.76695097472748</v>
      </c>
      <c r="G22" s="10">
        <v>10904.203408592719</v>
      </c>
      <c r="H22" s="10">
        <v>4965.6466012982428</v>
      </c>
      <c r="I22" s="10">
        <v>1632.1926466903624</v>
      </c>
      <c r="J22" s="10">
        <v>232.87646450390781</v>
      </c>
      <c r="K22" s="10">
        <v>6364.962783484697</v>
      </c>
      <c r="L22" s="10">
        <v>1460.4780679999999</v>
      </c>
      <c r="M22" s="10">
        <v>30.689484</v>
      </c>
      <c r="N22" s="10">
        <v>22.316021593220338</v>
      </c>
      <c r="O22" s="10">
        <v>1468.8515304067796</v>
      </c>
      <c r="P22" s="10">
        <v>2566.0377606671509</v>
      </c>
      <c r="Q22" s="10">
        <v>455.93798111508119</v>
      </c>
      <c r="R22" s="10">
        <v>213.90073606404002</v>
      </c>
      <c r="S22" s="10">
        <v>2808.0750057181922</v>
      </c>
      <c r="T22" s="10">
        <v>240</v>
      </c>
      <c r="U22" s="10">
        <v>22.314088983050848</v>
      </c>
      <c r="V22" s="12">
        <v>476.67372881355931</v>
      </c>
      <c r="W22" s="13">
        <v>1E-3</v>
      </c>
      <c r="X22" s="13">
        <f>'[1]Howard_Table 5a'!X22*('[1]Howard_Table 6a'!X$34/('[1]Howard_Table 6a'!X$34+'[1]Howard_Table 7a'!X$34))</f>
        <v>147.61484685686216</v>
      </c>
      <c r="Y22" s="10">
        <v>190</v>
      </c>
    </row>
    <row r="23" spans="1:25" x14ac:dyDescent="0.2">
      <c r="A23" s="10">
        <v>1978</v>
      </c>
      <c r="B23" s="10">
        <v>10185.309773488199</v>
      </c>
      <c r="C23" s="10">
        <v>11605.809225221756</v>
      </c>
      <c r="D23" s="11">
        <v>9900.3097734881994</v>
      </c>
      <c r="E23" s="10">
        <v>2417.388184826742</v>
      </c>
      <c r="F23" s="10">
        <v>996.88873309318342</v>
      </c>
      <c r="G23" s="10">
        <v>11320.809225221756</v>
      </c>
      <c r="H23" s="10">
        <v>5008.7309729150265</v>
      </c>
      <c r="I23" s="10">
        <v>1862.4336917971382</v>
      </c>
      <c r="J23" s="10">
        <v>234.57780632106426</v>
      </c>
      <c r="K23" s="10">
        <v>6636.5868583911006</v>
      </c>
      <c r="L23" s="10">
        <v>1494.5215319999998</v>
      </c>
      <c r="M23" s="10">
        <v>37.113384000000003</v>
      </c>
      <c r="N23" s="10">
        <v>22.475444338983049</v>
      </c>
      <c r="O23" s="10">
        <v>1509.1594716610166</v>
      </c>
      <c r="P23" s="10">
        <v>2629.4463222454879</v>
      </c>
      <c r="Q23" s="10">
        <v>505.18846072451902</v>
      </c>
      <c r="R23" s="10">
        <v>212.2245361054525</v>
      </c>
      <c r="S23" s="10">
        <v>2922.4102468645547</v>
      </c>
      <c r="T23" s="10">
        <v>240</v>
      </c>
      <c r="U23" s="10">
        <v>12.652648305084746</v>
      </c>
      <c r="V23" s="12">
        <v>527.61094632768356</v>
      </c>
      <c r="W23" s="13">
        <v>1E-3</v>
      </c>
      <c r="X23" s="13">
        <f>'[1]Howard_Table 5a'!X23*('[1]Howard_Table 6a'!X$34/('[1]Howard_Table 6a'!X$34+'[1]Howard_Table 7a'!X$34))</f>
        <v>127.44795043930712</v>
      </c>
      <c r="Y23" s="10">
        <v>285</v>
      </c>
    </row>
    <row r="24" spans="1:25" x14ac:dyDescent="0.2">
      <c r="A24" s="10">
        <v>1979</v>
      </c>
      <c r="B24" s="10">
        <v>10506.286107835413</v>
      </c>
      <c r="C24" s="10">
        <v>11672.277808797693</v>
      </c>
      <c r="D24" s="11">
        <v>10096.286107835413</v>
      </c>
      <c r="E24" s="10">
        <v>2348.1827406968732</v>
      </c>
      <c r="F24" s="10">
        <v>1182.1910397345923</v>
      </c>
      <c r="G24" s="10">
        <v>11262.277808797693</v>
      </c>
      <c r="H24" s="10">
        <v>4876.5964221190616</v>
      </c>
      <c r="I24" s="10">
        <v>1742.1183845001487</v>
      </c>
      <c r="J24" s="10">
        <v>296.37909010450363</v>
      </c>
      <c r="K24" s="10">
        <v>6322.3357165147063</v>
      </c>
      <c r="L24" s="10">
        <v>1451.7645239999999</v>
      </c>
      <c r="M24" s="10">
        <v>28.925316000000002</v>
      </c>
      <c r="N24" s="10">
        <v>29.771924474576274</v>
      </c>
      <c r="O24" s="10">
        <v>1450.9179155254237</v>
      </c>
      <c r="P24" s="10">
        <v>2920.1651687784965</v>
      </c>
      <c r="Q24" s="10">
        <v>558.20005714587683</v>
      </c>
      <c r="R24" s="10">
        <v>253.28003221765928</v>
      </c>
      <c r="S24" s="10">
        <v>3225.0851937067141</v>
      </c>
      <c r="T24" s="10">
        <v>245</v>
      </c>
      <c r="U24" s="10">
        <v>18.938983050847458</v>
      </c>
      <c r="V24" s="12">
        <v>602.7599929378531</v>
      </c>
      <c r="W24" s="13">
        <v>1E-3</v>
      </c>
      <c r="X24" s="13">
        <f>'[1]Howard_Table 5a'!X24*('[1]Howard_Table 6a'!X$34/('[1]Howard_Table 6a'!X$34+'[1]Howard_Table 7a'!X$34))</f>
        <v>158.4924661261808</v>
      </c>
      <c r="Y24" s="10">
        <v>410</v>
      </c>
    </row>
    <row r="25" spans="1:25" x14ac:dyDescent="0.2">
      <c r="A25" s="10">
        <v>1980</v>
      </c>
      <c r="B25" s="10">
        <v>9556.1762203734415</v>
      </c>
      <c r="C25" s="10">
        <v>10403.129987065056</v>
      </c>
      <c r="D25" s="11">
        <v>8981.1762203734415</v>
      </c>
      <c r="E25" s="10">
        <v>2056.8606857435134</v>
      </c>
      <c r="F25" s="10">
        <v>1209.9069190518978</v>
      </c>
      <c r="G25" s="10">
        <v>9828.1299870650564</v>
      </c>
      <c r="H25" s="10">
        <v>4011.425564471755</v>
      </c>
      <c r="I25" s="10">
        <v>1473.1688185052089</v>
      </c>
      <c r="J25" s="10">
        <v>320.29595673804783</v>
      </c>
      <c r="K25" s="10">
        <v>5164.2984262389164</v>
      </c>
      <c r="L25" s="10">
        <v>1186.7794820000001</v>
      </c>
      <c r="M25" s="10">
        <v>18.255818000000001</v>
      </c>
      <c r="N25" s="10">
        <v>27.308997254237287</v>
      </c>
      <c r="O25" s="10">
        <v>1177.726302745763</v>
      </c>
      <c r="P25" s="11">
        <v>3040.6456442406688</v>
      </c>
      <c r="Q25" s="10">
        <v>547.18488398406703</v>
      </c>
      <c r="R25" s="10">
        <v>364.97643539859592</v>
      </c>
      <c r="S25" s="10">
        <v>3222.8540928261395</v>
      </c>
      <c r="T25" s="10">
        <v>245</v>
      </c>
      <c r="U25" s="10">
        <v>18.251165254237289</v>
      </c>
      <c r="V25" s="12">
        <v>497.3255296610169</v>
      </c>
      <c r="W25" s="13">
        <v>1E-3</v>
      </c>
      <c r="X25" s="13">
        <f>'[1]Howard_Table 5a'!X25*('[1]Howard_Table 6a'!X$34/('[1]Howard_Table 6a'!X$34+'[1]Howard_Table 7a'!X$34))</f>
        <v>157.77013939140994</v>
      </c>
      <c r="Y25" s="10">
        <v>575</v>
      </c>
    </row>
    <row r="26" spans="1:25" x14ac:dyDescent="0.2">
      <c r="A26" s="10">
        <v>1981</v>
      </c>
      <c r="B26" s="10">
        <v>9191.0991613407987</v>
      </c>
      <c r="C26" s="10">
        <v>10130.896809296957</v>
      </c>
      <c r="D26" s="11">
        <v>8601.0991613407987</v>
      </c>
      <c r="E26" s="10">
        <v>1995.9275213447847</v>
      </c>
      <c r="F26" s="10">
        <v>1056.1298733886265</v>
      </c>
      <c r="G26" s="10">
        <v>9540.8968092969571</v>
      </c>
      <c r="H26" s="10">
        <v>3839.4539528400483</v>
      </c>
      <c r="I26" s="10">
        <v>1446.1380998816992</v>
      </c>
      <c r="J26" s="10">
        <v>309.89458849688629</v>
      </c>
      <c r="K26" s="10">
        <v>4975.6974642248615</v>
      </c>
      <c r="L26" s="10">
        <v>1199.6537279999998</v>
      </c>
      <c r="M26" s="10">
        <v>21.421260000000004</v>
      </c>
      <c r="N26" s="10">
        <v>49.223742305084741</v>
      </c>
      <c r="O26" s="10">
        <v>1171.8512456949152</v>
      </c>
      <c r="P26" s="11">
        <v>2936.7563816306947</v>
      </c>
      <c r="Q26" s="10">
        <v>514.35587332749219</v>
      </c>
      <c r="R26" s="10">
        <v>316.77644371659909</v>
      </c>
      <c r="S26" s="10">
        <v>3134.3358112415876</v>
      </c>
      <c r="T26" s="10">
        <v>245</v>
      </c>
      <c r="U26" s="10">
        <v>14.01228813559322</v>
      </c>
      <c r="V26" s="12">
        <v>380.23509887005645</v>
      </c>
      <c r="W26" s="13">
        <v>1E-3</v>
      </c>
      <c r="X26" s="13">
        <f>'[1]Howard_Table 5a'!X26*('[1]Howard_Table 6a'!X$34/('[1]Howard_Table 6a'!X$34+'[1]Howard_Table 7a'!X$34))</f>
        <v>124.92757382174634</v>
      </c>
      <c r="Y26" s="10">
        <v>590</v>
      </c>
    </row>
    <row r="27" spans="1:25" x14ac:dyDescent="0.2">
      <c r="A27" s="10">
        <v>1982</v>
      </c>
      <c r="B27" s="10">
        <v>8999.5000758557508</v>
      </c>
      <c r="C27" s="10">
        <v>9860.7361662455824</v>
      </c>
      <c r="D27" s="11">
        <v>8379.5000758557508</v>
      </c>
      <c r="E27" s="10">
        <v>1957.9451856698897</v>
      </c>
      <c r="F27" s="10">
        <v>1096.7090952800572</v>
      </c>
      <c r="G27" s="10">
        <v>9240.7361662455824</v>
      </c>
      <c r="H27" s="10">
        <v>3725.5313629630468</v>
      </c>
      <c r="I27" s="10">
        <v>1441.614083551116</v>
      </c>
      <c r="J27" s="10">
        <v>267.86393944343035</v>
      </c>
      <c r="K27" s="10">
        <v>4899.2815070707329</v>
      </c>
      <c r="L27" s="10">
        <v>1125.2561040000001</v>
      </c>
      <c r="M27" s="10">
        <v>24.972108917514127</v>
      </c>
      <c r="N27" s="10">
        <v>32.120266440677966</v>
      </c>
      <c r="O27" s="10">
        <v>1118.1079464768361</v>
      </c>
      <c r="P27" s="11">
        <v>2782.4965071977877</v>
      </c>
      <c r="Q27" s="10">
        <v>475.55517964193763</v>
      </c>
      <c r="R27" s="10">
        <v>298.45878770103366</v>
      </c>
      <c r="S27" s="10">
        <v>2959.5928991386918</v>
      </c>
      <c r="T27" s="12">
        <v>247.95</v>
      </c>
      <c r="U27" s="10">
        <v>15.803813559322034</v>
      </c>
      <c r="V27" s="12">
        <v>498.26610169491522</v>
      </c>
      <c r="W27" s="13">
        <v>1E-3</v>
      </c>
      <c r="X27" s="13">
        <f>'[1]Howard_Table 5a'!X27*('[1]Howard_Table 6a'!X$34/('[1]Howard_Table 6a'!X$34+'[1]Howard_Table 7a'!X$34))</f>
        <v>100.7645795005394</v>
      </c>
      <c r="Y27" s="10">
        <v>620</v>
      </c>
    </row>
    <row r="28" spans="1:25" x14ac:dyDescent="0.2">
      <c r="A28" s="10">
        <v>1983</v>
      </c>
      <c r="B28" s="10">
        <v>10110.381740968289</v>
      </c>
      <c r="C28" s="10">
        <v>11343.286686902162</v>
      </c>
      <c r="D28" s="11">
        <v>9515.3817409682888</v>
      </c>
      <c r="E28" s="10">
        <v>2405.1677523478716</v>
      </c>
      <c r="F28" s="10">
        <v>1172.2628064140017</v>
      </c>
      <c r="G28" s="10">
        <v>10748.286686902162</v>
      </c>
      <c r="H28" s="10">
        <v>4577.3876689511399</v>
      </c>
      <c r="I28" s="10">
        <v>1856.1496691021671</v>
      </c>
      <c r="J28" s="10">
        <v>298.26278169074374</v>
      </c>
      <c r="K28" s="10">
        <v>6135.274556362564</v>
      </c>
      <c r="L28" s="10">
        <v>1379.4695599999998</v>
      </c>
      <c r="M28" s="10">
        <v>38.551627459887008</v>
      </c>
      <c r="N28" s="10">
        <v>40.61378869491525</v>
      </c>
      <c r="O28" s="10">
        <v>1377.4073987649715</v>
      </c>
      <c r="P28" s="11">
        <v>2766.9692860284495</v>
      </c>
      <c r="Q28" s="10">
        <v>487.67889222649558</v>
      </c>
      <c r="R28" s="10">
        <v>291.03101003964207</v>
      </c>
      <c r="S28" s="10">
        <v>2963.6171682153026</v>
      </c>
      <c r="T28" s="12">
        <v>249.2</v>
      </c>
      <c r="U28" s="10">
        <v>22.787563559322034</v>
      </c>
      <c r="V28" s="12">
        <v>542.35522598870057</v>
      </c>
      <c r="W28" s="13">
        <v>1E-3</v>
      </c>
      <c r="X28" s="13">
        <f>'[1]Howard_Table 5a'!X28*('[1]Howard_Table 6a'!X$34/('[1]Howard_Table 6a'!X$34+'[1]Howard_Table 7a'!X$34))</f>
        <v>88.574344982013443</v>
      </c>
      <c r="Y28" s="10">
        <v>595</v>
      </c>
    </row>
    <row r="29" spans="1:25" x14ac:dyDescent="0.2">
      <c r="A29" s="10">
        <v>1984</v>
      </c>
      <c r="B29" s="10">
        <v>10350.648332597768</v>
      </c>
      <c r="C29" s="10">
        <v>11889.870808968755</v>
      </c>
      <c r="D29" s="11">
        <v>9715.6483325977679</v>
      </c>
      <c r="E29" s="10">
        <v>2632.8692483846239</v>
      </c>
      <c r="F29" s="10">
        <v>1093.6467720136375</v>
      </c>
      <c r="G29" s="10">
        <v>11254.870808968755</v>
      </c>
      <c r="H29" s="10">
        <v>4715.3850028302877</v>
      </c>
      <c r="I29" s="10">
        <v>2022.4573757507947</v>
      </c>
      <c r="J29" s="10">
        <v>258.16601493295593</v>
      </c>
      <c r="K29" s="10">
        <v>6479.6763636481264</v>
      </c>
      <c r="L29" s="10">
        <v>1390.353388</v>
      </c>
      <c r="M29" s="10">
        <v>36.361805532203391</v>
      </c>
      <c r="N29" s="10">
        <v>25.794767267796605</v>
      </c>
      <c r="O29" s="10">
        <v>1400.9204262644066</v>
      </c>
      <c r="P29" s="11">
        <v>2820.7033386601356</v>
      </c>
      <c r="Q29" s="10">
        <v>555.36381710162573</v>
      </c>
      <c r="R29" s="10">
        <v>270.72938670554049</v>
      </c>
      <c r="S29" s="10">
        <v>3105.3377690562211</v>
      </c>
      <c r="T29" s="12">
        <v>250.25</v>
      </c>
      <c r="U29" s="10">
        <v>18.686250000000001</v>
      </c>
      <c r="V29" s="12">
        <v>538.95660310734456</v>
      </c>
      <c r="W29" s="13">
        <v>1E-3</v>
      </c>
      <c r="X29" s="13">
        <f>'[1]Howard_Table 5a'!X29*('[1]Howard_Table 6a'!X$34/('[1]Howard_Table 6a'!X$34+'[1]Howard_Table 7a'!X$34))</f>
        <v>81.918065286328982</v>
      </c>
      <c r="Y29" s="10">
        <v>635</v>
      </c>
    </row>
    <row r="30" spans="1:25" x14ac:dyDescent="0.2">
      <c r="A30" s="10">
        <v>1985</v>
      </c>
      <c r="B30" s="10">
        <v>10333.592366130963</v>
      </c>
      <c r="C30" s="10">
        <v>12031.849138380707</v>
      </c>
      <c r="D30" s="11">
        <v>9728.5923661309625</v>
      </c>
      <c r="E30" s="10">
        <v>2830.1493953774138</v>
      </c>
      <c r="F30" s="10">
        <v>1131.892623127671</v>
      </c>
      <c r="G30" s="10">
        <v>11426.849138380707</v>
      </c>
      <c r="H30" s="10">
        <v>4712.5378435430703</v>
      </c>
      <c r="I30" s="10">
        <v>2211.7785823160884</v>
      </c>
      <c r="J30" s="10">
        <v>245.96512746338448</v>
      </c>
      <c r="K30" s="10">
        <v>6678.3512983957744</v>
      </c>
      <c r="L30" s="10">
        <v>1391.6856380819081</v>
      </c>
      <c r="M30" s="10">
        <v>45.563748912994349</v>
      </c>
      <c r="N30" s="10">
        <v>22.182688045197736</v>
      </c>
      <c r="O30" s="10">
        <v>1415.0666989497047</v>
      </c>
      <c r="P30" s="11">
        <v>2771.6616458054195</v>
      </c>
      <c r="Q30" s="10">
        <v>561.47566584324602</v>
      </c>
      <c r="R30" s="10">
        <v>266.78756891852379</v>
      </c>
      <c r="S30" s="10">
        <v>3066.3497427301418</v>
      </c>
      <c r="T30" s="12">
        <v>255.75</v>
      </c>
      <c r="U30" s="10">
        <v>11.331398305084745</v>
      </c>
      <c r="V30" s="12">
        <v>596.95723870056497</v>
      </c>
      <c r="W30" s="13">
        <v>1E-3</v>
      </c>
      <c r="X30" s="13">
        <f>'[1]Howard_Table 5a'!X30*('[1]Howard_Table 6a'!X$34/('[1]Howard_Table 6a'!X$34+'[1]Howard_Table 7a'!X$34))</f>
        <v>81.665639276866031</v>
      </c>
      <c r="Y30" s="10">
        <v>605</v>
      </c>
    </row>
    <row r="31" spans="1:25" x14ac:dyDescent="0.2">
      <c r="A31" s="10">
        <v>1986</v>
      </c>
      <c r="B31" s="10">
        <v>11209.472748416434</v>
      </c>
      <c r="C31" s="10">
        <v>12763.166876654785</v>
      </c>
      <c r="D31" s="11">
        <v>10590.708074616434</v>
      </c>
      <c r="E31" s="10">
        <v>2781.946847015301</v>
      </c>
      <c r="F31" s="10">
        <v>1228.2527187769492</v>
      </c>
      <c r="G31" s="10">
        <v>12144.402202854784</v>
      </c>
      <c r="H31" s="10">
        <v>5259.1432807082128</v>
      </c>
      <c r="I31" s="10">
        <v>2135.4141881716805</v>
      </c>
      <c r="J31" s="10">
        <v>302.85853051297562</v>
      </c>
      <c r="K31" s="10">
        <v>7091.6989383669179</v>
      </c>
      <c r="L31" s="10">
        <v>1501.330944627543</v>
      </c>
      <c r="M31" s="10">
        <v>46.958639003389834</v>
      </c>
      <c r="N31" s="10">
        <v>41.525279444067792</v>
      </c>
      <c r="O31" s="10">
        <v>1506.764304186865</v>
      </c>
      <c r="P31" s="11">
        <v>3011.3280936309598</v>
      </c>
      <c r="Q31" s="10">
        <v>591.23382916226501</v>
      </c>
      <c r="R31" s="10">
        <v>321.46315317018838</v>
      </c>
      <c r="S31" s="10">
        <v>3281.0987696230363</v>
      </c>
      <c r="T31" s="12">
        <v>256.5</v>
      </c>
      <c r="U31" s="10">
        <v>8.3401906779661026</v>
      </c>
      <c r="V31" s="12">
        <v>562.40575564971755</v>
      </c>
      <c r="W31" s="13">
        <v>1E-3</v>
      </c>
      <c r="X31" s="13">
        <f>'[1]Howard_Table 5a'!X31*('[1]Howard_Table 6a'!X$34/('[1]Howard_Table 6a'!X$34+'[1]Howard_Table 7a'!X$34))</f>
        <v>85.552999822595396</v>
      </c>
      <c r="Y31" s="10">
        <v>618.76467379999997</v>
      </c>
    </row>
    <row r="32" spans="1:25" x14ac:dyDescent="0.2">
      <c r="A32" s="10">
        <v>1987</v>
      </c>
      <c r="B32" s="10">
        <v>11748.217977885233</v>
      </c>
      <c r="C32" s="10">
        <v>13219.180415374847</v>
      </c>
      <c r="D32" s="11">
        <v>11235.217977885233</v>
      </c>
      <c r="E32" s="10">
        <v>2878.5505076322506</v>
      </c>
      <c r="F32" s="10">
        <v>1407.5880701426368</v>
      </c>
      <c r="G32" s="10">
        <v>12706.180415374847</v>
      </c>
      <c r="H32" s="10">
        <v>5629.412405782854</v>
      </c>
      <c r="I32" s="10">
        <v>2173.6212099347354</v>
      </c>
      <c r="J32" s="10">
        <v>380.71660829673914</v>
      </c>
      <c r="K32" s="10">
        <v>7422.317007420851</v>
      </c>
      <c r="L32" s="10">
        <v>1537.3829949385561</v>
      </c>
      <c r="M32" s="10">
        <v>61.703752465536724</v>
      </c>
      <c r="N32" s="10">
        <v>52.833027040677955</v>
      </c>
      <c r="O32" s="10">
        <v>1546.2537203634149</v>
      </c>
      <c r="P32" s="11">
        <v>3157.8054161468735</v>
      </c>
      <c r="Q32" s="10">
        <v>632.24285455401264</v>
      </c>
      <c r="R32" s="10">
        <v>340.6212737882704</v>
      </c>
      <c r="S32" s="10">
        <v>3449.4269969126153</v>
      </c>
      <c r="T32" s="12">
        <v>277.2</v>
      </c>
      <c r="U32" s="10">
        <v>10.982690677966101</v>
      </c>
      <c r="V32" s="12">
        <v>633.41716101694908</v>
      </c>
      <c r="W32" s="13">
        <v>1E-3</v>
      </c>
      <c r="X32" s="13">
        <f>'[1]Howard_Table 5a'!X32*('[1]Howard_Table 6a'!X$34/('[1]Howard_Table 6a'!X$34+'[1]Howard_Table 7a'!X$34))</f>
        <v>89.712203763131015</v>
      </c>
      <c r="Y32" s="10">
        <v>513</v>
      </c>
    </row>
    <row r="33" spans="1:25" x14ac:dyDescent="0.2">
      <c r="A33" s="10">
        <v>1988</v>
      </c>
      <c r="B33" s="10">
        <v>11796.052855395677</v>
      </c>
      <c r="C33" s="10">
        <v>12825.007017470982</v>
      </c>
      <c r="D33" s="11">
        <v>11288.052855395677</v>
      </c>
      <c r="E33" s="10">
        <v>2683.2632804395566</v>
      </c>
      <c r="F33" s="10">
        <v>1654.3091183642548</v>
      </c>
      <c r="G33" s="10">
        <v>12317.007017470982</v>
      </c>
      <c r="H33" s="10">
        <v>5603.2038535577822</v>
      </c>
      <c r="I33" s="10">
        <v>1991.8852798055073</v>
      </c>
      <c r="J33" s="10">
        <v>495.33447530371308</v>
      </c>
      <c r="K33" s="10">
        <v>7099.7546580595772</v>
      </c>
      <c r="L33" s="10">
        <v>1497.2891923925838</v>
      </c>
      <c r="M33" s="10">
        <v>51.041480318644069</v>
      </c>
      <c r="N33" s="10">
        <v>65.997951265536742</v>
      </c>
      <c r="O33" s="10">
        <v>1482.332721445691</v>
      </c>
      <c r="P33" s="11">
        <v>3182.3538419311894</v>
      </c>
      <c r="Q33" s="10">
        <v>631.39328938320193</v>
      </c>
      <c r="R33" s="10">
        <v>358.07072428088077</v>
      </c>
      <c r="S33" s="10">
        <v>3455.6764070335107</v>
      </c>
      <c r="T33" s="12">
        <v>270.3</v>
      </c>
      <c r="U33" s="10">
        <v>8.9432309322033898</v>
      </c>
      <c r="V33" s="12">
        <v>734.9059675141242</v>
      </c>
      <c r="W33" s="13">
        <v>1E-3</v>
      </c>
      <c r="X33" s="13">
        <f>'[1]Howard_Table 5a'!X33*('[1]Howard_Table 6a'!X$34/('[1]Howard_Table 6a'!X$34+'[1]Howard_Table 7a'!X$34))</f>
        <v>123.4169012420373</v>
      </c>
      <c r="Y33" s="10">
        <v>508</v>
      </c>
    </row>
    <row r="34" spans="1:25" x14ac:dyDescent="0.2">
      <c r="A34" s="10">
        <v>1989</v>
      </c>
      <c r="B34" s="10">
        <v>11711.172096758826</v>
      </c>
      <c r="C34" s="10">
        <v>12686.016717094606</v>
      </c>
      <c r="D34" s="11">
        <v>11169.342921758825</v>
      </c>
      <c r="E34" s="10">
        <v>2827.7947849740485</v>
      </c>
      <c r="F34" s="10">
        <v>1852.9501646382694</v>
      </c>
      <c r="G34" s="10">
        <v>12144.187542094605</v>
      </c>
      <c r="H34" s="10">
        <v>5423.0041030180209</v>
      </c>
      <c r="I34" s="10">
        <v>2164.1230260193283</v>
      </c>
      <c r="J34" s="10">
        <v>504.16107082428806</v>
      </c>
      <c r="K34" s="10">
        <v>7082.9660582130618</v>
      </c>
      <c r="L34" s="10">
        <v>1356.9906982235211</v>
      </c>
      <c r="M34" s="10">
        <v>29.744776799999997</v>
      </c>
      <c r="N34" s="10">
        <v>90.281346494915255</v>
      </c>
      <c r="O34" s="10">
        <v>1296.4541285286059</v>
      </c>
      <c r="P34" s="11">
        <v>3223.0250587063206</v>
      </c>
      <c r="Q34" s="10">
        <v>627.92716065094794</v>
      </c>
      <c r="R34" s="10">
        <v>386.33468550810244</v>
      </c>
      <c r="S34" s="10">
        <v>3464.6175338491657</v>
      </c>
      <c r="T34" s="12">
        <v>294.14999999999998</v>
      </c>
      <c r="U34" s="10">
        <v>3.3495127118644072</v>
      </c>
      <c r="V34" s="12">
        <v>718.64367937853115</v>
      </c>
      <c r="W34" s="10">
        <v>2.6503087919076411</v>
      </c>
      <c r="X34" s="10">
        <v>153.52938243243244</v>
      </c>
      <c r="Y34" s="10">
        <v>541.82917499999996</v>
      </c>
    </row>
    <row r="35" spans="1:25" x14ac:dyDescent="0.2">
      <c r="A35" s="10">
        <v>1990</v>
      </c>
      <c r="B35" s="10">
        <v>11519.800787264216</v>
      </c>
      <c r="C35" s="10">
        <v>12287.394757762075</v>
      </c>
      <c r="D35" s="11">
        <v>10968.465837264215</v>
      </c>
      <c r="E35" s="10">
        <v>2536.9861828422381</v>
      </c>
      <c r="F35" s="10">
        <v>1769.3922123443831</v>
      </c>
      <c r="G35" s="10">
        <v>11736.059807762074</v>
      </c>
      <c r="H35" s="10">
        <v>5154.3107553421878</v>
      </c>
      <c r="I35" s="10">
        <v>1864.6916122776861</v>
      </c>
      <c r="J35" s="10">
        <v>438.65405916183886</v>
      </c>
      <c r="K35" s="10">
        <v>6580.3483084580357</v>
      </c>
      <c r="L35" s="10">
        <v>1327.825243773555</v>
      </c>
      <c r="M35" s="10">
        <v>25.8663412338983</v>
      </c>
      <c r="N35" s="10">
        <v>100.66590895141245</v>
      </c>
      <c r="O35" s="10">
        <v>1253.025676056041</v>
      </c>
      <c r="P35" s="11">
        <v>3375.6761650418921</v>
      </c>
      <c r="Q35" s="10">
        <v>644.25077651675929</v>
      </c>
      <c r="R35" s="10">
        <v>417.27857112455081</v>
      </c>
      <c r="S35" s="10">
        <v>3602.6483704341008</v>
      </c>
      <c r="T35" s="12">
        <v>297.86</v>
      </c>
      <c r="U35" s="10">
        <v>2.0586546610169489</v>
      </c>
      <c r="V35" s="12">
        <v>638.80695621468919</v>
      </c>
      <c r="W35" s="10">
        <v>0.11879815287740404</v>
      </c>
      <c r="X35" s="10">
        <v>173.98671689189189</v>
      </c>
      <c r="Y35" s="10">
        <v>551.33494999999994</v>
      </c>
    </row>
    <row r="36" spans="1:25" x14ac:dyDescent="0.2">
      <c r="A36" s="10">
        <v>1991</v>
      </c>
      <c r="B36" s="10">
        <v>11385.734920723893</v>
      </c>
      <c r="C36" s="10">
        <v>12029.5724704845</v>
      </c>
      <c r="D36" s="11">
        <v>10694.474962723893</v>
      </c>
      <c r="E36" s="10">
        <v>2404.8966668109651</v>
      </c>
      <c r="F36" s="10">
        <v>1761.059117050359</v>
      </c>
      <c r="G36" s="10">
        <v>11338.312512484499</v>
      </c>
      <c r="H36" s="10">
        <v>5077.9938916030533</v>
      </c>
      <c r="I36" s="10">
        <v>1773.2610671755724</v>
      </c>
      <c r="J36" s="10">
        <v>481.65801374045799</v>
      </c>
      <c r="K36" s="10">
        <v>6369.5969450381672</v>
      </c>
      <c r="L36" s="10">
        <v>1178.3178898374435</v>
      </c>
      <c r="M36" s="10">
        <v>22.761303172881355</v>
      </c>
      <c r="N36" s="10">
        <v>83.359129229378524</v>
      </c>
      <c r="O36" s="10">
        <v>1117.7200637809462</v>
      </c>
      <c r="P36" s="11">
        <v>3432.6001756909382</v>
      </c>
      <c r="Q36" s="10">
        <v>607.57418270811047</v>
      </c>
      <c r="R36" s="10">
        <v>482.50896848806548</v>
      </c>
      <c r="S36" s="10">
        <v>3557.6653899109833</v>
      </c>
      <c r="T36" s="12">
        <v>292.02999999999997</v>
      </c>
      <c r="U36" s="10">
        <v>1.2172775423728814</v>
      </c>
      <c r="V36" s="12">
        <v>556.28223870056502</v>
      </c>
      <c r="W36" s="10">
        <v>8.2836212028467637E-2</v>
      </c>
      <c r="X36" s="10">
        <v>157.25076689189189</v>
      </c>
      <c r="Y36" s="10">
        <v>691.25995799999998</v>
      </c>
    </row>
    <row r="37" spans="1:25" x14ac:dyDescent="0.2">
      <c r="A37" s="10">
        <v>1992</v>
      </c>
      <c r="B37" s="10">
        <v>11039.345978123052</v>
      </c>
      <c r="C37" s="10">
        <v>11981.605387602993</v>
      </c>
      <c r="D37" s="11">
        <v>10497.516803123051</v>
      </c>
      <c r="E37" s="10">
        <v>2544.5556399413053</v>
      </c>
      <c r="F37" s="10">
        <v>1602.2962304613634</v>
      </c>
      <c r="G37" s="10">
        <v>11439.776212602992</v>
      </c>
      <c r="H37" s="10">
        <v>4978.8580462270575</v>
      </c>
      <c r="I37" s="10">
        <v>1909.9513295989946</v>
      </c>
      <c r="J37" s="10">
        <v>388.5871403519464</v>
      </c>
      <c r="K37" s="10">
        <v>6500.2222354741052</v>
      </c>
      <c r="L37" s="10">
        <v>1209.0659911843575</v>
      </c>
      <c r="M37" s="10">
        <v>29.030839837288138</v>
      </c>
      <c r="N37" s="10">
        <v>91.172876343502836</v>
      </c>
      <c r="O37" s="10">
        <v>1146.9239546781428</v>
      </c>
      <c r="P37" s="11">
        <v>3435.9601810002287</v>
      </c>
      <c r="Q37" s="10">
        <v>598.5097110313518</v>
      </c>
      <c r="R37" s="10">
        <v>508.60362905450779</v>
      </c>
      <c r="S37" s="10">
        <v>3525.8662629770724</v>
      </c>
      <c r="T37" s="12">
        <v>259.7</v>
      </c>
      <c r="U37" s="10">
        <v>5.8880402542372883</v>
      </c>
      <c r="V37" s="12">
        <v>488.64597457627121</v>
      </c>
      <c r="W37" s="10">
        <v>1.1757192194334747</v>
      </c>
      <c r="X37" s="10">
        <v>125.28661013513512</v>
      </c>
      <c r="Y37" s="10">
        <v>541.82917499999996</v>
      </c>
    </row>
    <row r="38" spans="1:25" x14ac:dyDescent="0.2">
      <c r="A38" s="10">
        <v>1993</v>
      </c>
      <c r="B38" s="10">
        <v>10456.937236525133</v>
      </c>
      <c r="C38" s="10">
        <v>11867.638443572228</v>
      </c>
      <c r="D38" s="11">
        <v>9992.2949545251322</v>
      </c>
      <c r="E38" s="10">
        <v>2840.4032216821347</v>
      </c>
      <c r="F38" s="10">
        <v>1429.7020146350399</v>
      </c>
      <c r="G38" s="10">
        <v>11402.996161572228</v>
      </c>
      <c r="H38" s="10">
        <v>4752.0183873614924</v>
      </c>
      <c r="I38" s="10">
        <v>2182.9453246649305</v>
      </c>
      <c r="J38" s="10">
        <v>350.31781826456728</v>
      </c>
      <c r="K38" s="10">
        <v>6584.6458937618563</v>
      </c>
      <c r="L38" s="10">
        <v>1204.5147382976961</v>
      </c>
      <c r="M38" s="10">
        <v>28.707385588700564</v>
      </c>
      <c r="N38" s="10">
        <v>87.597325213559316</v>
      </c>
      <c r="O38" s="10">
        <v>1145.6247986728374</v>
      </c>
      <c r="P38" s="11">
        <v>3261.2899214029721</v>
      </c>
      <c r="Q38" s="10">
        <v>610.85943202122905</v>
      </c>
      <c r="R38" s="10">
        <v>442.56496369394199</v>
      </c>
      <c r="S38" s="10">
        <v>3429.5843897302593</v>
      </c>
      <c r="T38" s="12">
        <v>225.25</v>
      </c>
      <c r="U38" s="10">
        <v>13.705169491525425</v>
      </c>
      <c r="V38" s="12">
        <v>422.16712570621468</v>
      </c>
      <c r="W38" s="10">
        <v>4.1859099157490851</v>
      </c>
      <c r="X38" s="10">
        <v>127.05478175675677</v>
      </c>
      <c r="Y38" s="10">
        <v>464.64228199999997</v>
      </c>
    </row>
    <row r="39" spans="1:25" x14ac:dyDescent="0.2">
      <c r="A39" s="10">
        <v>1994</v>
      </c>
      <c r="B39" s="10">
        <v>10627.160160038489</v>
      </c>
      <c r="C39" s="10">
        <v>12265.09188541251</v>
      </c>
      <c r="D39" s="11">
        <v>10208.71594453849</v>
      </c>
      <c r="E39" s="10">
        <v>3018.1410868549829</v>
      </c>
      <c r="F39" s="10">
        <v>1380.2093614809623</v>
      </c>
      <c r="G39" s="10">
        <v>11846.647669912511</v>
      </c>
      <c r="H39" s="10">
        <v>4916.4442276580876</v>
      </c>
      <c r="I39" s="10">
        <v>2344.2067504618167</v>
      </c>
      <c r="J39" s="10">
        <v>320.70751491984112</v>
      </c>
      <c r="K39" s="10">
        <v>6939.943463200063</v>
      </c>
      <c r="L39" s="10">
        <v>1219.344237284143</v>
      </c>
      <c r="M39" s="10">
        <v>27.335420000000006</v>
      </c>
      <c r="N39" s="10">
        <v>74.731285999999997</v>
      </c>
      <c r="O39" s="10">
        <v>1171.9483712841431</v>
      </c>
      <c r="P39" s="11">
        <v>3335.5775129143217</v>
      </c>
      <c r="Q39" s="10">
        <v>622.44321730175693</v>
      </c>
      <c r="R39" s="10">
        <v>459.95059387918502</v>
      </c>
      <c r="S39" s="10">
        <v>3498.0701363368939</v>
      </c>
      <c r="T39" s="12">
        <v>212.53</v>
      </c>
      <c r="U39" s="10">
        <v>15.090402542372882</v>
      </c>
      <c r="V39" s="12">
        <v>387.05335451977402</v>
      </c>
      <c r="W39" s="10">
        <v>9.0652965490366295</v>
      </c>
      <c r="X39" s="10">
        <v>137.76661216216218</v>
      </c>
      <c r="Y39" s="10">
        <v>418.44421549999998</v>
      </c>
    </row>
    <row r="40" spans="1:25" x14ac:dyDescent="0.2">
      <c r="A40" s="10">
        <v>1995</v>
      </c>
      <c r="B40" s="10">
        <v>10518.000951056682</v>
      </c>
      <c r="C40" s="10">
        <v>12306.994763295759</v>
      </c>
      <c r="D40" s="11">
        <v>10166.045951056682</v>
      </c>
      <c r="E40" s="10">
        <v>3224.0669411239769</v>
      </c>
      <c r="F40" s="10">
        <v>1435.073128884897</v>
      </c>
      <c r="G40" s="10">
        <v>11955.039763295759</v>
      </c>
      <c r="H40" s="10">
        <v>4645.2241471891566</v>
      </c>
      <c r="I40" s="10">
        <v>2483.2098587735027</v>
      </c>
      <c r="J40" s="10">
        <v>278.2083524224642</v>
      </c>
      <c r="K40" s="10">
        <v>6850.2256535401948</v>
      </c>
      <c r="L40" s="10">
        <v>1195.2254902061854</v>
      </c>
      <c r="M40" s="10">
        <v>31.448187242937859</v>
      </c>
      <c r="N40" s="10">
        <v>77.307111548022604</v>
      </c>
      <c r="O40" s="10">
        <v>1149.3665659011006</v>
      </c>
      <c r="P40" s="11">
        <v>3580.3514798431984</v>
      </c>
      <c r="Q40" s="10">
        <v>686.40720974288865</v>
      </c>
      <c r="R40" s="10">
        <v>539.42283109626999</v>
      </c>
      <c r="S40" s="10">
        <v>3727.3358584898169</v>
      </c>
      <c r="T40" s="12">
        <v>205.11</v>
      </c>
      <c r="U40" s="10">
        <v>8.7204449152542356</v>
      </c>
      <c r="V40" s="12">
        <v>408.22786016949152</v>
      </c>
      <c r="W40" s="10">
        <v>14.281240449393204</v>
      </c>
      <c r="X40" s="10">
        <v>131.90697364864866</v>
      </c>
      <c r="Y40" s="10">
        <v>351.95499999999998</v>
      </c>
    </row>
    <row r="41" spans="1:25" x14ac:dyDescent="0.2">
      <c r="A41" s="10">
        <v>1996</v>
      </c>
      <c r="B41" s="10">
        <v>10472.971835718445</v>
      </c>
      <c r="C41" s="10">
        <v>12359.193636813627</v>
      </c>
      <c r="D41" s="11">
        <v>10158.013035718444</v>
      </c>
      <c r="E41" s="10">
        <v>3261.746525938348</v>
      </c>
      <c r="F41" s="10">
        <v>1375.5247248431685</v>
      </c>
      <c r="G41" s="10">
        <v>12044.234836813626</v>
      </c>
      <c r="H41" s="10">
        <v>4791.3623976072895</v>
      </c>
      <c r="I41" s="10">
        <v>2598.5669863308176</v>
      </c>
      <c r="J41" s="10">
        <v>263.76152632027674</v>
      </c>
      <c r="K41" s="10">
        <v>7126.1678576178301</v>
      </c>
      <c r="L41" s="10">
        <v>1175.7174866666667</v>
      </c>
      <c r="M41" s="10">
        <v>29.787208668926556</v>
      </c>
      <c r="N41" s="10">
        <v>75.369680298305084</v>
      </c>
      <c r="O41" s="10">
        <v>1130.135015037288</v>
      </c>
      <c r="P41" s="11">
        <v>3507.0659951916259</v>
      </c>
      <c r="Q41" s="10">
        <v>613.45399461245825</v>
      </c>
      <c r="R41" s="10">
        <v>533.78636197172364</v>
      </c>
      <c r="S41" s="10">
        <v>3586.733627832361</v>
      </c>
      <c r="T41" s="12">
        <v>181.26</v>
      </c>
      <c r="U41" s="10">
        <v>13.367725988700565</v>
      </c>
      <c r="V41" s="12">
        <v>381.08305084745763</v>
      </c>
      <c r="W41" s="10">
        <v>6.5706103374450313</v>
      </c>
      <c r="X41" s="10">
        <v>121.52410540540539</v>
      </c>
      <c r="Y41" s="10">
        <v>314.9588</v>
      </c>
    </row>
    <row r="42" spans="1:25" x14ac:dyDescent="0.2">
      <c r="A42" s="10">
        <v>1997</v>
      </c>
      <c r="B42" s="10">
        <v>10618.764651076319</v>
      </c>
      <c r="C42" s="10">
        <v>12563.2129308434</v>
      </c>
      <c r="D42" s="11">
        <v>10340.474651076318</v>
      </c>
      <c r="E42" s="10">
        <v>3306.7317237235097</v>
      </c>
      <c r="F42" s="10">
        <v>1362.2834439564274</v>
      </c>
      <c r="G42" s="10">
        <v>12284.922930843399</v>
      </c>
      <c r="H42" s="10">
        <v>4993.5980664297458</v>
      </c>
      <c r="I42" s="10">
        <v>2596.2664088538213</v>
      </c>
      <c r="J42" s="10">
        <v>244.01406651907897</v>
      </c>
      <c r="K42" s="10">
        <v>7345.8504087644878</v>
      </c>
      <c r="L42" s="10">
        <v>1104.6820293333335</v>
      </c>
      <c r="M42" s="10">
        <v>35.105346725423736</v>
      </c>
      <c r="N42" s="10">
        <v>91.696023707344622</v>
      </c>
      <c r="O42" s="10">
        <v>1048.0913523514125</v>
      </c>
      <c r="P42" s="11">
        <v>3588.99418048502</v>
      </c>
      <c r="Q42" s="10">
        <v>660.65117283331756</v>
      </c>
      <c r="R42" s="10">
        <v>548.27297890178579</v>
      </c>
      <c r="S42" s="10">
        <v>3701.3723744165518</v>
      </c>
      <c r="T42" s="12">
        <v>174.9</v>
      </c>
      <c r="U42" s="10">
        <v>13.453389830508474</v>
      </c>
      <c r="V42" s="12">
        <v>332.39194915254234</v>
      </c>
      <c r="W42" s="10">
        <v>1.2554054804386781</v>
      </c>
      <c r="X42" s="10">
        <v>145.90842567567569</v>
      </c>
      <c r="Y42" s="10">
        <v>278.29000000000002</v>
      </c>
    </row>
    <row r="43" spans="1:25" x14ac:dyDescent="0.2">
      <c r="A43" s="10">
        <v>1998</v>
      </c>
      <c r="B43" s="10">
        <v>10738.47957760622</v>
      </c>
      <c r="C43" s="10">
        <v>13092.699593218549</v>
      </c>
      <c r="D43" s="14">
        <v>10318.644379606219</v>
      </c>
      <c r="E43" s="10">
        <v>3490.9825208821321</v>
      </c>
      <c r="F43" s="10">
        <v>1136.7625052698047</v>
      </c>
      <c r="G43" s="10">
        <v>12782.431097218549</v>
      </c>
      <c r="H43" s="10">
        <v>4995.1444366568867</v>
      </c>
      <c r="I43" s="10">
        <v>2695.0034553288806</v>
      </c>
      <c r="J43" s="10">
        <v>169.72273220755596</v>
      </c>
      <c r="K43" s="10">
        <v>7520.4251597782113</v>
      </c>
      <c r="L43" s="10">
        <v>1088.5663220000001</v>
      </c>
      <c r="M43" s="10">
        <v>42.57744489491526</v>
      </c>
      <c r="N43" s="10">
        <v>45.940880867796608</v>
      </c>
      <c r="O43" s="10">
        <v>1085.2028860271189</v>
      </c>
      <c r="P43" s="11">
        <v>3661.1359557905312</v>
      </c>
      <c r="Q43" s="10">
        <v>725.38191384120375</v>
      </c>
      <c r="R43" s="15">
        <v>492.59141096899174</v>
      </c>
      <c r="S43" s="10">
        <v>3987.133344596085</v>
      </c>
      <c r="T43" s="12">
        <v>161.65</v>
      </c>
      <c r="U43" s="10">
        <v>23.502789548022598</v>
      </c>
      <c r="V43" s="12">
        <v>263.32655367231638</v>
      </c>
      <c r="W43" s="10">
        <v>4.5169172691104622</v>
      </c>
      <c r="X43" s="10">
        <v>148.82111148648647</v>
      </c>
      <c r="Y43" s="10">
        <v>310.26849599999997</v>
      </c>
    </row>
    <row r="44" spans="1:25" x14ac:dyDescent="0.2">
      <c r="A44" s="10">
        <v>1999</v>
      </c>
      <c r="B44" s="10">
        <v>10737.674109853519</v>
      </c>
      <c r="C44" s="10">
        <v>13194.15203137406</v>
      </c>
      <c r="D44" s="14">
        <v>10328.411371032766</v>
      </c>
      <c r="E44" s="10">
        <v>3563.3099834923787</v>
      </c>
      <c r="F44" s="10">
        <v>1106.8320619718386</v>
      </c>
      <c r="G44" s="10">
        <v>12885.21434387406</v>
      </c>
      <c r="H44" s="10">
        <v>5272.3722164496739</v>
      </c>
      <c r="I44" s="10">
        <v>2765.7244216110325</v>
      </c>
      <c r="J44" s="10">
        <v>203.76915836263495</v>
      </c>
      <c r="K44" s="10">
        <v>7834.3274796980713</v>
      </c>
      <c r="L44" s="10">
        <v>1092.0305466666666</v>
      </c>
      <c r="M44" s="10">
        <v>53.263975830508471</v>
      </c>
      <c r="N44" s="10">
        <v>46.451656406779655</v>
      </c>
      <c r="O44" s="10">
        <v>1098.8428660903955</v>
      </c>
      <c r="P44" s="11">
        <v>3393.5200420552237</v>
      </c>
      <c r="Q44" s="10">
        <v>702.35490652354304</v>
      </c>
      <c r="R44" s="15">
        <v>429.78864936112768</v>
      </c>
      <c r="S44" s="10">
        <v>3752.1373185582979</v>
      </c>
      <c r="T44" s="12">
        <v>157.94</v>
      </c>
      <c r="U44" s="10">
        <v>40.677224576271186</v>
      </c>
      <c r="V44" s="12">
        <v>266.34544491525423</v>
      </c>
      <c r="W44" s="10">
        <v>1.2894549510234896</v>
      </c>
      <c r="X44" s="10">
        <v>146.20312094594595</v>
      </c>
      <c r="Y44" s="10">
        <v>308.93768749999998</v>
      </c>
    </row>
    <row r="45" spans="1:25" x14ac:dyDescent="0.2">
      <c r="A45" s="10">
        <v>2000</v>
      </c>
      <c r="B45" s="10">
        <v>10738.266651631879</v>
      </c>
      <c r="C45" s="10">
        <v>13251.05275274566</v>
      </c>
      <c r="D45" s="14">
        <v>10327.245660479086</v>
      </c>
      <c r="E45" s="10">
        <v>3697.5030817114502</v>
      </c>
      <c r="F45" s="10">
        <v>1184.716980597668</v>
      </c>
      <c r="G45" s="10">
        <v>12942.685411745661</v>
      </c>
      <c r="H45" s="10">
        <v>5180.6041959580771</v>
      </c>
      <c r="I45" s="10">
        <v>2804.6467199574681</v>
      </c>
      <c r="J45" s="10">
        <v>208.58983179974166</v>
      </c>
      <c r="K45" s="10">
        <v>7776.6610841158035</v>
      </c>
      <c r="L45" s="10">
        <v>1063.096706</v>
      </c>
      <c r="M45" s="10">
        <v>57.825091728813561</v>
      </c>
      <c r="N45" s="10">
        <v>43.042242457627118</v>
      </c>
      <c r="O45" s="10">
        <v>1077.8795552711865</v>
      </c>
      <c r="P45" s="11">
        <v>3465.4823497575358</v>
      </c>
      <c r="Q45" s="10">
        <v>771.20069061552772</v>
      </c>
      <c r="R45" s="15">
        <v>458.64173913747908</v>
      </c>
      <c r="S45" s="10">
        <v>3865.3141929490307</v>
      </c>
      <c r="T45" s="12">
        <v>159</v>
      </c>
      <c r="U45" s="10">
        <v>62.451800847457612</v>
      </c>
      <c r="V45" s="12">
        <v>330.44350282485874</v>
      </c>
      <c r="W45" s="10">
        <v>1.3787785621832043</v>
      </c>
      <c r="X45" s="10">
        <v>128.76723541216217</v>
      </c>
      <c r="Y45" s="10">
        <v>308.36734100000001</v>
      </c>
    </row>
    <row r="46" spans="1:25" x14ac:dyDescent="0.2">
      <c r="A46" s="10">
        <v>2001</v>
      </c>
      <c r="B46" s="10">
        <v>10358.725776512896</v>
      </c>
      <c r="C46" s="10">
        <v>13089.149838336656</v>
      </c>
      <c r="D46" s="14">
        <v>9953.0808227831239</v>
      </c>
      <c r="E46" s="10">
        <v>3787.241542076637</v>
      </c>
      <c r="F46" s="10">
        <v>1056.8174802528763</v>
      </c>
      <c r="G46" s="10">
        <v>12780.972612836656</v>
      </c>
      <c r="H46" s="10">
        <v>4980.6707343854769</v>
      </c>
      <c r="I46" s="10">
        <v>2894.6743124742243</v>
      </c>
      <c r="J46" s="10">
        <v>146.56730760542121</v>
      </c>
      <c r="K46" s="10">
        <v>7728.7777392542803</v>
      </c>
      <c r="L46" s="10">
        <v>939.45960400000013</v>
      </c>
      <c r="M46" s="10">
        <v>72.840006186440661</v>
      </c>
      <c r="N46" s="10">
        <v>30.611003915254237</v>
      </c>
      <c r="O46" s="10">
        <v>981.68860627118647</v>
      </c>
      <c r="P46" s="11">
        <v>3332.2665000624402</v>
      </c>
      <c r="Q46" s="10">
        <v>755.09347436619328</v>
      </c>
      <c r="R46" s="15">
        <v>436.72364036012976</v>
      </c>
      <c r="S46" s="10">
        <v>3733.8725182614107</v>
      </c>
      <c r="T46" s="12">
        <v>272</v>
      </c>
      <c r="U46" s="10">
        <v>63.823199152542372</v>
      </c>
      <c r="V46" s="12">
        <v>307.27761299435025</v>
      </c>
      <c r="W46" s="10">
        <v>0.81054989723645454</v>
      </c>
      <c r="X46" s="10">
        <v>121.13318870270271</v>
      </c>
      <c r="Y46" s="10">
        <v>308.17722549999996</v>
      </c>
    </row>
    <row r="47" spans="1:25" x14ac:dyDescent="0.2">
      <c r="A47" s="16">
        <v>2002</v>
      </c>
      <c r="B47" s="17">
        <v>10404.35555005163</v>
      </c>
      <c r="C47" s="17">
        <v>13288.440903122566</v>
      </c>
      <c r="D47" s="14">
        <v>10021.146937523328</v>
      </c>
      <c r="E47" s="17">
        <v>3895.1081847118612</v>
      </c>
      <c r="F47" s="17">
        <v>1011.0228316409243</v>
      </c>
      <c r="G47" s="17">
        <v>12999.465343122565</v>
      </c>
      <c r="H47" s="17">
        <v>5160.8985238462456</v>
      </c>
      <c r="I47" s="17">
        <v>3025.7242238690419</v>
      </c>
      <c r="J47" s="17">
        <v>146.22209875090738</v>
      </c>
      <c r="K47" s="17">
        <v>8040.4006489643807</v>
      </c>
      <c r="L47" s="17">
        <v>947.42510800000014</v>
      </c>
      <c r="M47" s="17">
        <v>95.340715999999986</v>
      </c>
      <c r="N47" s="17">
        <v>26.731366603389834</v>
      </c>
      <c r="O47" s="17">
        <v>1016.0344573966103</v>
      </c>
      <c r="P47" s="11">
        <v>3252.2963819180713</v>
      </c>
      <c r="Q47" s="17">
        <v>699.20867682279027</v>
      </c>
      <c r="R47" s="15">
        <v>446.99244252761827</v>
      </c>
      <c r="S47" s="17">
        <v>3598.7456687415447</v>
      </c>
      <c r="T47" s="18">
        <v>269.45</v>
      </c>
      <c r="U47" s="17">
        <v>74.538347457627111</v>
      </c>
      <c r="V47" s="18">
        <v>279.11458333333331</v>
      </c>
      <c r="W47" s="17">
        <v>0.29622056240216221</v>
      </c>
      <c r="X47" s="17">
        <v>111.96234042567566</v>
      </c>
      <c r="Y47" s="17">
        <v>288.97555999999997</v>
      </c>
    </row>
    <row r="48" spans="1:25" x14ac:dyDescent="0.2">
      <c r="A48" s="16">
        <v>2003</v>
      </c>
      <c r="B48" s="17">
        <v>10622.462734651273</v>
      </c>
      <c r="C48" s="17">
        <v>13730.621279151534</v>
      </c>
      <c r="D48" s="14">
        <v>10232.534371509766</v>
      </c>
      <c r="E48" s="17">
        <v>4042.1013676911689</v>
      </c>
      <c r="F48" s="17">
        <v>933.94282319090803</v>
      </c>
      <c r="G48" s="17">
        <v>13442.596296651534</v>
      </c>
      <c r="H48" s="17">
        <v>5272.6598904951024</v>
      </c>
      <c r="I48" s="17">
        <v>3054.7936861595622</v>
      </c>
      <c r="J48" s="17">
        <v>144.87003073739484</v>
      </c>
      <c r="K48" s="17">
        <v>8182.5835459172704</v>
      </c>
      <c r="L48" s="17">
        <v>932.86803600000007</v>
      </c>
      <c r="M48" s="17">
        <v>116.70871400677966</v>
      </c>
      <c r="N48" s="17">
        <v>25.748221613559323</v>
      </c>
      <c r="O48" s="17">
        <v>1023.8285283932205</v>
      </c>
      <c r="P48" s="11">
        <v>3485.3994206083398</v>
      </c>
      <c r="Q48" s="17">
        <v>801.11863069041431</v>
      </c>
      <c r="R48" s="15">
        <v>390.25754643363229</v>
      </c>
      <c r="S48" s="17">
        <v>3998.1638855066312</v>
      </c>
      <c r="T48" s="18">
        <v>168.54</v>
      </c>
      <c r="U48" s="17">
        <v>68.911264124293794</v>
      </c>
      <c r="V48" s="18">
        <v>261.81832627118644</v>
      </c>
      <c r="W48" s="17">
        <v>0.56907271011915206</v>
      </c>
      <c r="X48" s="17">
        <v>111.24869813513514</v>
      </c>
      <c r="Y48" s="17">
        <v>288.02498249999996</v>
      </c>
    </row>
    <row r="49" spans="1:25" x14ac:dyDescent="0.2">
      <c r="A49" s="16">
        <v>2004</v>
      </c>
      <c r="B49" s="17">
        <v>11104.870610462702</v>
      </c>
      <c r="C49" s="17">
        <v>14751.30524834778</v>
      </c>
      <c r="D49" s="14">
        <v>10707.719876651381</v>
      </c>
      <c r="E49" s="17">
        <v>4592.1995689822988</v>
      </c>
      <c r="F49" s="17">
        <v>945.76493109722037</v>
      </c>
      <c r="G49" s="17">
        <v>14458.527378347781</v>
      </c>
      <c r="H49" s="17">
        <v>5627.6496625535046</v>
      </c>
      <c r="I49" s="17">
        <v>3530.9805335568653</v>
      </c>
      <c r="J49" s="17">
        <v>125.30819564827709</v>
      </c>
      <c r="K49" s="17">
        <v>9033.3220004620944</v>
      </c>
      <c r="L49" s="17">
        <v>957.11515800000006</v>
      </c>
      <c r="M49" s="17">
        <v>176.05944936949152</v>
      </c>
      <c r="N49" s="17">
        <v>31.114798220338983</v>
      </c>
      <c r="O49" s="17">
        <v>1102.0598091491527</v>
      </c>
      <c r="P49" s="11">
        <v>3578.3722448032509</v>
      </c>
      <c r="Q49" s="17">
        <v>821.45664185826433</v>
      </c>
      <c r="R49" s="15">
        <v>412.00382604503164</v>
      </c>
      <c r="S49" s="17">
        <v>4090.9026245388563</v>
      </c>
      <c r="T49" s="18">
        <v>168.54</v>
      </c>
      <c r="U49" s="17">
        <v>62.181567796610167</v>
      </c>
      <c r="V49" s="18">
        <v>255.55123587570623</v>
      </c>
      <c r="W49" s="17">
        <v>1.5213764010671025</v>
      </c>
      <c r="X49" s="17">
        <v>120.4915754189189</v>
      </c>
      <c r="Y49" s="17">
        <v>292.77787000000001</v>
      </c>
    </row>
    <row r="50" spans="1:25" x14ac:dyDescent="0.2">
      <c r="A50" s="16">
        <v>2005</v>
      </c>
      <c r="B50" s="17">
        <v>11296.814776560263</v>
      </c>
      <c r="C50" s="17">
        <v>14946.697024979112</v>
      </c>
      <c r="D50" s="14">
        <v>10766.090792958075</v>
      </c>
      <c r="E50" s="17">
        <v>4623.2901595902113</v>
      </c>
      <c r="F50" s="17">
        <v>973.40791117136325</v>
      </c>
      <c r="G50" s="17">
        <v>14652.017999979113</v>
      </c>
      <c r="H50" s="19">
        <v>5727.8739263521284</v>
      </c>
      <c r="I50" s="17">
        <v>3549.5325857307248</v>
      </c>
      <c r="J50" s="17">
        <v>136.24561795166858</v>
      </c>
      <c r="K50" s="17">
        <v>9274.6476605293446</v>
      </c>
      <c r="L50" s="20">
        <v>942.97697700000003</v>
      </c>
      <c r="M50" s="17">
        <v>196.77535087118645</v>
      </c>
      <c r="N50" s="17">
        <v>26.404867901694914</v>
      </c>
      <c r="O50" s="17">
        <v>1113.3474599694916</v>
      </c>
      <c r="P50" s="11">
        <v>3541.4588650824317</v>
      </c>
      <c r="Q50" s="17">
        <v>777.35440609102682</v>
      </c>
      <c r="R50" s="15">
        <v>425.66297516053578</v>
      </c>
      <c r="S50" s="17">
        <v>3995.8550625830039</v>
      </c>
      <c r="T50" s="18">
        <v>168.54</v>
      </c>
      <c r="U50" s="15">
        <v>97</v>
      </c>
      <c r="V50" s="21">
        <v>257.02683615819205</v>
      </c>
      <c r="W50" s="15">
        <v>1.1461784791934981</v>
      </c>
      <c r="X50" s="15">
        <v>128.20190022972974</v>
      </c>
      <c r="Y50" s="15">
        <v>294.67902499999997</v>
      </c>
    </row>
    <row r="51" spans="1:25" x14ac:dyDescent="0.2">
      <c r="A51" s="16">
        <v>2006</v>
      </c>
      <c r="B51" s="19">
        <v>10810.873807829445</v>
      </c>
      <c r="C51" s="19">
        <v>14281.809488895249</v>
      </c>
      <c r="D51" s="14">
        <v>10411.222071539109</v>
      </c>
      <c r="E51" s="22">
        <v>4309.4122865009522</v>
      </c>
      <c r="F51" s="19">
        <v>838.47660543514894</v>
      </c>
      <c r="G51" s="19">
        <v>13986.17988639525</v>
      </c>
      <c r="H51" s="19">
        <v>5577.7013141542002</v>
      </c>
      <c r="I51" s="19">
        <v>3281.7073555811276</v>
      </c>
      <c r="J51" s="19">
        <v>140.99259723820481</v>
      </c>
      <c r="K51" s="19">
        <v>8694.2503647871126</v>
      </c>
      <c r="L51" s="15">
        <v>876</v>
      </c>
      <c r="M51" s="19">
        <v>172.94322296949153</v>
      </c>
      <c r="N51" s="19">
        <v>26.201195305084745</v>
      </c>
      <c r="O51" s="19">
        <v>1034.2278936644068</v>
      </c>
      <c r="P51" s="11">
        <v>3421.3975003789924</v>
      </c>
      <c r="Q51" s="23">
        <v>768.17367051524172</v>
      </c>
      <c r="R51" s="15">
        <v>409.92330271272789</v>
      </c>
      <c r="S51" s="19">
        <v>4001.5135905086395</v>
      </c>
      <c r="T51" s="24">
        <v>169.60000000000002</v>
      </c>
      <c r="U51" s="15">
        <v>84.726800847457625</v>
      </c>
      <c r="V51" s="24">
        <v>260.8378884180791</v>
      </c>
      <c r="W51" s="15">
        <v>1.8612365876330026</v>
      </c>
      <c r="X51" s="15">
        <v>105.79978258783784</v>
      </c>
      <c r="Y51" s="15">
        <v>295.62960249999998</v>
      </c>
    </row>
    <row r="52" spans="1:25" x14ac:dyDescent="0.2">
      <c r="A52" s="25">
        <v>2007</v>
      </c>
      <c r="B52" s="19">
        <v>10195.07199613577</v>
      </c>
      <c r="C52" s="19">
        <v>12695.08203964578</v>
      </c>
      <c r="D52" s="14">
        <v>9794.3173757674485</v>
      </c>
      <c r="E52" s="22">
        <v>3192.8390666700475</v>
      </c>
      <c r="F52" s="19">
        <v>692.82902316003583</v>
      </c>
      <c r="G52" s="19">
        <v>12361.429337145781</v>
      </c>
      <c r="H52" s="15">
        <v>5064.4677123130032</v>
      </c>
      <c r="I52" s="19">
        <v>2487.223753739931</v>
      </c>
      <c r="J52" s="19">
        <v>139.41017491369388</v>
      </c>
      <c r="K52" s="19">
        <v>7326.550566168009</v>
      </c>
      <c r="L52" s="15">
        <v>793</v>
      </c>
      <c r="M52" s="19">
        <v>132.02106896949152</v>
      </c>
      <c r="N52" s="19">
        <v>33.268073305084741</v>
      </c>
      <c r="O52" s="19">
        <v>902.70445833107351</v>
      </c>
      <c r="P52" s="11">
        <v>3347.4647227504456</v>
      </c>
      <c r="Q52" s="23">
        <v>510.38004795837207</v>
      </c>
      <c r="R52" s="15">
        <v>478.27047076792792</v>
      </c>
      <c r="S52" s="19">
        <v>3896.7101166444463</v>
      </c>
      <c r="T52" s="24">
        <v>172.25</v>
      </c>
      <c r="U52" s="15">
        <v>62.014759887005653</v>
      </c>
      <c r="V52" s="24">
        <v>268.01398305084746</v>
      </c>
      <c r="W52" s="15">
        <v>1.1994361152474045</v>
      </c>
      <c r="X52" s="15">
        <v>149.47533498648647</v>
      </c>
      <c r="Y52" s="15">
        <v>305.1353775</v>
      </c>
    </row>
    <row r="53" spans="1:25" x14ac:dyDescent="0.2">
      <c r="A53" s="16">
        <v>2008</v>
      </c>
      <c r="B53" s="10"/>
      <c r="C53" s="10"/>
      <c r="D53" s="14">
        <v>8654.6817765492997</v>
      </c>
      <c r="E53" s="10"/>
      <c r="F53" s="10"/>
      <c r="G53" s="10"/>
      <c r="H53" s="15">
        <v>4204</v>
      </c>
      <c r="I53" s="10"/>
      <c r="J53" s="10"/>
      <c r="K53" s="10"/>
      <c r="L53" s="15">
        <v>652</v>
      </c>
      <c r="M53" s="10"/>
      <c r="N53" s="10"/>
      <c r="O53" s="10"/>
      <c r="P53" s="11">
        <v>3218.8905847999754</v>
      </c>
      <c r="Q53" s="10"/>
      <c r="R53" s="15">
        <v>521.21470800448344</v>
      </c>
      <c r="S53" s="10"/>
      <c r="T53" s="26">
        <v>153.70000000000002</v>
      </c>
      <c r="U53" s="15">
        <v>29.893855932203387</v>
      </c>
      <c r="V53" s="24">
        <v>243.70635593220337</v>
      </c>
      <c r="W53" s="15">
        <v>1.8222299071294166</v>
      </c>
      <c r="X53" s="15">
        <v>182.13990701351352</v>
      </c>
      <c r="Y53" s="15">
        <v>287.07440500000001</v>
      </c>
    </row>
    <row r="54" spans="1:25" x14ac:dyDescent="0.2">
      <c r="A54" s="16">
        <v>2009</v>
      </c>
      <c r="B54" s="10"/>
      <c r="C54" s="10"/>
      <c r="D54" s="14">
        <v>7432.1547522859901</v>
      </c>
      <c r="E54" s="10"/>
      <c r="F54" s="10"/>
      <c r="G54" s="10"/>
      <c r="H54" s="15">
        <v>3350</v>
      </c>
      <c r="I54" s="10"/>
      <c r="J54" s="10"/>
      <c r="K54" s="10"/>
      <c r="L54" s="15">
        <v>536</v>
      </c>
      <c r="M54" s="10"/>
      <c r="N54" s="10"/>
      <c r="O54" s="10"/>
      <c r="P54" s="11">
        <v>2975.9038942253455</v>
      </c>
      <c r="Q54" s="10"/>
      <c r="R54" s="15">
        <v>473.09163006458397</v>
      </c>
      <c r="S54" s="10"/>
      <c r="T54" s="26">
        <v>155.55500000000001</v>
      </c>
      <c r="U54" s="15">
        <v>14.381885593220339</v>
      </c>
      <c r="V54" s="15">
        <v>263.02496468926552</v>
      </c>
      <c r="W54" s="15">
        <v>1.1461784791934981</v>
      </c>
      <c r="X54" s="15">
        <v>151.57541572297296</v>
      </c>
      <c r="Y54" s="27">
        <v>266.1617</v>
      </c>
    </row>
    <row r="55" spans="1:25" x14ac:dyDescent="0.2">
      <c r="A55" s="16">
        <v>2010</v>
      </c>
      <c r="B55" s="10"/>
      <c r="C55" s="10"/>
      <c r="D55" s="14">
        <v>7725.4121708549264</v>
      </c>
      <c r="E55" s="10"/>
      <c r="F55" s="10"/>
      <c r="G55" s="10"/>
      <c r="H55" s="15">
        <v>3575</v>
      </c>
      <c r="I55" s="10"/>
      <c r="J55" s="10"/>
      <c r="K55" s="10"/>
      <c r="L55" s="15">
        <v>574</v>
      </c>
      <c r="M55" s="10"/>
      <c r="N55" s="10"/>
      <c r="O55" s="10"/>
      <c r="P55" s="11">
        <v>2889.7292651978905</v>
      </c>
      <c r="Q55" s="10"/>
      <c r="R55" s="15">
        <v>477.66001555870776</v>
      </c>
      <c r="S55" s="10"/>
      <c r="T55" s="26">
        <v>156</v>
      </c>
      <c r="U55" s="15">
        <v>16</v>
      </c>
      <c r="V55" s="24">
        <v>332</v>
      </c>
      <c r="W55" s="15">
        <v>1</v>
      </c>
      <c r="X55" s="27">
        <v>199</v>
      </c>
      <c r="Y55" s="27">
        <v>266</v>
      </c>
    </row>
    <row r="56" spans="1:25" x14ac:dyDescent="0.2">
      <c r="A56" s="16">
        <v>2011</v>
      </c>
      <c r="B56" s="10"/>
      <c r="C56" s="10"/>
      <c r="D56" s="14">
        <v>8020.9085630876943</v>
      </c>
      <c r="E56" s="10"/>
      <c r="F56" s="10"/>
      <c r="G56" s="10"/>
      <c r="H56" s="15">
        <v>3856</v>
      </c>
      <c r="I56" s="10"/>
      <c r="J56" s="10"/>
      <c r="K56" s="10"/>
      <c r="L56" s="15">
        <v>569</v>
      </c>
      <c r="M56" s="10"/>
      <c r="N56" s="10"/>
      <c r="O56" s="10"/>
      <c r="P56" s="11">
        <v>2822.1294286088437</v>
      </c>
      <c r="Q56" s="10"/>
      <c r="R56" s="15">
        <v>507.02516531327859</v>
      </c>
      <c r="S56" s="10"/>
      <c r="T56" s="26">
        <v>156</v>
      </c>
      <c r="U56" s="15">
        <v>15</v>
      </c>
      <c r="V56" s="24">
        <v>419</v>
      </c>
      <c r="W56" s="15">
        <v>1</v>
      </c>
      <c r="X56" s="27">
        <v>199</v>
      </c>
      <c r="Y56" s="27">
        <v>266</v>
      </c>
    </row>
    <row r="57" spans="1:25" x14ac:dyDescent="0.2">
      <c r="A57" s="16">
        <v>2012</v>
      </c>
      <c r="B57" s="10"/>
      <c r="C57" s="10"/>
      <c r="D57" s="14">
        <v>8344</v>
      </c>
      <c r="E57" s="10"/>
      <c r="F57" s="10"/>
      <c r="G57" s="10"/>
      <c r="H57" s="15">
        <v>4072</v>
      </c>
      <c r="I57" s="10"/>
      <c r="J57" s="10"/>
      <c r="K57" s="10"/>
      <c r="L57" s="15">
        <v>591</v>
      </c>
      <c r="M57" s="10"/>
      <c r="N57" s="10"/>
      <c r="O57" s="10"/>
      <c r="P57" s="11">
        <v>2961.1226830939113</v>
      </c>
      <c r="Q57" s="10"/>
      <c r="R57" s="15">
        <v>502.4662131913563</v>
      </c>
      <c r="S57" s="10"/>
      <c r="T57" s="26">
        <v>156</v>
      </c>
      <c r="U57" s="15">
        <v>22</v>
      </c>
      <c r="V57" s="24">
        <v>365</v>
      </c>
      <c r="W57" s="15">
        <v>1</v>
      </c>
      <c r="X57" s="27">
        <v>199</v>
      </c>
      <c r="Y57" s="27">
        <v>266</v>
      </c>
    </row>
    <row r="58" spans="1:25" x14ac:dyDescent="0.2">
      <c r="A58" s="28">
        <v>2013</v>
      </c>
      <c r="D58" s="29">
        <v>8650</v>
      </c>
      <c r="H58" s="14">
        <v>4320</v>
      </c>
      <c r="L58" s="14">
        <v>611</v>
      </c>
      <c r="P58" s="29">
        <v>3000</v>
      </c>
      <c r="R58" s="30">
        <v>616</v>
      </c>
      <c r="T58" s="31">
        <v>156</v>
      </c>
      <c r="U58" s="11">
        <v>19</v>
      </c>
      <c r="V58" s="32">
        <v>365</v>
      </c>
      <c r="W58" s="33">
        <v>1</v>
      </c>
      <c r="X58" s="34">
        <v>199</v>
      </c>
      <c r="Y58" s="35">
        <v>266</v>
      </c>
    </row>
    <row r="59" spans="1:25" x14ac:dyDescent="0.2">
      <c r="A59" s="28">
        <v>2014</v>
      </c>
      <c r="D59" s="36">
        <f t="shared" ref="D59:D64" si="0">(D$65-D$55)/10+D58</f>
        <v>8727.4587829145075</v>
      </c>
      <c r="H59" s="37">
        <f>H$51/'[1]Howard_Table 28'!C$51*'[1]Howard_Table 28'!C59</f>
        <v>4473.5394122131547</v>
      </c>
      <c r="L59" s="37">
        <f>L$51/'[1]Howard_Table 37'!C$51*'[1]Howard_Table 37'!C59</f>
        <v>593.84423592493295</v>
      </c>
      <c r="P59">
        <f>P$52/(P$52+'[1]Howard_Table 7a'!P$52)*AJ59</f>
        <v>0</v>
      </c>
      <c r="U59" s="38">
        <v>62.014759887005653</v>
      </c>
      <c r="V59" s="39">
        <v>268.01398305084746</v>
      </c>
      <c r="W59" s="33">
        <f t="shared" ref="W59:W65" si="1">AH59</f>
        <v>0</v>
      </c>
      <c r="X59" s="33">
        <f t="shared" ref="X59:X65" si="2">AE59</f>
        <v>0</v>
      </c>
    </row>
    <row r="60" spans="1:25" x14ac:dyDescent="0.2">
      <c r="A60" s="28">
        <v>2015</v>
      </c>
      <c r="D60" s="36">
        <f t="shared" si="0"/>
        <v>8804.9175658290151</v>
      </c>
      <c r="H60" s="37">
        <f>H$51/'[1]Howard_Table 28'!C$51*'[1]Howard_Table 28'!C60</f>
        <v>4626.1822839980177</v>
      </c>
      <c r="L60" s="37">
        <f>L$51/'[1]Howard_Table 37'!C$51*'[1]Howard_Table 37'!C60</f>
        <v>577.98516532618407</v>
      </c>
      <c r="P60">
        <f>P$52/(P$52+'[1]Howard_Table 7a'!P$52)*AJ60</f>
        <v>0</v>
      </c>
      <c r="U60" s="38">
        <v>62.014759887005653</v>
      </c>
      <c r="V60" s="39">
        <v>268.01398305084746</v>
      </c>
      <c r="W60" s="33">
        <f t="shared" si="1"/>
        <v>0</v>
      </c>
      <c r="X60" s="33">
        <f t="shared" si="2"/>
        <v>0</v>
      </c>
    </row>
    <row r="61" spans="1:25" x14ac:dyDescent="0.2">
      <c r="A61" s="28">
        <v>2016</v>
      </c>
      <c r="D61" s="36">
        <f t="shared" si="0"/>
        <v>8882.3763487435226</v>
      </c>
      <c r="H61" s="37">
        <f>H$51/'[1]Howard_Table 28'!C$51*'[1]Howard_Table 28'!C61</f>
        <v>4778.8251557828817</v>
      </c>
      <c r="L61" s="37">
        <f>L$51/'[1]Howard_Table 37'!C$51*'[1]Howard_Table 37'!C61</f>
        <v>562.12609472743509</v>
      </c>
      <c r="P61">
        <f>P$52/(P$52+'[1]Howard_Table 7a'!P$52)*AJ61</f>
        <v>0</v>
      </c>
      <c r="U61" s="38">
        <v>62.014759887005653</v>
      </c>
      <c r="V61" s="39">
        <v>268.01398305084746</v>
      </c>
      <c r="W61" s="33">
        <f t="shared" si="1"/>
        <v>0</v>
      </c>
      <c r="X61" s="33">
        <f t="shared" si="2"/>
        <v>0</v>
      </c>
    </row>
    <row r="62" spans="1:25" x14ac:dyDescent="0.2">
      <c r="A62" s="28">
        <v>2017</v>
      </c>
      <c r="D62" s="36">
        <f t="shared" si="0"/>
        <v>8959.8351316580301</v>
      </c>
      <c r="H62" s="37">
        <f>H$51/'[1]Howard_Table 28'!C$51*'[1]Howard_Table 28'!C62</f>
        <v>4931.4680275677456</v>
      </c>
      <c r="L62" s="37">
        <f>L$51/'[1]Howard_Table 37'!C$51*'[1]Howard_Table 37'!C62</f>
        <v>546.26702412868622</v>
      </c>
      <c r="P62">
        <f>P$52/(P$52+'[1]Howard_Table 7a'!P$52)*AJ62</f>
        <v>0</v>
      </c>
      <c r="U62" s="38">
        <v>62.014759887005653</v>
      </c>
      <c r="V62" s="39">
        <v>268.01398305084746</v>
      </c>
      <c r="W62" s="33">
        <f t="shared" si="1"/>
        <v>0</v>
      </c>
      <c r="X62" s="33">
        <f t="shared" si="2"/>
        <v>0</v>
      </c>
    </row>
    <row r="63" spans="1:25" x14ac:dyDescent="0.2">
      <c r="A63" s="28">
        <v>2018</v>
      </c>
      <c r="D63" s="36">
        <f t="shared" si="0"/>
        <v>9037.2939145725377</v>
      </c>
      <c r="H63" s="37">
        <f>H$51/'[1]Howard_Table 28'!C$51*'[1]Howard_Table 28'!C63</f>
        <v>5084.1108993526095</v>
      </c>
      <c r="L63" s="37">
        <f>L$51/'[1]Howard_Table 37'!C$51*'[1]Howard_Table 37'!C63</f>
        <v>530.40795352993734</v>
      </c>
      <c r="P63">
        <f>P$52/(P$52+'[1]Howard_Table 7a'!P$52)*AJ63</f>
        <v>0</v>
      </c>
      <c r="U63" s="38">
        <v>62.014759887005653</v>
      </c>
      <c r="V63" s="39">
        <v>268.01398305084746</v>
      </c>
      <c r="W63" s="33">
        <f t="shared" si="1"/>
        <v>0</v>
      </c>
      <c r="X63" s="33">
        <f t="shared" si="2"/>
        <v>0</v>
      </c>
    </row>
    <row r="64" spans="1:25" x14ac:dyDescent="0.2">
      <c r="A64" s="28">
        <v>2019</v>
      </c>
      <c r="D64" s="36">
        <f t="shared" si="0"/>
        <v>9114.7526974870452</v>
      </c>
      <c r="H64" s="37">
        <f>H$51/'[1]Howard_Table 28'!C$51*'[1]Howard_Table 28'!C64</f>
        <v>5236.7537711374734</v>
      </c>
      <c r="L64" s="37">
        <f>L$51/'[1]Howard_Table 37'!C$51*'[1]Howard_Table 37'!C64</f>
        <v>514.54888293118836</v>
      </c>
      <c r="P64">
        <f>P$52/(P$52+'[1]Howard_Table 7a'!P$52)*AJ64</f>
        <v>0</v>
      </c>
      <c r="U64" s="38">
        <v>62.014759887005653</v>
      </c>
      <c r="V64" s="39">
        <v>268.01398305084746</v>
      </c>
      <c r="W64" s="33">
        <f t="shared" si="1"/>
        <v>0</v>
      </c>
      <c r="X64" s="33">
        <f t="shared" si="2"/>
        <v>0</v>
      </c>
    </row>
    <row r="65" spans="1:24" x14ac:dyDescent="0.2">
      <c r="A65" s="28">
        <v>2020</v>
      </c>
      <c r="D65" s="36">
        <v>8500</v>
      </c>
      <c r="H65" s="37">
        <f>H$51/'[1]Howard_Table 28'!C$51*'[1]Howard_Table 28'!C65</f>
        <v>5098.6579177053836</v>
      </c>
      <c r="L65" s="37">
        <f>L$51/'[1]Howard_Table 37'!C$51*'[1]Howard_Table 37'!C65</f>
        <v>437.08668453976765</v>
      </c>
      <c r="P65">
        <f>P$52/(P$52+'[1]Howard_Table 7a'!P$52)*AJ65</f>
        <v>0</v>
      </c>
      <c r="U65" s="38">
        <v>62.014759887005653</v>
      </c>
      <c r="V65" s="39">
        <v>268.01398305084746</v>
      </c>
      <c r="W65" s="33">
        <f t="shared" si="1"/>
        <v>0</v>
      </c>
      <c r="X65" s="3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2015-10-09T20:50:09Z</dcterms:created>
  <dcterms:modified xsi:type="dcterms:W3CDTF">2015-10-09T20:50:37Z</dcterms:modified>
</cp:coreProperties>
</file>