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benjones/Documents/"/>
    </mc:Choice>
  </mc:AlternateContent>
  <bookViews>
    <workbookView xWindow="640" yWindow="1180" windowWidth="26680" windowHeight="13160" tabRatio="500"/>
  </bookViews>
  <sheets>
    <sheet name="Sheet1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0" i="1" l="1"/>
  <c r="G90" i="1"/>
  <c r="N90" i="1"/>
  <c r="I90" i="1"/>
  <c r="F90" i="1"/>
  <c r="M90" i="1"/>
  <c r="L90" i="1"/>
  <c r="J90" i="1"/>
  <c r="H90" i="1"/>
  <c r="K89" i="1"/>
  <c r="G89" i="1"/>
  <c r="N89" i="1"/>
  <c r="I89" i="1"/>
  <c r="F89" i="1"/>
  <c r="M89" i="1"/>
  <c r="L89" i="1"/>
  <c r="J89" i="1"/>
  <c r="H89" i="1"/>
  <c r="K88" i="1"/>
  <c r="G88" i="1"/>
  <c r="N88" i="1"/>
  <c r="I88" i="1"/>
  <c r="F88" i="1"/>
  <c r="M88" i="1"/>
  <c r="L88" i="1"/>
  <c r="J88" i="1"/>
  <c r="H88" i="1"/>
  <c r="K87" i="1"/>
  <c r="G87" i="1"/>
  <c r="N87" i="1"/>
  <c r="I87" i="1"/>
  <c r="F87" i="1"/>
  <c r="M87" i="1"/>
  <c r="L87" i="1"/>
  <c r="J87" i="1"/>
  <c r="H87" i="1"/>
  <c r="K86" i="1"/>
  <c r="G86" i="1"/>
  <c r="N86" i="1"/>
  <c r="I86" i="1"/>
  <c r="F86" i="1"/>
  <c r="M86" i="1"/>
  <c r="L86" i="1"/>
  <c r="J86" i="1"/>
  <c r="H86" i="1"/>
  <c r="K85" i="1"/>
  <c r="G85" i="1"/>
  <c r="N85" i="1"/>
  <c r="I85" i="1"/>
  <c r="F85" i="1"/>
  <c r="M85" i="1"/>
  <c r="L85" i="1"/>
  <c r="J85" i="1"/>
  <c r="H85" i="1"/>
  <c r="K84" i="1"/>
  <c r="G84" i="1"/>
  <c r="N84" i="1"/>
  <c r="I84" i="1"/>
  <c r="F84" i="1"/>
  <c r="M84" i="1"/>
  <c r="L84" i="1"/>
  <c r="J84" i="1"/>
  <c r="H84" i="1"/>
  <c r="K83" i="1"/>
  <c r="G83" i="1"/>
  <c r="N83" i="1"/>
  <c r="I83" i="1"/>
  <c r="F83" i="1"/>
  <c r="M83" i="1"/>
  <c r="L83" i="1"/>
  <c r="J83" i="1"/>
  <c r="H83" i="1"/>
  <c r="K82" i="1"/>
  <c r="G82" i="1"/>
  <c r="N82" i="1"/>
  <c r="I82" i="1"/>
  <c r="F82" i="1"/>
  <c r="M82" i="1"/>
  <c r="L82" i="1"/>
  <c r="J82" i="1"/>
  <c r="H82" i="1"/>
  <c r="K81" i="1"/>
  <c r="G81" i="1"/>
  <c r="N81" i="1"/>
  <c r="I81" i="1"/>
  <c r="F81" i="1"/>
  <c r="M81" i="1"/>
  <c r="L81" i="1"/>
  <c r="J81" i="1"/>
  <c r="H81" i="1"/>
  <c r="K80" i="1"/>
  <c r="G80" i="1"/>
  <c r="N80" i="1"/>
  <c r="I80" i="1"/>
  <c r="F80" i="1"/>
  <c r="M80" i="1"/>
  <c r="L80" i="1"/>
  <c r="J80" i="1"/>
  <c r="H80" i="1"/>
  <c r="K79" i="1"/>
  <c r="G79" i="1"/>
  <c r="N79" i="1"/>
  <c r="I79" i="1"/>
  <c r="F79" i="1"/>
  <c r="M79" i="1"/>
  <c r="L79" i="1"/>
  <c r="J79" i="1"/>
  <c r="H79" i="1"/>
  <c r="K78" i="1"/>
  <c r="G78" i="1"/>
  <c r="N78" i="1"/>
  <c r="I78" i="1"/>
  <c r="F78" i="1"/>
  <c r="M78" i="1"/>
  <c r="L78" i="1"/>
  <c r="J78" i="1"/>
  <c r="H78" i="1"/>
  <c r="K77" i="1"/>
  <c r="G77" i="1"/>
  <c r="N77" i="1"/>
  <c r="I77" i="1"/>
  <c r="F77" i="1"/>
  <c r="M77" i="1"/>
  <c r="L77" i="1"/>
  <c r="J77" i="1"/>
  <c r="H77" i="1"/>
  <c r="K76" i="1"/>
  <c r="G76" i="1"/>
  <c r="N76" i="1"/>
  <c r="I76" i="1"/>
  <c r="F76" i="1"/>
  <c r="M76" i="1"/>
  <c r="L76" i="1"/>
  <c r="J76" i="1"/>
  <c r="H76" i="1"/>
  <c r="S75" i="1"/>
  <c r="R75" i="1"/>
  <c r="K75" i="1"/>
  <c r="G75" i="1"/>
  <c r="N75" i="1"/>
  <c r="I75" i="1"/>
  <c r="F75" i="1"/>
  <c r="M75" i="1"/>
  <c r="L75" i="1"/>
  <c r="J75" i="1"/>
  <c r="H75" i="1"/>
  <c r="S74" i="1"/>
  <c r="R74" i="1"/>
  <c r="K74" i="1"/>
  <c r="G74" i="1"/>
  <c r="N74" i="1"/>
  <c r="I74" i="1"/>
  <c r="F74" i="1"/>
  <c r="M74" i="1"/>
  <c r="L74" i="1"/>
  <c r="J74" i="1"/>
  <c r="H74" i="1"/>
  <c r="S73" i="1"/>
  <c r="R73" i="1"/>
  <c r="K73" i="1"/>
  <c r="G73" i="1"/>
  <c r="N73" i="1"/>
  <c r="I73" i="1"/>
  <c r="F73" i="1"/>
  <c r="M73" i="1"/>
  <c r="L73" i="1"/>
  <c r="J73" i="1"/>
  <c r="H73" i="1"/>
  <c r="S72" i="1"/>
  <c r="R72" i="1"/>
  <c r="K72" i="1"/>
  <c r="G72" i="1"/>
  <c r="N72" i="1"/>
  <c r="I72" i="1"/>
  <c r="F72" i="1"/>
  <c r="M72" i="1"/>
  <c r="L72" i="1"/>
  <c r="J72" i="1"/>
  <c r="H72" i="1"/>
  <c r="S71" i="1"/>
  <c r="R71" i="1"/>
  <c r="K71" i="1"/>
  <c r="G71" i="1"/>
  <c r="N71" i="1"/>
  <c r="I71" i="1"/>
  <c r="F71" i="1"/>
  <c r="M71" i="1"/>
  <c r="L71" i="1"/>
  <c r="J71" i="1"/>
  <c r="H71" i="1"/>
  <c r="S70" i="1"/>
  <c r="R70" i="1"/>
  <c r="K70" i="1"/>
  <c r="G70" i="1"/>
  <c r="N70" i="1"/>
  <c r="I70" i="1"/>
  <c r="F70" i="1"/>
  <c r="M70" i="1"/>
  <c r="L70" i="1"/>
  <c r="J70" i="1"/>
  <c r="H70" i="1"/>
  <c r="S69" i="1"/>
  <c r="R69" i="1"/>
  <c r="K69" i="1"/>
  <c r="G69" i="1"/>
  <c r="N69" i="1"/>
  <c r="I69" i="1"/>
  <c r="F69" i="1"/>
  <c r="M69" i="1"/>
  <c r="L69" i="1"/>
  <c r="J69" i="1"/>
  <c r="H69" i="1"/>
  <c r="U68" i="1"/>
  <c r="T68" i="1"/>
  <c r="W68" i="1"/>
  <c r="V68" i="1"/>
  <c r="S68" i="1"/>
  <c r="R68" i="1"/>
  <c r="K68" i="1"/>
  <c r="G68" i="1"/>
  <c r="N68" i="1"/>
  <c r="I68" i="1"/>
  <c r="F68" i="1"/>
  <c r="M68" i="1"/>
  <c r="L68" i="1"/>
  <c r="J68" i="1"/>
  <c r="H68" i="1"/>
  <c r="U67" i="1"/>
  <c r="T67" i="1"/>
  <c r="W67" i="1"/>
  <c r="V67" i="1"/>
  <c r="S67" i="1"/>
  <c r="R67" i="1"/>
  <c r="K67" i="1"/>
  <c r="G67" i="1"/>
  <c r="N67" i="1"/>
  <c r="I67" i="1"/>
  <c r="F67" i="1"/>
  <c r="M67" i="1"/>
  <c r="L67" i="1"/>
  <c r="J67" i="1"/>
  <c r="H67" i="1"/>
  <c r="U66" i="1"/>
  <c r="T66" i="1"/>
  <c r="W66" i="1"/>
  <c r="V66" i="1"/>
  <c r="S66" i="1"/>
  <c r="R66" i="1"/>
  <c r="K66" i="1"/>
  <c r="G66" i="1"/>
  <c r="N66" i="1"/>
  <c r="I66" i="1"/>
  <c r="F66" i="1"/>
  <c r="M66" i="1"/>
  <c r="L66" i="1"/>
  <c r="J66" i="1"/>
  <c r="H66" i="1"/>
  <c r="U65" i="1"/>
  <c r="T65" i="1"/>
  <c r="W65" i="1"/>
  <c r="V65" i="1"/>
  <c r="S65" i="1"/>
  <c r="R65" i="1"/>
  <c r="K65" i="1"/>
  <c r="G65" i="1"/>
  <c r="N65" i="1"/>
  <c r="I65" i="1"/>
  <c r="F65" i="1"/>
  <c r="M65" i="1"/>
  <c r="L65" i="1"/>
  <c r="J65" i="1"/>
  <c r="H65" i="1"/>
  <c r="U64" i="1"/>
  <c r="T64" i="1"/>
  <c r="W64" i="1"/>
  <c r="V64" i="1"/>
  <c r="S64" i="1"/>
  <c r="R64" i="1"/>
  <c r="K64" i="1"/>
  <c r="G64" i="1"/>
  <c r="N64" i="1"/>
  <c r="I64" i="1"/>
  <c r="F64" i="1"/>
  <c r="M64" i="1"/>
  <c r="L64" i="1"/>
  <c r="J64" i="1"/>
  <c r="H64" i="1"/>
  <c r="U63" i="1"/>
  <c r="T63" i="1"/>
  <c r="W63" i="1"/>
  <c r="V63" i="1"/>
  <c r="S63" i="1"/>
  <c r="R63" i="1"/>
  <c r="K63" i="1"/>
  <c r="G63" i="1"/>
  <c r="N63" i="1"/>
  <c r="I63" i="1"/>
  <c r="F63" i="1"/>
  <c r="M63" i="1"/>
  <c r="L63" i="1"/>
  <c r="J63" i="1"/>
  <c r="H63" i="1"/>
  <c r="U62" i="1"/>
  <c r="T62" i="1"/>
  <c r="W62" i="1"/>
  <c r="V62" i="1"/>
  <c r="S62" i="1"/>
  <c r="R62" i="1"/>
  <c r="K62" i="1"/>
  <c r="G62" i="1"/>
  <c r="N62" i="1"/>
  <c r="I62" i="1"/>
  <c r="F62" i="1"/>
  <c r="M62" i="1"/>
  <c r="L62" i="1"/>
  <c r="J62" i="1"/>
  <c r="H62" i="1"/>
  <c r="U61" i="1"/>
  <c r="T61" i="1"/>
  <c r="W61" i="1"/>
  <c r="V61" i="1"/>
  <c r="S61" i="1"/>
  <c r="R61" i="1"/>
  <c r="Q61" i="1"/>
  <c r="K61" i="1"/>
  <c r="G61" i="1"/>
  <c r="N61" i="1"/>
  <c r="I61" i="1"/>
  <c r="F61" i="1"/>
  <c r="M61" i="1"/>
  <c r="L61" i="1"/>
  <c r="J61" i="1"/>
  <c r="H61" i="1"/>
  <c r="U60" i="1"/>
  <c r="T60" i="1"/>
  <c r="W60" i="1"/>
  <c r="V60" i="1"/>
  <c r="S60" i="1"/>
  <c r="R60" i="1"/>
  <c r="Q60" i="1"/>
  <c r="K60" i="1"/>
  <c r="G60" i="1"/>
  <c r="N60" i="1"/>
  <c r="I60" i="1"/>
  <c r="F60" i="1"/>
  <c r="M60" i="1"/>
  <c r="L60" i="1"/>
  <c r="J60" i="1"/>
  <c r="H60" i="1"/>
  <c r="U59" i="1"/>
  <c r="T59" i="1"/>
  <c r="W59" i="1"/>
  <c r="V59" i="1"/>
  <c r="S59" i="1"/>
  <c r="R59" i="1"/>
  <c r="Q59" i="1"/>
  <c r="K59" i="1"/>
  <c r="G59" i="1"/>
  <c r="N59" i="1"/>
  <c r="I59" i="1"/>
  <c r="F59" i="1"/>
  <c r="M59" i="1"/>
  <c r="L59" i="1"/>
  <c r="J59" i="1"/>
  <c r="H59" i="1"/>
  <c r="U58" i="1"/>
  <c r="T58" i="1"/>
  <c r="W58" i="1"/>
  <c r="V58" i="1"/>
  <c r="S58" i="1"/>
  <c r="R58" i="1"/>
  <c r="Q58" i="1"/>
  <c r="K58" i="1"/>
  <c r="G58" i="1"/>
  <c r="N58" i="1"/>
  <c r="I58" i="1"/>
  <c r="F58" i="1"/>
  <c r="M58" i="1"/>
  <c r="L58" i="1"/>
  <c r="J58" i="1"/>
  <c r="H58" i="1"/>
  <c r="U57" i="1"/>
  <c r="T57" i="1"/>
  <c r="W57" i="1"/>
  <c r="V57" i="1"/>
  <c r="S57" i="1"/>
  <c r="R57" i="1"/>
  <c r="Q57" i="1"/>
  <c r="K57" i="1"/>
  <c r="G57" i="1"/>
  <c r="N57" i="1"/>
  <c r="I57" i="1"/>
  <c r="F57" i="1"/>
  <c r="M57" i="1"/>
  <c r="L57" i="1"/>
  <c r="J57" i="1"/>
  <c r="H57" i="1"/>
  <c r="U56" i="1"/>
  <c r="T56" i="1"/>
  <c r="W56" i="1"/>
  <c r="V56" i="1"/>
  <c r="S56" i="1"/>
  <c r="R56" i="1"/>
  <c r="Q56" i="1"/>
  <c r="J56" i="1"/>
  <c r="G56" i="1"/>
  <c r="K56" i="1"/>
  <c r="P56" i="1"/>
  <c r="H56" i="1"/>
  <c r="F56" i="1"/>
  <c r="I56" i="1"/>
  <c r="O56" i="1"/>
  <c r="N56" i="1"/>
  <c r="M56" i="1"/>
  <c r="L56" i="1"/>
  <c r="X55" i="1"/>
  <c r="Y55" i="1"/>
  <c r="U55" i="1"/>
  <c r="T55" i="1"/>
  <c r="W55" i="1"/>
  <c r="V55" i="1"/>
  <c r="AA55" i="1"/>
  <c r="Z55" i="1"/>
  <c r="S55" i="1"/>
  <c r="R55" i="1"/>
  <c r="Q55" i="1"/>
  <c r="P55" i="1"/>
  <c r="O55" i="1"/>
  <c r="F55" i="1"/>
  <c r="G55" i="1"/>
  <c r="K55" i="1"/>
  <c r="J55" i="1"/>
  <c r="I55" i="1"/>
  <c r="H55" i="1"/>
  <c r="X54" i="1"/>
  <c r="Y54" i="1"/>
  <c r="U54" i="1"/>
  <c r="T54" i="1"/>
  <c r="W54" i="1"/>
  <c r="V54" i="1"/>
  <c r="AA54" i="1"/>
  <c r="Z54" i="1"/>
  <c r="S54" i="1"/>
  <c r="R54" i="1"/>
  <c r="Q54" i="1"/>
  <c r="P54" i="1"/>
  <c r="O54" i="1"/>
  <c r="F54" i="1"/>
  <c r="G54" i="1"/>
  <c r="K54" i="1"/>
  <c r="J54" i="1"/>
  <c r="I54" i="1"/>
  <c r="H54" i="1"/>
  <c r="X53" i="1"/>
  <c r="Y53" i="1"/>
  <c r="U53" i="1"/>
  <c r="T53" i="1"/>
  <c r="W53" i="1"/>
  <c r="V53" i="1"/>
  <c r="AA53" i="1"/>
  <c r="Z53" i="1"/>
  <c r="S53" i="1"/>
  <c r="R53" i="1"/>
  <c r="Q53" i="1"/>
  <c r="P53" i="1"/>
  <c r="O53" i="1"/>
  <c r="F53" i="1"/>
  <c r="G53" i="1"/>
  <c r="K53" i="1"/>
  <c r="J53" i="1"/>
  <c r="I53" i="1"/>
  <c r="H53" i="1"/>
  <c r="X52" i="1"/>
  <c r="Y52" i="1"/>
  <c r="U52" i="1"/>
  <c r="T52" i="1"/>
  <c r="W52" i="1"/>
  <c r="V52" i="1"/>
  <c r="AA52" i="1"/>
  <c r="Z52" i="1"/>
  <c r="S52" i="1"/>
  <c r="R52" i="1"/>
  <c r="Q52" i="1"/>
  <c r="P52" i="1"/>
  <c r="O52" i="1"/>
  <c r="F52" i="1"/>
  <c r="G52" i="1"/>
  <c r="K52" i="1"/>
  <c r="J52" i="1"/>
  <c r="I52" i="1"/>
  <c r="H52" i="1"/>
  <c r="X51" i="1"/>
  <c r="Y51" i="1"/>
  <c r="U51" i="1"/>
  <c r="T51" i="1"/>
  <c r="W51" i="1"/>
  <c r="V51" i="1"/>
  <c r="AA51" i="1"/>
  <c r="Z51" i="1"/>
  <c r="S51" i="1"/>
  <c r="R51" i="1"/>
  <c r="Q51" i="1"/>
  <c r="P51" i="1"/>
  <c r="O51" i="1"/>
  <c r="F51" i="1"/>
  <c r="G51" i="1"/>
  <c r="K51" i="1"/>
  <c r="J51" i="1"/>
  <c r="I51" i="1"/>
  <c r="H51" i="1"/>
  <c r="X50" i="1"/>
  <c r="Y50" i="1"/>
  <c r="U50" i="1"/>
  <c r="T50" i="1"/>
  <c r="W50" i="1"/>
  <c r="V50" i="1"/>
  <c r="AA50" i="1"/>
  <c r="Z50" i="1"/>
  <c r="S50" i="1"/>
  <c r="R50" i="1"/>
  <c r="Q50" i="1"/>
  <c r="P50" i="1"/>
  <c r="O50" i="1"/>
  <c r="F50" i="1"/>
  <c r="G50" i="1"/>
  <c r="K50" i="1"/>
  <c r="J50" i="1"/>
  <c r="I50" i="1"/>
  <c r="H50" i="1"/>
  <c r="X49" i="1"/>
  <c r="Y49" i="1"/>
  <c r="U49" i="1"/>
  <c r="T49" i="1"/>
  <c r="W49" i="1"/>
  <c r="V49" i="1"/>
  <c r="AA49" i="1"/>
  <c r="Z49" i="1"/>
  <c r="S49" i="1"/>
  <c r="R49" i="1"/>
  <c r="Q49" i="1"/>
  <c r="P49" i="1"/>
  <c r="O49" i="1"/>
  <c r="F49" i="1"/>
  <c r="G49" i="1"/>
  <c r="K49" i="1"/>
  <c r="J49" i="1"/>
  <c r="I49" i="1"/>
  <c r="H49" i="1"/>
  <c r="X48" i="1"/>
  <c r="Y48" i="1"/>
  <c r="U48" i="1"/>
  <c r="T48" i="1"/>
  <c r="W48" i="1"/>
  <c r="V48" i="1"/>
  <c r="AA48" i="1"/>
  <c r="Z48" i="1"/>
  <c r="S48" i="1"/>
  <c r="R48" i="1"/>
  <c r="Q48" i="1"/>
  <c r="P48" i="1"/>
  <c r="O48" i="1"/>
  <c r="F48" i="1"/>
  <c r="G48" i="1"/>
  <c r="K48" i="1"/>
  <c r="J48" i="1"/>
  <c r="I48" i="1"/>
  <c r="H48" i="1"/>
  <c r="X47" i="1"/>
  <c r="Y47" i="1"/>
  <c r="U47" i="1"/>
  <c r="T47" i="1"/>
  <c r="W47" i="1"/>
  <c r="V47" i="1"/>
  <c r="AA47" i="1"/>
  <c r="Z47" i="1"/>
  <c r="S47" i="1"/>
  <c r="R47" i="1"/>
  <c r="Q47" i="1"/>
  <c r="P47" i="1"/>
  <c r="O47" i="1"/>
  <c r="F47" i="1"/>
  <c r="G47" i="1"/>
  <c r="K47" i="1"/>
  <c r="J47" i="1"/>
  <c r="I47" i="1"/>
  <c r="H47" i="1"/>
  <c r="X46" i="1"/>
  <c r="Y46" i="1"/>
  <c r="U46" i="1"/>
  <c r="T46" i="1"/>
  <c r="W46" i="1"/>
  <c r="V46" i="1"/>
  <c r="AA46" i="1"/>
  <c r="Z46" i="1"/>
  <c r="S46" i="1"/>
  <c r="R46" i="1"/>
  <c r="Q46" i="1"/>
  <c r="P46" i="1"/>
  <c r="O46" i="1"/>
  <c r="F46" i="1"/>
  <c r="G46" i="1"/>
  <c r="K46" i="1"/>
  <c r="J46" i="1"/>
  <c r="I46" i="1"/>
  <c r="H46" i="1"/>
  <c r="X45" i="1"/>
  <c r="Y45" i="1"/>
  <c r="U45" i="1"/>
  <c r="T45" i="1"/>
  <c r="W45" i="1"/>
  <c r="V45" i="1"/>
  <c r="AA45" i="1"/>
  <c r="Z45" i="1"/>
  <c r="S45" i="1"/>
  <c r="R45" i="1"/>
  <c r="Q45" i="1"/>
  <c r="P45" i="1"/>
  <c r="O45" i="1"/>
  <c r="F45" i="1"/>
  <c r="G45" i="1"/>
  <c r="K45" i="1"/>
  <c r="J45" i="1"/>
  <c r="I45" i="1"/>
  <c r="H45" i="1"/>
  <c r="X44" i="1"/>
  <c r="Y44" i="1"/>
  <c r="U44" i="1"/>
  <c r="T44" i="1"/>
  <c r="W44" i="1"/>
  <c r="V44" i="1"/>
  <c r="AA44" i="1"/>
  <c r="Z44" i="1"/>
  <c r="S44" i="1"/>
  <c r="R44" i="1"/>
  <c r="Q44" i="1"/>
  <c r="P44" i="1"/>
  <c r="O44" i="1"/>
  <c r="F44" i="1"/>
  <c r="G44" i="1"/>
  <c r="K44" i="1"/>
  <c r="J44" i="1"/>
  <c r="I44" i="1"/>
  <c r="H44" i="1"/>
  <c r="X43" i="1"/>
  <c r="Y43" i="1"/>
  <c r="U43" i="1"/>
  <c r="T43" i="1"/>
  <c r="W43" i="1"/>
  <c r="V43" i="1"/>
  <c r="AA43" i="1"/>
  <c r="Z43" i="1"/>
  <c r="S43" i="1"/>
  <c r="R43" i="1"/>
  <c r="Q43" i="1"/>
  <c r="P43" i="1"/>
  <c r="O43" i="1"/>
  <c r="F43" i="1"/>
  <c r="G43" i="1"/>
  <c r="K43" i="1"/>
  <c r="J43" i="1"/>
  <c r="I43" i="1"/>
  <c r="H43" i="1"/>
  <c r="X42" i="1"/>
  <c r="Y42" i="1"/>
  <c r="U42" i="1"/>
  <c r="T42" i="1"/>
  <c r="W42" i="1"/>
  <c r="V42" i="1"/>
  <c r="AA42" i="1"/>
  <c r="Z42" i="1"/>
  <c r="S42" i="1"/>
  <c r="R42" i="1"/>
  <c r="Q42" i="1"/>
  <c r="P42" i="1"/>
  <c r="O42" i="1"/>
  <c r="F42" i="1"/>
  <c r="G42" i="1"/>
  <c r="K42" i="1"/>
  <c r="J42" i="1"/>
  <c r="I42" i="1"/>
  <c r="H42" i="1"/>
  <c r="X41" i="1"/>
  <c r="Y41" i="1"/>
  <c r="U41" i="1"/>
  <c r="T41" i="1"/>
  <c r="W41" i="1"/>
  <c r="V41" i="1"/>
  <c r="AA41" i="1"/>
  <c r="Z41" i="1"/>
  <c r="S41" i="1"/>
  <c r="R41" i="1"/>
  <c r="Q41" i="1"/>
  <c r="P41" i="1"/>
  <c r="O41" i="1"/>
  <c r="F41" i="1"/>
  <c r="G41" i="1"/>
  <c r="K41" i="1"/>
  <c r="J41" i="1"/>
  <c r="I41" i="1"/>
  <c r="H41" i="1"/>
  <c r="X40" i="1"/>
  <c r="Y40" i="1"/>
  <c r="U40" i="1"/>
  <c r="T40" i="1"/>
  <c r="W40" i="1"/>
  <c r="V40" i="1"/>
  <c r="AA40" i="1"/>
  <c r="Z40" i="1"/>
  <c r="S40" i="1"/>
  <c r="R40" i="1"/>
  <c r="Q40" i="1"/>
  <c r="P40" i="1"/>
  <c r="O40" i="1"/>
  <c r="F40" i="1"/>
  <c r="G40" i="1"/>
  <c r="K40" i="1"/>
  <c r="J40" i="1"/>
  <c r="I40" i="1"/>
  <c r="H40" i="1"/>
  <c r="X39" i="1"/>
  <c r="Y39" i="1"/>
  <c r="U39" i="1"/>
  <c r="T39" i="1"/>
  <c r="W39" i="1"/>
  <c r="V39" i="1"/>
  <c r="AA39" i="1"/>
  <c r="Z39" i="1"/>
  <c r="S39" i="1"/>
  <c r="R39" i="1"/>
  <c r="Q39" i="1"/>
  <c r="P39" i="1"/>
  <c r="O39" i="1"/>
  <c r="F39" i="1"/>
  <c r="G39" i="1"/>
  <c r="K39" i="1"/>
  <c r="J39" i="1"/>
  <c r="I39" i="1"/>
  <c r="H39" i="1"/>
  <c r="X38" i="1"/>
  <c r="Y38" i="1"/>
  <c r="U38" i="1"/>
  <c r="T38" i="1"/>
  <c r="W38" i="1"/>
  <c r="V38" i="1"/>
  <c r="AA38" i="1"/>
  <c r="Z38" i="1"/>
  <c r="S38" i="1"/>
  <c r="R38" i="1"/>
  <c r="Q38" i="1"/>
  <c r="P38" i="1"/>
  <c r="O38" i="1"/>
  <c r="F38" i="1"/>
  <c r="G38" i="1"/>
  <c r="K38" i="1"/>
  <c r="J38" i="1"/>
  <c r="I38" i="1"/>
  <c r="H38" i="1"/>
  <c r="X37" i="1"/>
  <c r="Y37" i="1"/>
  <c r="U37" i="1"/>
  <c r="T37" i="1"/>
  <c r="W37" i="1"/>
  <c r="V37" i="1"/>
  <c r="AA37" i="1"/>
  <c r="Z37" i="1"/>
  <c r="S37" i="1"/>
  <c r="R37" i="1"/>
  <c r="Q37" i="1"/>
  <c r="P37" i="1"/>
  <c r="O37" i="1"/>
  <c r="F37" i="1"/>
  <c r="G37" i="1"/>
  <c r="K37" i="1"/>
  <c r="J37" i="1"/>
  <c r="I37" i="1"/>
  <c r="H37" i="1"/>
  <c r="X36" i="1"/>
  <c r="Y36" i="1"/>
  <c r="U36" i="1"/>
  <c r="T36" i="1"/>
  <c r="W36" i="1"/>
  <c r="V36" i="1"/>
  <c r="AA36" i="1"/>
  <c r="Z36" i="1"/>
  <c r="S36" i="1"/>
  <c r="R36" i="1"/>
  <c r="Q36" i="1"/>
  <c r="P36" i="1"/>
  <c r="O36" i="1"/>
  <c r="F36" i="1"/>
  <c r="G36" i="1"/>
  <c r="K36" i="1"/>
  <c r="J36" i="1"/>
  <c r="I36" i="1"/>
  <c r="H36" i="1"/>
  <c r="X35" i="1"/>
  <c r="Y35" i="1"/>
  <c r="U35" i="1"/>
  <c r="T35" i="1"/>
  <c r="W35" i="1"/>
  <c r="V35" i="1"/>
  <c r="AA35" i="1"/>
  <c r="Z35" i="1"/>
  <c r="S35" i="1"/>
  <c r="R35" i="1"/>
  <c r="Q35" i="1"/>
  <c r="P35" i="1"/>
  <c r="O35" i="1"/>
  <c r="F35" i="1"/>
  <c r="G35" i="1"/>
  <c r="K35" i="1"/>
  <c r="J35" i="1"/>
  <c r="I35" i="1"/>
  <c r="H35" i="1"/>
  <c r="X34" i="1"/>
  <c r="Y34" i="1"/>
  <c r="U34" i="1"/>
  <c r="T34" i="1"/>
  <c r="W34" i="1"/>
  <c r="V34" i="1"/>
  <c r="AA34" i="1"/>
  <c r="Z34" i="1"/>
  <c r="S34" i="1"/>
  <c r="R34" i="1"/>
  <c r="Q34" i="1"/>
  <c r="P34" i="1"/>
  <c r="O34" i="1"/>
  <c r="F34" i="1"/>
  <c r="G34" i="1"/>
  <c r="K34" i="1"/>
  <c r="J34" i="1"/>
  <c r="I34" i="1"/>
  <c r="H34" i="1"/>
  <c r="X33" i="1"/>
  <c r="Y33" i="1"/>
  <c r="U33" i="1"/>
  <c r="T33" i="1"/>
  <c r="W33" i="1"/>
  <c r="V33" i="1"/>
  <c r="AA33" i="1"/>
  <c r="Z33" i="1"/>
  <c r="S33" i="1"/>
  <c r="R33" i="1"/>
  <c r="Q33" i="1"/>
  <c r="P33" i="1"/>
  <c r="O33" i="1"/>
  <c r="F33" i="1"/>
  <c r="G33" i="1"/>
  <c r="K33" i="1"/>
  <c r="J33" i="1"/>
  <c r="I33" i="1"/>
  <c r="H33" i="1"/>
  <c r="X32" i="1"/>
  <c r="Y32" i="1"/>
  <c r="U32" i="1"/>
  <c r="T32" i="1"/>
  <c r="W32" i="1"/>
  <c r="V32" i="1"/>
  <c r="AA32" i="1"/>
  <c r="Z32" i="1"/>
  <c r="S32" i="1"/>
  <c r="R32" i="1"/>
  <c r="Q32" i="1"/>
  <c r="P32" i="1"/>
  <c r="O32" i="1"/>
  <c r="F32" i="1"/>
  <c r="G32" i="1"/>
  <c r="K32" i="1"/>
  <c r="J32" i="1"/>
  <c r="I32" i="1"/>
  <c r="H32" i="1"/>
  <c r="X31" i="1"/>
  <c r="Y31" i="1"/>
  <c r="U31" i="1"/>
  <c r="T31" i="1"/>
  <c r="W31" i="1"/>
  <c r="V31" i="1"/>
  <c r="AA31" i="1"/>
  <c r="Z31" i="1"/>
  <c r="S31" i="1"/>
  <c r="R31" i="1"/>
  <c r="Q31" i="1"/>
  <c r="P31" i="1"/>
  <c r="O31" i="1"/>
  <c r="F31" i="1"/>
  <c r="G31" i="1"/>
  <c r="K31" i="1"/>
  <c r="J31" i="1"/>
  <c r="I31" i="1"/>
  <c r="H31" i="1"/>
  <c r="X30" i="1"/>
  <c r="Y30" i="1"/>
  <c r="U30" i="1"/>
  <c r="T30" i="1"/>
  <c r="W30" i="1"/>
  <c r="V30" i="1"/>
  <c r="AA30" i="1"/>
  <c r="Z30" i="1"/>
  <c r="S30" i="1"/>
  <c r="R30" i="1"/>
  <c r="Q30" i="1"/>
  <c r="P30" i="1"/>
  <c r="O30" i="1"/>
  <c r="F30" i="1"/>
  <c r="G30" i="1"/>
  <c r="K30" i="1"/>
  <c r="J30" i="1"/>
  <c r="I30" i="1"/>
  <c r="H30" i="1"/>
  <c r="X29" i="1"/>
  <c r="Y29" i="1"/>
  <c r="U29" i="1"/>
  <c r="T29" i="1"/>
  <c r="W29" i="1"/>
  <c r="V29" i="1"/>
  <c r="AA29" i="1"/>
  <c r="Z29" i="1"/>
  <c r="S29" i="1"/>
  <c r="R29" i="1"/>
  <c r="Q29" i="1"/>
  <c r="P29" i="1"/>
  <c r="O29" i="1"/>
  <c r="F29" i="1"/>
  <c r="G29" i="1"/>
  <c r="K29" i="1"/>
  <c r="J29" i="1"/>
  <c r="I29" i="1"/>
  <c r="H29" i="1"/>
  <c r="X28" i="1"/>
  <c r="Y28" i="1"/>
  <c r="U28" i="1"/>
  <c r="T28" i="1"/>
  <c r="W28" i="1"/>
  <c r="V28" i="1"/>
  <c r="AA28" i="1"/>
  <c r="Z28" i="1"/>
  <c r="S28" i="1"/>
  <c r="R28" i="1"/>
  <c r="Q28" i="1"/>
  <c r="P28" i="1"/>
  <c r="O28" i="1"/>
  <c r="F28" i="1"/>
  <c r="G28" i="1"/>
  <c r="K28" i="1"/>
  <c r="J28" i="1"/>
  <c r="I28" i="1"/>
  <c r="H28" i="1"/>
  <c r="X27" i="1"/>
  <c r="Y27" i="1"/>
  <c r="U27" i="1"/>
  <c r="T27" i="1"/>
  <c r="W27" i="1"/>
  <c r="V27" i="1"/>
  <c r="AA27" i="1"/>
  <c r="Z27" i="1"/>
  <c r="S27" i="1"/>
  <c r="R27" i="1"/>
  <c r="Q27" i="1"/>
  <c r="P27" i="1"/>
  <c r="O27" i="1"/>
  <c r="F27" i="1"/>
  <c r="G27" i="1"/>
  <c r="K27" i="1"/>
  <c r="J27" i="1"/>
  <c r="I27" i="1"/>
  <c r="H27" i="1"/>
  <c r="X26" i="1"/>
  <c r="Y26" i="1"/>
  <c r="U26" i="1"/>
  <c r="T26" i="1"/>
  <c r="W26" i="1"/>
  <c r="V26" i="1"/>
  <c r="AA26" i="1"/>
  <c r="Z26" i="1"/>
  <c r="S26" i="1"/>
  <c r="R26" i="1"/>
  <c r="Q26" i="1"/>
  <c r="P26" i="1"/>
  <c r="O26" i="1"/>
  <c r="F26" i="1"/>
  <c r="G26" i="1"/>
  <c r="K26" i="1"/>
  <c r="J26" i="1"/>
  <c r="I26" i="1"/>
  <c r="H26" i="1"/>
  <c r="X25" i="1"/>
  <c r="Y25" i="1"/>
  <c r="U25" i="1"/>
  <c r="T25" i="1"/>
  <c r="W25" i="1"/>
  <c r="V25" i="1"/>
  <c r="AA25" i="1"/>
  <c r="Z25" i="1"/>
  <c r="S25" i="1"/>
  <c r="R25" i="1"/>
  <c r="Q25" i="1"/>
  <c r="P25" i="1"/>
  <c r="O25" i="1"/>
  <c r="F25" i="1"/>
  <c r="G25" i="1"/>
  <c r="K25" i="1"/>
  <c r="J25" i="1"/>
  <c r="I25" i="1"/>
  <c r="H25" i="1"/>
  <c r="X24" i="1"/>
  <c r="Y24" i="1"/>
  <c r="U24" i="1"/>
  <c r="T24" i="1"/>
  <c r="W24" i="1"/>
  <c r="V24" i="1"/>
  <c r="AA24" i="1"/>
  <c r="Z24" i="1"/>
  <c r="S24" i="1"/>
  <c r="R24" i="1"/>
  <c r="Q24" i="1"/>
  <c r="P24" i="1"/>
  <c r="O24" i="1"/>
  <c r="F24" i="1"/>
  <c r="G24" i="1"/>
  <c r="K24" i="1"/>
  <c r="J24" i="1"/>
  <c r="I24" i="1"/>
  <c r="H24" i="1"/>
  <c r="X23" i="1"/>
  <c r="Y23" i="1"/>
  <c r="U23" i="1"/>
  <c r="T23" i="1"/>
  <c r="W23" i="1"/>
  <c r="V23" i="1"/>
  <c r="AA23" i="1"/>
  <c r="Z23" i="1"/>
  <c r="S23" i="1"/>
  <c r="R23" i="1"/>
  <c r="Q23" i="1"/>
  <c r="P23" i="1"/>
  <c r="O23" i="1"/>
  <c r="F23" i="1"/>
  <c r="G23" i="1"/>
  <c r="K23" i="1"/>
  <c r="J23" i="1"/>
  <c r="I23" i="1"/>
  <c r="H23" i="1"/>
  <c r="X22" i="1"/>
  <c r="Y22" i="1"/>
  <c r="U22" i="1"/>
  <c r="T22" i="1"/>
  <c r="W22" i="1"/>
  <c r="V22" i="1"/>
  <c r="AA22" i="1"/>
  <c r="Z22" i="1"/>
  <c r="S22" i="1"/>
  <c r="R22" i="1"/>
  <c r="Q22" i="1"/>
  <c r="P22" i="1"/>
  <c r="O22" i="1"/>
  <c r="F22" i="1"/>
  <c r="G22" i="1"/>
  <c r="K22" i="1"/>
  <c r="J22" i="1"/>
  <c r="I22" i="1"/>
  <c r="H22" i="1"/>
  <c r="X21" i="1"/>
  <c r="Y21" i="1"/>
  <c r="U21" i="1"/>
  <c r="T21" i="1"/>
  <c r="W21" i="1"/>
  <c r="V21" i="1"/>
  <c r="AA21" i="1"/>
  <c r="Z21" i="1"/>
  <c r="S21" i="1"/>
  <c r="R21" i="1"/>
  <c r="Q21" i="1"/>
  <c r="P21" i="1"/>
  <c r="O21" i="1"/>
  <c r="F21" i="1"/>
  <c r="G21" i="1"/>
  <c r="K21" i="1"/>
  <c r="J21" i="1"/>
  <c r="I21" i="1"/>
  <c r="H21" i="1"/>
  <c r="X20" i="1"/>
  <c r="Y20" i="1"/>
  <c r="U20" i="1"/>
  <c r="T20" i="1"/>
  <c r="W20" i="1"/>
  <c r="V20" i="1"/>
  <c r="AA20" i="1"/>
  <c r="Z20" i="1"/>
  <c r="S20" i="1"/>
  <c r="R20" i="1"/>
  <c r="Q20" i="1"/>
  <c r="P20" i="1"/>
  <c r="O20" i="1"/>
  <c r="F20" i="1"/>
  <c r="G20" i="1"/>
  <c r="K20" i="1"/>
  <c r="J20" i="1"/>
  <c r="I20" i="1"/>
  <c r="H20" i="1"/>
  <c r="X19" i="1"/>
  <c r="Y19" i="1"/>
  <c r="U19" i="1"/>
  <c r="T19" i="1"/>
  <c r="W19" i="1"/>
  <c r="V19" i="1"/>
  <c r="AA19" i="1"/>
  <c r="Z19" i="1"/>
  <c r="S19" i="1"/>
  <c r="R19" i="1"/>
  <c r="Q19" i="1"/>
  <c r="P19" i="1"/>
  <c r="O19" i="1"/>
  <c r="F19" i="1"/>
  <c r="G19" i="1"/>
  <c r="K19" i="1"/>
  <c r="J19" i="1"/>
  <c r="I19" i="1"/>
  <c r="H19" i="1"/>
  <c r="X18" i="1"/>
  <c r="Y18" i="1"/>
  <c r="U18" i="1"/>
  <c r="T18" i="1"/>
  <c r="W18" i="1"/>
  <c r="V18" i="1"/>
  <c r="AA18" i="1"/>
  <c r="Z18" i="1"/>
  <c r="S18" i="1"/>
  <c r="R18" i="1"/>
  <c r="Q18" i="1"/>
  <c r="P18" i="1"/>
  <c r="O18" i="1"/>
  <c r="F18" i="1"/>
  <c r="G18" i="1"/>
  <c r="K18" i="1"/>
  <c r="J18" i="1"/>
  <c r="I18" i="1"/>
  <c r="H18" i="1"/>
  <c r="X17" i="1"/>
  <c r="Y17" i="1"/>
  <c r="U17" i="1"/>
  <c r="T17" i="1"/>
  <c r="W17" i="1"/>
  <c r="V17" i="1"/>
  <c r="AA17" i="1"/>
  <c r="Z17" i="1"/>
  <c r="S17" i="1"/>
  <c r="R17" i="1"/>
  <c r="Q17" i="1"/>
  <c r="P17" i="1"/>
  <c r="O17" i="1"/>
  <c r="F17" i="1"/>
  <c r="G17" i="1"/>
  <c r="K17" i="1"/>
  <c r="J17" i="1"/>
  <c r="I17" i="1"/>
  <c r="H17" i="1"/>
  <c r="X16" i="1"/>
  <c r="Y16" i="1"/>
  <c r="U16" i="1"/>
  <c r="T16" i="1"/>
  <c r="W16" i="1"/>
  <c r="V16" i="1"/>
  <c r="AA16" i="1"/>
  <c r="Z16" i="1"/>
  <c r="S16" i="1"/>
  <c r="R16" i="1"/>
  <c r="Q16" i="1"/>
  <c r="P16" i="1"/>
  <c r="O16" i="1"/>
  <c r="F16" i="1"/>
  <c r="G16" i="1"/>
  <c r="K16" i="1"/>
  <c r="J16" i="1"/>
  <c r="I16" i="1"/>
  <c r="H16" i="1"/>
  <c r="X15" i="1"/>
  <c r="Y15" i="1"/>
  <c r="U15" i="1"/>
  <c r="T15" i="1"/>
  <c r="W15" i="1"/>
  <c r="V15" i="1"/>
  <c r="AA15" i="1"/>
  <c r="Z15" i="1"/>
  <c r="S15" i="1"/>
  <c r="R15" i="1"/>
  <c r="Q15" i="1"/>
  <c r="P15" i="1"/>
  <c r="O15" i="1"/>
  <c r="F15" i="1"/>
  <c r="G15" i="1"/>
  <c r="K15" i="1"/>
  <c r="J15" i="1"/>
  <c r="I15" i="1"/>
  <c r="H15" i="1"/>
  <c r="X14" i="1"/>
  <c r="Y14" i="1"/>
  <c r="U14" i="1"/>
  <c r="T14" i="1"/>
  <c r="W14" i="1"/>
  <c r="V14" i="1"/>
  <c r="AA14" i="1"/>
  <c r="Z14" i="1"/>
  <c r="S14" i="1"/>
  <c r="R14" i="1"/>
  <c r="Q14" i="1"/>
  <c r="P14" i="1"/>
  <c r="O14" i="1"/>
  <c r="F14" i="1"/>
  <c r="G14" i="1"/>
  <c r="K14" i="1"/>
  <c r="J14" i="1"/>
  <c r="I14" i="1"/>
  <c r="H14" i="1"/>
  <c r="X13" i="1"/>
  <c r="Y13" i="1"/>
  <c r="U13" i="1"/>
  <c r="T13" i="1"/>
  <c r="W13" i="1"/>
  <c r="V13" i="1"/>
  <c r="AA13" i="1"/>
  <c r="Z13" i="1"/>
  <c r="S13" i="1"/>
  <c r="R13" i="1"/>
  <c r="Q13" i="1"/>
  <c r="P13" i="1"/>
  <c r="O13" i="1"/>
  <c r="F13" i="1"/>
  <c r="G13" i="1"/>
  <c r="K13" i="1"/>
  <c r="J13" i="1"/>
  <c r="I13" i="1"/>
  <c r="H13" i="1"/>
  <c r="X12" i="1"/>
  <c r="Y12" i="1"/>
  <c r="U12" i="1"/>
  <c r="T12" i="1"/>
  <c r="W12" i="1"/>
  <c r="V12" i="1"/>
  <c r="AA12" i="1"/>
  <c r="Z12" i="1"/>
  <c r="S12" i="1"/>
  <c r="R12" i="1"/>
  <c r="Q12" i="1"/>
  <c r="P12" i="1"/>
  <c r="O12" i="1"/>
  <c r="F12" i="1"/>
  <c r="G12" i="1"/>
  <c r="K12" i="1"/>
  <c r="J12" i="1"/>
  <c r="I12" i="1"/>
  <c r="H12" i="1"/>
  <c r="X11" i="1"/>
  <c r="Y11" i="1"/>
  <c r="U11" i="1"/>
  <c r="T11" i="1"/>
  <c r="W11" i="1"/>
  <c r="V11" i="1"/>
  <c r="AA11" i="1"/>
  <c r="Z11" i="1"/>
  <c r="S11" i="1"/>
  <c r="R11" i="1"/>
  <c r="Q11" i="1"/>
  <c r="P11" i="1"/>
  <c r="O11" i="1"/>
  <c r="F11" i="1"/>
  <c r="G11" i="1"/>
  <c r="K11" i="1"/>
  <c r="J11" i="1"/>
  <c r="I11" i="1"/>
  <c r="H11" i="1"/>
  <c r="X10" i="1"/>
  <c r="Y10" i="1"/>
  <c r="U10" i="1"/>
  <c r="T10" i="1"/>
  <c r="W10" i="1"/>
  <c r="V10" i="1"/>
  <c r="AA10" i="1"/>
  <c r="Z10" i="1"/>
  <c r="S10" i="1"/>
  <c r="R10" i="1"/>
  <c r="Q10" i="1"/>
  <c r="P10" i="1"/>
  <c r="O10" i="1"/>
  <c r="F10" i="1"/>
  <c r="G10" i="1"/>
  <c r="K10" i="1"/>
  <c r="J10" i="1"/>
  <c r="I10" i="1"/>
  <c r="H10" i="1"/>
  <c r="X9" i="1"/>
  <c r="Y9" i="1"/>
  <c r="U9" i="1"/>
  <c r="T9" i="1"/>
  <c r="W9" i="1"/>
  <c r="V9" i="1"/>
  <c r="AA9" i="1"/>
  <c r="Z9" i="1"/>
  <c r="S9" i="1"/>
  <c r="R9" i="1"/>
  <c r="Q9" i="1"/>
  <c r="P9" i="1"/>
  <c r="O9" i="1"/>
  <c r="F9" i="1"/>
  <c r="G9" i="1"/>
  <c r="K9" i="1"/>
  <c r="J9" i="1"/>
  <c r="I9" i="1"/>
  <c r="H9" i="1"/>
  <c r="X8" i="1"/>
  <c r="Y8" i="1"/>
  <c r="U8" i="1"/>
  <c r="T8" i="1"/>
  <c r="W8" i="1"/>
  <c r="V8" i="1"/>
  <c r="AA8" i="1"/>
  <c r="Z8" i="1"/>
  <c r="S8" i="1"/>
  <c r="R8" i="1"/>
  <c r="Q8" i="1"/>
  <c r="P8" i="1"/>
  <c r="O8" i="1"/>
  <c r="F8" i="1"/>
  <c r="G8" i="1"/>
  <c r="K8" i="1"/>
  <c r="J8" i="1"/>
  <c r="I8" i="1"/>
  <c r="H8" i="1"/>
  <c r="X7" i="1"/>
  <c r="Y7" i="1"/>
  <c r="U7" i="1"/>
  <c r="T7" i="1"/>
  <c r="W7" i="1"/>
  <c r="V7" i="1"/>
  <c r="AA7" i="1"/>
  <c r="Z7" i="1"/>
  <c r="S7" i="1"/>
  <c r="R7" i="1"/>
  <c r="Q7" i="1"/>
  <c r="P7" i="1"/>
  <c r="O7" i="1"/>
  <c r="F7" i="1"/>
  <c r="G7" i="1"/>
  <c r="K7" i="1"/>
  <c r="J7" i="1"/>
  <c r="I7" i="1"/>
  <c r="H7" i="1"/>
  <c r="X6" i="1"/>
  <c r="Y6" i="1"/>
  <c r="U6" i="1"/>
  <c r="T6" i="1"/>
  <c r="W6" i="1"/>
  <c r="V6" i="1"/>
  <c r="AA6" i="1"/>
  <c r="Z6" i="1"/>
  <c r="S6" i="1"/>
  <c r="R6" i="1"/>
  <c r="Q6" i="1"/>
  <c r="P6" i="1"/>
  <c r="O6" i="1"/>
  <c r="F6" i="1"/>
  <c r="G6" i="1"/>
  <c r="K6" i="1"/>
  <c r="J6" i="1"/>
  <c r="I6" i="1"/>
  <c r="H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50">
    <xf numFmtId="0" fontId="0" fillId="0" borderId="0" xfId="0"/>
    <xf numFmtId="3" fontId="1" fillId="0" borderId="1" xfId="0" applyNumberFormat="1" applyFont="1" applyBorder="1"/>
    <xf numFmtId="3" fontId="1" fillId="2" borderId="2" xfId="0" applyNumberFormat="1" applyFont="1" applyFill="1" applyBorder="1"/>
    <xf numFmtId="164" fontId="1" fillId="0" borderId="2" xfId="0" applyNumberFormat="1" applyFont="1" applyBorder="1"/>
    <xf numFmtId="164" fontId="1" fillId="0" borderId="1" xfId="0" applyNumberFormat="1" applyFont="1" applyBorder="1"/>
    <xf numFmtId="3" fontId="1" fillId="2" borderId="1" xfId="0" applyNumberFormat="1" applyFont="1" applyFill="1" applyBorder="1"/>
    <xf numFmtId="165" fontId="1" fillId="0" borderId="2" xfId="1" applyFont="1" applyFill="1" applyBorder="1"/>
    <xf numFmtId="3" fontId="1" fillId="0" borderId="3" xfId="0" applyNumberFormat="1" applyFont="1" applyBorder="1"/>
    <xf numFmtId="3" fontId="1" fillId="0" borderId="4" xfId="0" applyNumberFormat="1" applyFont="1" applyBorder="1"/>
    <xf numFmtId="3" fontId="1" fillId="0" borderId="2" xfId="0" applyNumberFormat="1" applyFont="1" applyBorder="1"/>
    <xf numFmtId="165" fontId="1" fillId="0" borderId="2" xfId="1" applyFont="1" applyBorder="1"/>
    <xf numFmtId="3" fontId="1" fillId="0" borderId="5" xfId="0" applyNumberFormat="1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horizontal="left"/>
    </xf>
    <xf numFmtId="0" fontId="1" fillId="0" borderId="10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1" fillId="0" borderId="2" xfId="0" applyFont="1" applyBorder="1" applyAlignment="1">
      <alignment horizontal="left"/>
    </xf>
    <xf numFmtId="3" fontId="1" fillId="0" borderId="0" xfId="0" applyNumberFormat="1" applyFont="1" applyBorder="1"/>
    <xf numFmtId="164" fontId="1" fillId="0" borderId="0" xfId="0" applyNumberFormat="1" applyFont="1" applyBorder="1"/>
    <xf numFmtId="3" fontId="1" fillId="2" borderId="7" xfId="0" applyNumberFormat="1" applyFont="1" applyFill="1" applyBorder="1"/>
    <xf numFmtId="3" fontId="1" fillId="2" borderId="0" xfId="0" applyNumberFormat="1" applyFont="1" applyFill="1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0" xfId="0" applyFont="1" applyBorder="1" applyAlignment="1"/>
    <xf numFmtId="0" fontId="1" fillId="0" borderId="6" xfId="0" applyFont="1" applyBorder="1" applyAlignment="1"/>
    <xf numFmtId="0" fontId="0" fillId="0" borderId="6" xfId="0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1" fillId="0" borderId="1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1" fillId="0" borderId="3" xfId="0" applyFont="1" applyBorder="1" applyAlignment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0" xfId="0" applyFont="1" applyAlignment="1"/>
    <xf numFmtId="0" fontId="1" fillId="2" borderId="10" xfId="0" applyFont="1" applyFill="1" applyBorder="1" applyAlignment="1"/>
    <xf numFmtId="3" fontId="1" fillId="0" borderId="1" xfId="0" applyNumberFormat="1" applyFont="1" applyBorder="1" applyAlignment="1"/>
    <xf numFmtId="3" fontId="1" fillId="2" borderId="2" xfId="0" applyNumberFormat="1" applyFont="1" applyFill="1" applyBorder="1" applyAlignment="1"/>
    <xf numFmtId="164" fontId="1" fillId="0" borderId="2" xfId="0" applyNumberFormat="1" applyFont="1" applyBorder="1" applyAlignment="1"/>
    <xf numFmtId="164" fontId="1" fillId="0" borderId="1" xfId="0" applyNumberFormat="1" applyFont="1" applyBorder="1" applyAlignment="1"/>
    <xf numFmtId="3" fontId="1" fillId="2" borderId="1" xfId="0" applyNumberFormat="1" applyFont="1" applyFill="1" applyBorder="1" applyAlignment="1"/>
    <xf numFmtId="3" fontId="1" fillId="0" borderId="2" xfId="0" applyNumberFormat="1" applyFont="1" applyBorder="1" applyAlignment="1"/>
  </cellXfs>
  <cellStyles count="2">
    <cellStyle name="Currency [0]_Table2_demand_and_price" xfId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jones/Downloads/Woodcarb_II__V2.0_wo_at_Risk_code_Oct_2012_%20DO%20NOT%20CHANGE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_original"/>
      <sheetName val="Parameters&amp;Results"/>
      <sheetName val="06 IPCC Tables"/>
      <sheetName val="IPCC Tables"/>
      <sheetName val="Flowchart"/>
      <sheetName val="Cons&amp;Trade"/>
      <sheetName val="Dumps"/>
      <sheetName val="Calculation"/>
      <sheetName val="SW Calc"/>
      <sheetName val="SW Calc P"/>
      <sheetName val="Control"/>
      <sheetName val="USA"/>
      <sheetName val="Ince_Table 4"/>
      <sheetName val="Heath "/>
      <sheetName val="MSW C&amp;D"/>
      <sheetName val="Birdsey_92"/>
      <sheetName val="Hair_1963_Table 2_adj"/>
      <sheetName val="Hair_1963_Table 20"/>
      <sheetName val="Hair_1963_Table 21"/>
      <sheetName val="Hair_1958_Table 14_adj"/>
      <sheetName val="Hair_1958_Table 18"/>
      <sheetName val="Commerce_Series L 56-71"/>
      <sheetName val="API_1973_Total Wood Pulp"/>
      <sheetName val="API_1975_PulpwoodC&amp;I"/>
      <sheetName val="API_1975_Pulpwood_SWHW"/>
      <sheetName val="API_1975_Consumption_Fiberpulp"/>
      <sheetName val="Ulrich_Table 4_adj"/>
      <sheetName val="Ulrich_Table 5_adj"/>
      <sheetName val="Ulrich_Table 6_adj"/>
      <sheetName val="Ulrich_Table 29_adj"/>
      <sheetName val="Ulrich_Table 36_adj"/>
      <sheetName val="Ulrich_Table 43_adj"/>
      <sheetName val="Ulrich_Table 48"/>
      <sheetName val="Ulrich_Table 49"/>
      <sheetName val="Ulrich_Table 52_adj"/>
      <sheetName val="Ulrich_Table 53_adj"/>
      <sheetName val="Ulrich_Table 54_adj"/>
      <sheetName val="Howard_Table 5a"/>
      <sheetName val="Howard_Table 6a"/>
      <sheetName val="Howard_Table 7a"/>
      <sheetName val="Howard_Table 28"/>
      <sheetName val="Howard_Table 37"/>
      <sheetName val="Howard_Table 38"/>
      <sheetName val="Howard_Table 46"/>
      <sheetName val="Howard_Table 47"/>
      <sheetName val="Howard_Table 49"/>
      <sheetName val="Howard_Table 53"/>
      <sheetName val="Howard_Table 55"/>
      <sheetName val="Howard_Table 56"/>
      <sheetName val="Ince_Table 1"/>
      <sheetName val="Ince_Table 2"/>
      <sheetName val="Ince_Table 3"/>
      <sheetName val="Ince_Sources"/>
      <sheetName val="Ince_Pulp,P&amp;BD"/>
      <sheetName val="Ince_Paper&amp;Paperboard"/>
      <sheetName val="Haynes_Table 12"/>
      <sheetName val="Imports_Table 1"/>
      <sheetName val="Imports_Table 2"/>
      <sheetName val="Imports_Table 3"/>
      <sheetName val="Exports_Table 1"/>
      <sheetName val="Exports_Table 2"/>
      <sheetName val="Exports_Table 3"/>
      <sheetName val="Howard_Conv_SU2shtons_correc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B5">
            <v>0.4550655294362389</v>
          </cell>
          <cell r="E5">
            <v>0.5434782608695653</v>
          </cell>
          <cell r="F5">
            <v>0.83189999999999986</v>
          </cell>
          <cell r="G5">
            <v>1.3273750000000002</v>
          </cell>
          <cell r="P5">
            <v>1211.1015110129285</v>
          </cell>
        </row>
      </sheetData>
      <sheetData sheetId="13"/>
      <sheetData sheetId="14"/>
      <sheetData sheetId="15"/>
      <sheetData sheetId="16"/>
      <sheetData sheetId="17">
        <row r="6">
          <cell r="H6">
            <v>4348.1295327231346</v>
          </cell>
          <cell r="I6">
            <v>190.2038006101983</v>
          </cell>
        </row>
        <row r="7">
          <cell r="H7">
            <v>8696.2590654462692</v>
          </cell>
          <cell r="I7">
            <v>380.4076012203966</v>
          </cell>
        </row>
        <row r="8">
          <cell r="H8">
            <v>13044.388598169406</v>
          </cell>
          <cell r="I8">
            <v>570.6114018305949</v>
          </cell>
        </row>
        <row r="9">
          <cell r="H9">
            <v>17392.518130892538</v>
          </cell>
          <cell r="I9">
            <v>760.8152024407932</v>
          </cell>
        </row>
        <row r="10">
          <cell r="H10">
            <v>21740.647663615673</v>
          </cell>
          <cell r="I10">
            <v>951.0190030509915</v>
          </cell>
        </row>
        <row r="11">
          <cell r="H11">
            <v>26088.777196338808</v>
          </cell>
          <cell r="I11">
            <v>1141.2228036611898</v>
          </cell>
        </row>
        <row r="12">
          <cell r="H12">
            <v>30436.906729061939</v>
          </cell>
          <cell r="I12">
            <v>1331.426604271388</v>
          </cell>
        </row>
        <row r="13">
          <cell r="H13">
            <v>34785.036261785077</v>
          </cell>
          <cell r="I13">
            <v>1521.6304048815864</v>
          </cell>
        </row>
        <row r="14">
          <cell r="D14">
            <v>30</v>
          </cell>
          <cell r="H14">
            <v>39133.165794508212</v>
          </cell>
          <cell r="I14">
            <v>1711.8342054917848</v>
          </cell>
        </row>
        <row r="15">
          <cell r="D15">
            <v>678</v>
          </cell>
          <cell r="H15">
            <v>56874</v>
          </cell>
          <cell r="I15">
            <v>2610</v>
          </cell>
        </row>
        <row r="16">
          <cell r="D16">
            <v>4532</v>
          </cell>
          <cell r="H16">
            <v>45289</v>
          </cell>
          <cell r="I16">
            <v>1859</v>
          </cell>
        </row>
        <row r="17">
          <cell r="D17">
            <v>2878</v>
          </cell>
          <cell r="H17">
            <v>0</v>
          </cell>
          <cell r="I17">
            <v>0</v>
          </cell>
        </row>
        <row r="18">
          <cell r="D18">
            <v>2859</v>
          </cell>
          <cell r="H18">
            <v>0</v>
          </cell>
          <cell r="I18">
            <v>0</v>
          </cell>
        </row>
        <row r="19">
          <cell r="D19">
            <v>2623</v>
          </cell>
          <cell r="H19">
            <v>0</v>
          </cell>
          <cell r="I19">
            <v>45234</v>
          </cell>
        </row>
        <row r="20">
          <cell r="D20">
            <v>3470</v>
          </cell>
          <cell r="H20">
            <v>0</v>
          </cell>
          <cell r="I20">
            <v>24921</v>
          </cell>
        </row>
        <row r="21">
          <cell r="D21">
            <v>222</v>
          </cell>
          <cell r="H21">
            <v>0</v>
          </cell>
          <cell r="I21">
            <v>27746</v>
          </cell>
        </row>
        <row r="22">
          <cell r="D22">
            <v>9</v>
          </cell>
          <cell r="H22">
            <v>0</v>
          </cell>
          <cell r="I22">
            <v>135967</v>
          </cell>
        </row>
        <row r="23">
          <cell r="D23">
            <v>1</v>
          </cell>
          <cell r="H23">
            <v>0</v>
          </cell>
          <cell r="I23">
            <v>117834</v>
          </cell>
        </row>
        <row r="24">
          <cell r="D24">
            <v>788</v>
          </cell>
          <cell r="H24">
            <v>69692</v>
          </cell>
          <cell r="I24">
            <v>57423</v>
          </cell>
        </row>
        <row r="25">
          <cell r="D25">
            <v>24380</v>
          </cell>
          <cell r="H25">
            <v>29232</v>
          </cell>
          <cell r="I25">
            <v>31703</v>
          </cell>
        </row>
        <row r="26">
          <cell r="D26">
            <v>37151</v>
          </cell>
          <cell r="H26">
            <v>49820</v>
          </cell>
          <cell r="I26">
            <v>68628</v>
          </cell>
        </row>
        <row r="27">
          <cell r="D27">
            <v>42392</v>
          </cell>
          <cell r="H27">
            <v>12659</v>
          </cell>
          <cell r="I27">
            <v>1646</v>
          </cell>
        </row>
        <row r="28">
          <cell r="D28">
            <v>19720</v>
          </cell>
          <cell r="H28">
            <v>16060</v>
          </cell>
          <cell r="I28">
            <v>0</v>
          </cell>
        </row>
      </sheetData>
      <sheetData sheetId="18">
        <row r="5">
          <cell r="B5">
            <v>524.11111111111109</v>
          </cell>
          <cell r="E5">
            <v>5605.333333333333</v>
          </cell>
        </row>
        <row r="6">
          <cell r="B6">
            <v>1048.2222222222222</v>
          </cell>
          <cell r="E6">
            <v>11210.666666666666</v>
          </cell>
        </row>
        <row r="7">
          <cell r="B7">
            <v>1572.3333333333333</v>
          </cell>
          <cell r="E7">
            <v>16816</v>
          </cell>
        </row>
        <row r="8">
          <cell r="B8">
            <v>2096.4444444444443</v>
          </cell>
          <cell r="E8">
            <v>22421.333333333332</v>
          </cell>
        </row>
        <row r="9">
          <cell r="B9">
            <v>2620.5555555555557</v>
          </cell>
          <cell r="E9">
            <v>28026.666666666664</v>
          </cell>
        </row>
        <row r="10">
          <cell r="B10">
            <v>3144.666666666667</v>
          </cell>
          <cell r="E10">
            <v>33632</v>
          </cell>
        </row>
        <row r="11">
          <cell r="B11">
            <v>3668.7777777777783</v>
          </cell>
          <cell r="E11">
            <v>39237.333333333336</v>
          </cell>
        </row>
        <row r="12">
          <cell r="B12">
            <v>4192.8888888888896</v>
          </cell>
          <cell r="E12">
            <v>44842.666666666672</v>
          </cell>
        </row>
        <row r="13">
          <cell r="B13">
            <v>4717</v>
          </cell>
          <cell r="E13">
            <v>50448</v>
          </cell>
        </row>
        <row r="14">
          <cell r="B14">
            <v>5236</v>
          </cell>
          <cell r="E14">
            <v>52952</v>
          </cell>
        </row>
        <row r="15">
          <cell r="B15">
            <v>9131</v>
          </cell>
          <cell r="E15">
            <v>83738</v>
          </cell>
        </row>
        <row r="16">
          <cell r="B16">
            <v>5726</v>
          </cell>
          <cell r="E16">
            <v>50144</v>
          </cell>
        </row>
        <row r="17">
          <cell r="B17">
            <v>9390</v>
          </cell>
          <cell r="E17">
            <v>64542</v>
          </cell>
        </row>
        <row r="18">
          <cell r="B18">
            <v>15971</v>
          </cell>
          <cell r="E18">
            <v>125571</v>
          </cell>
        </row>
        <row r="19">
          <cell r="B19">
            <v>16284</v>
          </cell>
          <cell r="E19">
            <v>189737</v>
          </cell>
        </row>
        <row r="20">
          <cell r="B20">
            <v>5988</v>
          </cell>
          <cell r="E20">
            <v>278126</v>
          </cell>
        </row>
        <row r="21">
          <cell r="B21">
            <v>2189</v>
          </cell>
          <cell r="E21">
            <v>447812</v>
          </cell>
        </row>
        <row r="22">
          <cell r="B22">
            <v>246</v>
          </cell>
          <cell r="E22">
            <v>294161</v>
          </cell>
        </row>
        <row r="23">
          <cell r="B23">
            <v>4380</v>
          </cell>
          <cell r="E23">
            <v>95887</v>
          </cell>
        </row>
        <row r="24">
          <cell r="B24">
            <v>27947</v>
          </cell>
          <cell r="E24">
            <v>151306</v>
          </cell>
        </row>
        <row r="25">
          <cell r="B25">
            <v>47503</v>
          </cell>
          <cell r="E25">
            <v>191988</v>
          </cell>
        </row>
        <row r="26">
          <cell r="B26">
            <v>54283</v>
          </cell>
          <cell r="E26">
            <v>65612</v>
          </cell>
        </row>
        <row r="27">
          <cell r="B27">
            <v>174955</v>
          </cell>
          <cell r="E27">
            <v>33589</v>
          </cell>
        </row>
      </sheetData>
      <sheetData sheetId="19">
        <row r="16">
          <cell r="L16">
            <v>496.26956049351378</v>
          </cell>
          <cell r="M16">
            <v>28.73043950648627</v>
          </cell>
          <cell r="U16">
            <v>1427.0367798984419</v>
          </cell>
          <cell r="V16">
            <v>234.96322010155831</v>
          </cell>
        </row>
        <row r="17">
          <cell r="L17">
            <v>554.87663239941446</v>
          </cell>
          <cell r="M17">
            <v>32.123367600585603</v>
          </cell>
          <cell r="U17">
            <v>1324.8602595567363</v>
          </cell>
          <cell r="V17">
            <v>218.13974044326383</v>
          </cell>
        </row>
        <row r="18">
          <cell r="L18">
            <v>696.66793539756134</v>
          </cell>
          <cell r="M18">
            <v>40.33206460243882</v>
          </cell>
          <cell r="U18">
            <v>1237.2803849781315</v>
          </cell>
          <cell r="V18">
            <v>203.71961502186855</v>
          </cell>
        </row>
        <row r="19">
          <cell r="L19">
            <v>613.4837043053152</v>
          </cell>
          <cell r="M19">
            <v>35.516295694684935</v>
          </cell>
          <cell r="U19">
            <v>1625.3794370323408</v>
          </cell>
          <cell r="V19">
            <v>267.6205629676594</v>
          </cell>
        </row>
        <row r="20">
          <cell r="B20">
            <v>43000</v>
          </cell>
          <cell r="C20">
            <v>32538</v>
          </cell>
          <cell r="L20">
            <v>596.46874794553753</v>
          </cell>
          <cell r="M20">
            <v>34.531252054462541</v>
          </cell>
          <cell r="U20">
            <v>1681.1901414206673</v>
          </cell>
          <cell r="V20">
            <v>276.80985857933285</v>
          </cell>
        </row>
        <row r="21">
          <cell r="B21">
            <v>43500</v>
          </cell>
          <cell r="C21">
            <v>32960</v>
          </cell>
          <cell r="L21">
            <v>757.16555801010395</v>
          </cell>
          <cell r="M21">
            <v>43.834441989896192</v>
          </cell>
          <cell r="U21">
            <v>1530.0719264615061</v>
          </cell>
          <cell r="V21">
            <v>251.92807353849395</v>
          </cell>
        </row>
        <row r="22">
          <cell r="B22">
            <v>46000</v>
          </cell>
          <cell r="C22">
            <v>34900</v>
          </cell>
          <cell r="L22">
            <v>953.78283150086747</v>
          </cell>
          <cell r="M22">
            <v>55.217168499132661</v>
          </cell>
          <cell r="U22">
            <v>1791.9529239759615</v>
          </cell>
          <cell r="V22">
            <v>295.04707602403863</v>
          </cell>
        </row>
        <row r="23">
          <cell r="B23">
            <v>46000</v>
          </cell>
          <cell r="C23">
            <v>34946</v>
          </cell>
          <cell r="L23">
            <v>857.36474546212764</v>
          </cell>
          <cell r="M23">
            <v>49.63525453787247</v>
          </cell>
          <cell r="U23">
            <v>1949.0815224846347</v>
          </cell>
          <cell r="V23">
            <v>320.91847751536545</v>
          </cell>
        </row>
        <row r="24">
          <cell r="B24">
            <v>42000</v>
          </cell>
          <cell r="C24">
            <v>31945</v>
          </cell>
          <cell r="L24">
            <v>726.91674670383259</v>
          </cell>
          <cell r="M24">
            <v>42.083253296167506</v>
          </cell>
          <cell r="U24">
            <v>1553.2548344381958</v>
          </cell>
          <cell r="V24">
            <v>255.74516556180444</v>
          </cell>
        </row>
        <row r="25">
          <cell r="B25">
            <v>44510</v>
          </cell>
          <cell r="C25">
            <v>33897</v>
          </cell>
          <cell r="L25">
            <v>936.76787514108992</v>
          </cell>
          <cell r="M25">
            <v>54.232124858910275</v>
          </cell>
          <cell r="U25">
            <v>1691.4936560769736</v>
          </cell>
          <cell r="V25">
            <v>278.50634392302641</v>
          </cell>
        </row>
        <row r="26">
          <cell r="B26">
            <v>44500</v>
          </cell>
          <cell r="C26">
            <v>34029</v>
          </cell>
          <cell r="L26">
            <v>898.01158565492972</v>
          </cell>
          <cell r="M26">
            <v>51.988414345070396</v>
          </cell>
          <cell r="U26">
            <v>2010.9026104224733</v>
          </cell>
          <cell r="V26">
            <v>331.09738957752683</v>
          </cell>
        </row>
        <row r="27">
          <cell r="B27">
            <v>43000</v>
          </cell>
          <cell r="C27">
            <v>33020</v>
          </cell>
          <cell r="L27">
            <v>794.03129678962205</v>
          </cell>
          <cell r="M27">
            <v>45.968703210378031</v>
          </cell>
          <cell r="U27">
            <v>2341.9748482220293</v>
          </cell>
          <cell r="V27">
            <v>361.02515177797056</v>
          </cell>
        </row>
        <row r="28">
          <cell r="B28">
            <v>45000</v>
          </cell>
          <cell r="C28">
            <v>34695</v>
          </cell>
          <cell r="L28">
            <v>969.85251250732415</v>
          </cell>
          <cell r="M28">
            <v>56.147487492676021</v>
          </cell>
          <cell r="U28">
            <v>2514.3434849653045</v>
          </cell>
          <cell r="V28">
            <v>398.65651503469542</v>
          </cell>
        </row>
        <row r="29">
          <cell r="B29">
            <v>44000</v>
          </cell>
          <cell r="C29">
            <v>34065</v>
          </cell>
          <cell r="L29">
            <v>916.91709272134926</v>
          </cell>
          <cell r="M29">
            <v>53.082907278650822</v>
          </cell>
          <cell r="U29">
            <v>2618.9985840707968</v>
          </cell>
          <cell r="V29">
            <v>412.00141592920357</v>
          </cell>
        </row>
        <row r="30">
          <cell r="B30">
            <v>40500</v>
          </cell>
          <cell r="C30">
            <v>31481</v>
          </cell>
          <cell r="L30">
            <v>868.70804970197935</v>
          </cell>
          <cell r="M30">
            <v>50.29195029802073</v>
          </cell>
          <cell r="U30">
            <v>1839.5910493827159</v>
          </cell>
          <cell r="V30">
            <v>255.40895061728395</v>
          </cell>
        </row>
        <row r="31">
          <cell r="B31">
            <v>37012</v>
          </cell>
          <cell r="C31">
            <v>29485</v>
          </cell>
          <cell r="L31">
            <v>1001.9918745202374</v>
          </cell>
          <cell r="M31">
            <v>58.008125479762754</v>
          </cell>
          <cell r="U31">
            <v>1129.8765432098764</v>
          </cell>
          <cell r="V31">
            <v>170.12345679012347</v>
          </cell>
        </row>
        <row r="32">
          <cell r="B32">
            <v>39807</v>
          </cell>
          <cell r="C32">
            <v>31332</v>
          </cell>
          <cell r="L32">
            <v>1159.8528585248409</v>
          </cell>
          <cell r="M32">
            <v>67.147141475159344</v>
          </cell>
          <cell r="U32">
            <v>1183.4104289318755</v>
          </cell>
          <cell r="V32">
            <v>101.58957106812449</v>
          </cell>
        </row>
        <row r="33">
          <cell r="B33">
            <v>35831</v>
          </cell>
          <cell r="C33">
            <v>29174</v>
          </cell>
          <cell r="L33">
            <v>1138.1115253984583</v>
          </cell>
          <cell r="M33">
            <v>65.888474601541844</v>
          </cell>
          <cell r="U33">
            <v>1024.1962025316457</v>
          </cell>
          <cell r="V33">
            <v>144.80379746835445</v>
          </cell>
        </row>
        <row r="34">
          <cell r="B34">
            <v>31890</v>
          </cell>
          <cell r="C34">
            <v>25667</v>
          </cell>
          <cell r="L34">
            <v>1142.8379021650633</v>
          </cell>
          <cell r="M34">
            <v>66.162097834936958</v>
          </cell>
          <cell r="U34">
            <v>903</v>
          </cell>
          <cell r="V34">
            <v>190</v>
          </cell>
        </row>
        <row r="35">
          <cell r="B35">
            <v>34552</v>
          </cell>
          <cell r="C35">
            <v>27407</v>
          </cell>
          <cell r="L35">
            <v>1086.1213809658045</v>
          </cell>
          <cell r="M35">
            <v>62.878619034195665</v>
          </cell>
          <cell r="U35">
            <v>1112</v>
          </cell>
          <cell r="V35">
            <v>374</v>
          </cell>
        </row>
        <row r="36">
          <cell r="B36">
            <v>35000</v>
          </cell>
          <cell r="C36">
            <v>27610</v>
          </cell>
          <cell r="L36">
            <v>1277.0670023366422</v>
          </cell>
          <cell r="M36">
            <v>73.932997663357995</v>
          </cell>
          <cell r="U36">
            <v>1496</v>
          </cell>
          <cell r="V36">
            <v>215.99999999999997</v>
          </cell>
        </row>
        <row r="37">
          <cell r="B37">
            <v>29000</v>
          </cell>
          <cell r="C37">
            <v>23444</v>
          </cell>
          <cell r="L37">
            <v>793.08602143630105</v>
          </cell>
          <cell r="M37">
            <v>45.913978563699011</v>
          </cell>
          <cell r="U37">
            <v>1192</v>
          </cell>
          <cell r="V37">
            <v>146</v>
          </cell>
        </row>
        <row r="38">
          <cell r="B38">
            <v>35250</v>
          </cell>
          <cell r="C38">
            <v>28922</v>
          </cell>
          <cell r="L38">
            <v>1496.2454873646209</v>
          </cell>
          <cell r="M38">
            <v>67.754512635379044</v>
          </cell>
          <cell r="U38">
            <v>1693.5685441020191</v>
          </cell>
          <cell r="V38">
            <v>259.43145589798087</v>
          </cell>
        </row>
        <row r="39">
          <cell r="B39">
            <v>41000</v>
          </cell>
          <cell r="C39">
            <v>33220</v>
          </cell>
          <cell r="L39">
            <v>1867.9999999999998</v>
          </cell>
          <cell r="M39">
            <v>103</v>
          </cell>
          <cell r="U39">
            <v>2140.903629536921</v>
          </cell>
          <cell r="V39">
            <v>325.09637046307881</v>
          </cell>
        </row>
        <row r="40">
          <cell r="B40">
            <v>39500</v>
          </cell>
          <cell r="C40">
            <v>31549</v>
          </cell>
          <cell r="L40">
            <v>1657</v>
          </cell>
          <cell r="M40">
            <v>86</v>
          </cell>
          <cell r="U40">
            <v>2391.3578394598649</v>
          </cell>
          <cell r="V40">
            <v>356.64216054013502</v>
          </cell>
        </row>
        <row r="41">
          <cell r="B41">
            <v>41000</v>
          </cell>
          <cell r="C41">
            <v>33284</v>
          </cell>
          <cell r="L41">
            <v>1735</v>
          </cell>
          <cell r="M41">
            <v>111</v>
          </cell>
          <cell r="U41">
            <v>2232.461238800156</v>
          </cell>
          <cell r="V41">
            <v>379.53876119984415</v>
          </cell>
        </row>
        <row r="42">
          <cell r="B42">
            <v>39750</v>
          </cell>
          <cell r="C42">
            <v>32078</v>
          </cell>
          <cell r="L42">
            <v>1776</v>
          </cell>
          <cell r="M42">
            <v>122.99999999999999</v>
          </cell>
          <cell r="U42">
            <v>2459.685457809695</v>
          </cell>
          <cell r="V42">
            <v>366.3145421903053</v>
          </cell>
        </row>
        <row r="43">
          <cell r="B43">
            <v>37250</v>
          </cell>
          <cell r="C43">
            <v>29975</v>
          </cell>
          <cell r="L43">
            <v>1634</v>
          </cell>
          <cell r="M43">
            <v>111</v>
          </cell>
          <cell r="U43">
            <v>2640.0287413280475</v>
          </cell>
          <cell r="V43">
            <v>422.9712586719524</v>
          </cell>
        </row>
        <row r="44">
          <cell r="B44">
            <v>36750</v>
          </cell>
          <cell r="C44">
            <v>29852</v>
          </cell>
          <cell r="L44">
            <v>1372</v>
          </cell>
          <cell r="M44">
            <v>95.999999999999986</v>
          </cell>
          <cell r="U44">
            <v>2756.8464163822523</v>
          </cell>
          <cell r="V44">
            <v>487.15358361774742</v>
          </cell>
        </row>
        <row r="45">
          <cell r="B45">
            <v>38745</v>
          </cell>
          <cell r="C45">
            <v>30836</v>
          </cell>
          <cell r="L45">
            <v>1419</v>
          </cell>
          <cell r="M45">
            <v>124</v>
          </cell>
          <cell r="U45">
            <v>2714.130270610447</v>
          </cell>
          <cell r="V45">
            <v>482.86972938955324</v>
          </cell>
        </row>
        <row r="46">
          <cell r="B46">
            <v>29358</v>
          </cell>
          <cell r="C46">
            <v>23228</v>
          </cell>
          <cell r="L46">
            <v>1177.9562289562291</v>
          </cell>
          <cell r="M46">
            <v>41.043771043771045</v>
          </cell>
          <cell r="U46">
            <v>1930.881923572349</v>
          </cell>
          <cell r="V46">
            <v>421.11807642765126</v>
          </cell>
        </row>
        <row r="47">
          <cell r="B47">
            <v>19997</v>
          </cell>
          <cell r="C47">
            <v>15886</v>
          </cell>
          <cell r="L47">
            <v>723.24346629986235</v>
          </cell>
          <cell r="M47">
            <v>25.756533700137549</v>
          </cell>
          <cell r="U47">
            <v>1364.228215767635</v>
          </cell>
          <cell r="V47">
            <v>336.77178423236518</v>
          </cell>
        </row>
        <row r="48">
          <cell r="B48">
            <v>13524</v>
          </cell>
          <cell r="C48">
            <v>10802</v>
          </cell>
          <cell r="L48">
            <v>365.42779291553131</v>
          </cell>
          <cell r="M48">
            <v>15.572207084468667</v>
          </cell>
          <cell r="U48">
            <v>914.16319444444446</v>
          </cell>
          <cell r="V48">
            <v>241.83680555555557</v>
          </cell>
        </row>
        <row r="49">
          <cell r="B49">
            <v>17151</v>
          </cell>
          <cell r="C49">
            <v>13786</v>
          </cell>
          <cell r="L49">
            <v>330.15178571428572</v>
          </cell>
          <cell r="M49">
            <v>28.848214285714288</v>
          </cell>
          <cell r="U49">
            <v>986.77031249999993</v>
          </cell>
          <cell r="V49">
            <v>294.22968750000001</v>
          </cell>
        </row>
        <row r="50">
          <cell r="B50">
            <v>18826</v>
          </cell>
          <cell r="C50">
            <v>14618</v>
          </cell>
          <cell r="L50">
            <v>263.26315789473682</v>
          </cell>
          <cell r="M50">
            <v>23.736842105263158</v>
          </cell>
          <cell r="U50">
            <v>1064.5783221974759</v>
          </cell>
          <cell r="V50">
            <v>284.42167780252413</v>
          </cell>
        </row>
        <row r="51">
          <cell r="B51">
            <v>22944</v>
          </cell>
          <cell r="C51">
            <v>18196</v>
          </cell>
          <cell r="L51">
            <v>380</v>
          </cell>
          <cell r="M51">
            <v>58</v>
          </cell>
          <cell r="U51">
            <v>1005.2969465648857</v>
          </cell>
          <cell r="V51">
            <v>307.7030534351145</v>
          </cell>
        </row>
        <row r="52">
          <cell r="B52">
            <v>27626</v>
          </cell>
          <cell r="C52">
            <v>22025</v>
          </cell>
          <cell r="L52">
            <v>570</v>
          </cell>
          <cell r="M52">
            <v>92</v>
          </cell>
          <cell r="U52">
            <v>948.47737909516388</v>
          </cell>
          <cell r="V52">
            <v>335.52262090483623</v>
          </cell>
        </row>
        <row r="53">
          <cell r="B53">
            <v>29004</v>
          </cell>
          <cell r="C53">
            <v>23148</v>
          </cell>
          <cell r="L53">
            <v>573.83406113537114</v>
          </cell>
          <cell r="M53">
            <v>114.1659388646288</v>
          </cell>
          <cell r="U53">
            <v>1058.2</v>
          </cell>
          <cell r="V53">
            <v>384.8</v>
          </cell>
        </row>
        <row r="54">
          <cell r="B54">
            <v>24825</v>
          </cell>
          <cell r="C54">
            <v>19955</v>
          </cell>
          <cell r="L54">
            <v>459.8676748582231</v>
          </cell>
          <cell r="M54">
            <v>70.132325141776946</v>
          </cell>
          <cell r="U54">
            <v>710.45435897435891</v>
          </cell>
          <cell r="V54">
            <v>266.54564102564098</v>
          </cell>
        </row>
        <row r="55">
          <cell r="B55">
            <v>28755</v>
          </cell>
          <cell r="C55">
            <v>23291</v>
          </cell>
          <cell r="L55">
            <v>614.41301272984447</v>
          </cell>
          <cell r="M55">
            <v>103.58698727015557</v>
          </cell>
          <cell r="U55">
            <v>844.8354898336413</v>
          </cell>
          <cell r="V55">
            <v>259.16451016635858</v>
          </cell>
        </row>
        <row r="56">
          <cell r="B56">
            <v>31159</v>
          </cell>
          <cell r="C56">
            <v>25622</v>
          </cell>
          <cell r="L56">
            <v>620.41436464088395</v>
          </cell>
          <cell r="M56">
            <v>119.58563535911603</v>
          </cell>
          <cell r="U56">
            <v>793.72925764192144</v>
          </cell>
          <cell r="V56">
            <v>178.27074235807859</v>
          </cell>
        </row>
        <row r="57">
          <cell r="B57">
            <v>36538</v>
          </cell>
          <cell r="C57">
            <v>29867</v>
          </cell>
          <cell r="L57">
            <v>1192.6392592592592</v>
          </cell>
          <cell r="M57">
            <v>168.36074074074074</v>
          </cell>
          <cell r="U57">
            <v>538.52977099236648</v>
          </cell>
          <cell r="V57">
            <v>154.47022900763358</v>
          </cell>
        </row>
        <row r="58">
          <cell r="B58">
            <v>36332</v>
          </cell>
          <cell r="C58">
            <v>29510</v>
          </cell>
          <cell r="L58">
            <v>1423.7350993377484</v>
          </cell>
          <cell r="M58">
            <v>116.26490066225166</v>
          </cell>
          <cell r="U58">
            <v>346.33858267716528</v>
          </cell>
          <cell r="V58">
            <v>116.66141732283464</v>
          </cell>
        </row>
        <row r="59">
          <cell r="B59">
            <v>34289</v>
          </cell>
          <cell r="C59">
            <v>26917</v>
          </cell>
          <cell r="L59">
            <v>718.26460071513702</v>
          </cell>
          <cell r="M59">
            <v>137.73539928486295</v>
          </cell>
          <cell r="U59">
            <v>224.136690647482</v>
          </cell>
          <cell r="V59">
            <v>85.863309352517987</v>
          </cell>
        </row>
        <row r="60">
          <cell r="B60">
            <v>32938</v>
          </cell>
          <cell r="C60">
            <v>25160</v>
          </cell>
          <cell r="L60">
            <v>837.42331288343553</v>
          </cell>
          <cell r="M60">
            <v>162.57668711656441</v>
          </cell>
          <cell r="U60">
            <v>255.58912386706956</v>
          </cell>
          <cell r="V60">
            <v>104.41087613293053</v>
          </cell>
        </row>
        <row r="61">
          <cell r="B61">
            <v>28122</v>
          </cell>
          <cell r="C61">
            <v>21140</v>
          </cell>
          <cell r="L61">
            <v>896.33460803059279</v>
          </cell>
          <cell r="M61">
            <v>166.6653919694073</v>
          </cell>
          <cell r="U61">
            <v>309.64285714285717</v>
          </cell>
          <cell r="V61">
            <v>125.35714285714285</v>
          </cell>
        </row>
        <row r="62">
          <cell r="B62">
            <v>34112</v>
          </cell>
          <cell r="C62">
            <v>25856</v>
          </cell>
          <cell r="L62">
            <v>1030.8156606851551</v>
          </cell>
          <cell r="M62">
            <v>208.18433931484498</v>
          </cell>
          <cell r="U62">
            <v>545.75</v>
          </cell>
          <cell r="V62">
            <v>103.25</v>
          </cell>
        </row>
        <row r="63">
          <cell r="B63">
            <v>35404</v>
          </cell>
          <cell r="C63">
            <v>27937</v>
          </cell>
          <cell r="L63">
            <v>1096.1807044410414</v>
          </cell>
          <cell r="M63">
            <v>214.81929555895866</v>
          </cell>
          <cell r="U63">
            <v>1134.8393782383419</v>
          </cell>
          <cell r="V63">
            <v>217.16062176165806</v>
          </cell>
        </row>
        <row r="64">
          <cell r="B64">
            <v>37000</v>
          </cell>
          <cell r="C64">
            <v>29600</v>
          </cell>
          <cell r="L64">
            <v>1661.7228464419477</v>
          </cell>
          <cell r="M64">
            <v>218.27715355805242</v>
          </cell>
          <cell r="U64">
            <v>543.48</v>
          </cell>
          <cell r="V64">
            <v>103.52</v>
          </cell>
        </row>
        <row r="65">
          <cell r="B65">
            <v>32176</v>
          </cell>
          <cell r="C65">
            <v>26472</v>
          </cell>
          <cell r="L65">
            <v>1435.9475032010246</v>
          </cell>
          <cell r="M65">
            <v>138.05249679897568</v>
          </cell>
          <cell r="U65">
            <v>534</v>
          </cell>
          <cell r="V65">
            <v>133</v>
          </cell>
        </row>
        <row r="66">
          <cell r="B66">
            <v>38007</v>
          </cell>
          <cell r="C66">
            <v>30633</v>
          </cell>
        </row>
        <row r="67">
          <cell r="B67">
            <v>37204</v>
          </cell>
          <cell r="C67">
            <v>29493</v>
          </cell>
        </row>
        <row r="68">
          <cell r="B68">
            <v>37462</v>
          </cell>
          <cell r="C68">
            <v>30234</v>
          </cell>
        </row>
        <row r="69">
          <cell r="B69">
            <v>36742</v>
          </cell>
          <cell r="C69">
            <v>29562</v>
          </cell>
        </row>
        <row r="70">
          <cell r="B70">
            <v>36356</v>
          </cell>
          <cell r="C70">
            <v>29282</v>
          </cell>
        </row>
        <row r="71">
          <cell r="B71">
            <v>37380</v>
          </cell>
          <cell r="C71">
            <v>29815</v>
          </cell>
        </row>
      </sheetData>
      <sheetData sheetId="20"/>
      <sheetData sheetId="21">
        <row r="6">
          <cell r="B6">
            <v>3056</v>
          </cell>
          <cell r="C6">
            <v>40</v>
          </cell>
          <cell r="D6">
            <v>157</v>
          </cell>
          <cell r="E6">
            <v>2939</v>
          </cell>
        </row>
        <row r="7">
          <cell r="B7">
            <v>3119</v>
          </cell>
          <cell r="C7">
            <v>46</v>
          </cell>
          <cell r="D7">
            <v>165</v>
          </cell>
          <cell r="E7">
            <v>3000</v>
          </cell>
        </row>
        <row r="8">
          <cell r="B8">
            <v>3181</v>
          </cell>
          <cell r="C8">
            <v>55</v>
          </cell>
          <cell r="D8">
            <v>151</v>
          </cell>
          <cell r="E8">
            <v>3085</v>
          </cell>
        </row>
        <row r="9">
          <cell r="B9">
            <v>3250</v>
          </cell>
          <cell r="C9">
            <v>50</v>
          </cell>
          <cell r="D9">
            <v>168</v>
          </cell>
          <cell r="E9">
            <v>3132</v>
          </cell>
        </row>
        <row r="10">
          <cell r="B10">
            <v>3321</v>
          </cell>
          <cell r="C10">
            <v>51</v>
          </cell>
          <cell r="D10">
            <v>178</v>
          </cell>
          <cell r="E10">
            <v>3194</v>
          </cell>
        </row>
        <row r="11">
          <cell r="B11">
            <v>3336</v>
          </cell>
          <cell r="C11">
            <v>60</v>
          </cell>
          <cell r="D11">
            <v>160</v>
          </cell>
          <cell r="E11">
            <v>3236</v>
          </cell>
        </row>
        <row r="12">
          <cell r="B12">
            <v>3487</v>
          </cell>
          <cell r="C12">
            <v>73</v>
          </cell>
          <cell r="D12">
            <v>185</v>
          </cell>
          <cell r="E12">
            <v>3375</v>
          </cell>
        </row>
        <row r="13">
          <cell r="B13">
            <v>3569</v>
          </cell>
          <cell r="C13">
            <v>75</v>
          </cell>
          <cell r="D13">
            <v>198</v>
          </cell>
          <cell r="E13">
            <v>3446</v>
          </cell>
        </row>
        <row r="14">
          <cell r="B14">
            <v>3363</v>
          </cell>
          <cell r="C14">
            <v>63</v>
          </cell>
          <cell r="D14">
            <v>161</v>
          </cell>
          <cell r="E14">
            <v>3265</v>
          </cell>
        </row>
        <row r="15">
          <cell r="B15">
            <v>3476</v>
          </cell>
          <cell r="C15">
            <v>81</v>
          </cell>
          <cell r="D15">
            <v>164</v>
          </cell>
          <cell r="E15">
            <v>3393</v>
          </cell>
        </row>
        <row r="16">
          <cell r="B16">
            <v>3501</v>
          </cell>
          <cell r="C16">
            <v>87</v>
          </cell>
          <cell r="D16">
            <v>185</v>
          </cell>
          <cell r="E16">
            <v>3403</v>
          </cell>
        </row>
        <row r="17">
          <cell r="B17">
            <v>3445</v>
          </cell>
          <cell r="C17">
            <v>86</v>
          </cell>
          <cell r="D17">
            <v>214</v>
          </cell>
          <cell r="E17">
            <v>3317</v>
          </cell>
        </row>
        <row r="18">
          <cell r="B18">
            <v>3514</v>
          </cell>
          <cell r="C18">
            <v>95</v>
          </cell>
          <cell r="D18">
            <v>225</v>
          </cell>
          <cell r="E18">
            <v>3384</v>
          </cell>
        </row>
        <row r="19">
          <cell r="B19">
            <v>3459</v>
          </cell>
          <cell r="C19">
            <v>95</v>
          </cell>
          <cell r="D19">
            <v>232</v>
          </cell>
          <cell r="E19">
            <v>3322</v>
          </cell>
        </row>
        <row r="20">
          <cell r="B20">
            <v>3277</v>
          </cell>
          <cell r="C20">
            <v>103</v>
          </cell>
          <cell r="D20">
            <v>150</v>
          </cell>
          <cell r="E20">
            <v>3230</v>
          </cell>
        </row>
        <row r="21">
          <cell r="B21">
            <v>3101</v>
          </cell>
          <cell r="C21">
            <v>105</v>
          </cell>
          <cell r="D21">
            <v>114</v>
          </cell>
          <cell r="E21">
            <v>3092</v>
          </cell>
        </row>
        <row r="22">
          <cell r="B22">
            <v>3269</v>
          </cell>
          <cell r="C22">
            <v>119</v>
          </cell>
          <cell r="D22">
            <v>118</v>
          </cell>
          <cell r="E22">
            <v>3270</v>
          </cell>
        </row>
        <row r="23">
          <cell r="B23">
            <v>3070</v>
          </cell>
          <cell r="C23">
            <v>120</v>
          </cell>
          <cell r="D23">
            <v>101</v>
          </cell>
          <cell r="E23">
            <v>3089</v>
          </cell>
        </row>
        <row r="24">
          <cell r="B24">
            <v>2886</v>
          </cell>
          <cell r="C24">
            <v>117</v>
          </cell>
          <cell r="D24">
            <v>86</v>
          </cell>
          <cell r="E24">
            <v>2917</v>
          </cell>
        </row>
        <row r="25">
          <cell r="B25">
            <v>2990</v>
          </cell>
          <cell r="C25">
            <v>122</v>
          </cell>
          <cell r="D25">
            <v>124</v>
          </cell>
          <cell r="E25">
            <v>2988</v>
          </cell>
        </row>
        <row r="26">
          <cell r="B26">
            <v>3026</v>
          </cell>
          <cell r="C26">
            <v>149</v>
          </cell>
          <cell r="D26">
            <v>122</v>
          </cell>
          <cell r="E26">
            <v>3053</v>
          </cell>
        </row>
        <row r="27">
          <cell r="B27">
            <v>2702</v>
          </cell>
          <cell r="C27">
            <v>110</v>
          </cell>
          <cell r="D27">
            <v>108</v>
          </cell>
          <cell r="E27">
            <v>2704</v>
          </cell>
        </row>
        <row r="28">
          <cell r="B28">
            <v>2949</v>
          </cell>
          <cell r="C28">
            <v>182</v>
          </cell>
          <cell r="D28">
            <v>150</v>
          </cell>
          <cell r="E28">
            <v>2981</v>
          </cell>
        </row>
        <row r="29">
          <cell r="B29">
            <v>3195</v>
          </cell>
          <cell r="C29">
            <v>217</v>
          </cell>
          <cell r="D29">
            <v>188</v>
          </cell>
          <cell r="E29">
            <v>3224</v>
          </cell>
        </row>
        <row r="30">
          <cell r="B30">
            <v>3105</v>
          </cell>
          <cell r="C30">
            <v>204</v>
          </cell>
          <cell r="D30">
            <v>216</v>
          </cell>
          <cell r="E30">
            <v>3093</v>
          </cell>
        </row>
        <row r="31">
          <cell r="B31">
            <v>3121</v>
          </cell>
          <cell r="C31">
            <v>218</v>
          </cell>
          <cell r="D31">
            <v>192</v>
          </cell>
          <cell r="E31">
            <v>3147</v>
          </cell>
        </row>
        <row r="32">
          <cell r="B32">
            <v>3055</v>
          </cell>
          <cell r="C32">
            <v>242</v>
          </cell>
          <cell r="D32">
            <v>207</v>
          </cell>
          <cell r="E32">
            <v>3090</v>
          </cell>
        </row>
        <row r="33">
          <cell r="B33">
            <v>2981</v>
          </cell>
          <cell r="C33">
            <v>228</v>
          </cell>
          <cell r="D33">
            <v>222</v>
          </cell>
          <cell r="E33">
            <v>2987</v>
          </cell>
        </row>
        <row r="34">
          <cell r="B34">
            <v>2936</v>
          </cell>
          <cell r="C34">
            <v>224</v>
          </cell>
          <cell r="D34">
            <v>234</v>
          </cell>
          <cell r="E34">
            <v>2926</v>
          </cell>
        </row>
        <row r="35">
          <cell r="B35">
            <v>3059</v>
          </cell>
          <cell r="C35">
            <v>238</v>
          </cell>
          <cell r="D35">
            <v>240</v>
          </cell>
          <cell r="E35">
            <v>3057</v>
          </cell>
        </row>
        <row r="36">
          <cell r="B36">
            <v>2624</v>
          </cell>
          <cell r="C36">
            <v>206</v>
          </cell>
          <cell r="D36">
            <v>191</v>
          </cell>
          <cell r="E36">
            <v>2639</v>
          </cell>
        </row>
        <row r="37">
          <cell r="B37">
            <v>2171</v>
          </cell>
          <cell r="C37">
            <v>162</v>
          </cell>
          <cell r="D37">
            <v>150</v>
          </cell>
          <cell r="E37">
            <v>2183</v>
          </cell>
        </row>
        <row r="38">
          <cell r="B38">
            <v>1899</v>
          </cell>
          <cell r="C38">
            <v>130</v>
          </cell>
          <cell r="D38">
            <v>120</v>
          </cell>
          <cell r="E38">
            <v>1909</v>
          </cell>
        </row>
        <row r="39">
          <cell r="B39">
            <v>2114</v>
          </cell>
          <cell r="C39">
            <v>147</v>
          </cell>
          <cell r="D39">
            <v>134</v>
          </cell>
          <cell r="E39">
            <v>2127</v>
          </cell>
        </row>
        <row r="40">
          <cell r="B40">
            <v>2169</v>
          </cell>
          <cell r="C40">
            <v>146</v>
          </cell>
          <cell r="D40">
            <v>131</v>
          </cell>
          <cell r="E40">
            <v>2184</v>
          </cell>
        </row>
        <row r="41">
          <cell r="B41">
            <v>2347</v>
          </cell>
          <cell r="C41">
            <v>172</v>
          </cell>
          <cell r="D41">
            <v>140</v>
          </cell>
          <cell r="E41">
            <v>2379</v>
          </cell>
        </row>
        <row r="42">
          <cell r="B42">
            <v>2584</v>
          </cell>
          <cell r="C42">
            <v>209</v>
          </cell>
          <cell r="D42">
            <v>137</v>
          </cell>
          <cell r="E42">
            <v>2656</v>
          </cell>
        </row>
        <row r="43">
          <cell r="B43">
            <v>2676</v>
          </cell>
          <cell r="C43">
            <v>238</v>
          </cell>
          <cell r="D43">
            <v>147</v>
          </cell>
          <cell r="E43">
            <v>2767</v>
          </cell>
        </row>
        <row r="44">
          <cell r="B44">
            <v>2473</v>
          </cell>
          <cell r="C44">
            <v>169</v>
          </cell>
          <cell r="D44">
            <v>104</v>
          </cell>
          <cell r="E44">
            <v>2538</v>
          </cell>
        </row>
        <row r="45">
          <cell r="B45">
            <v>2673</v>
          </cell>
          <cell r="C45">
            <v>200</v>
          </cell>
          <cell r="D45">
            <v>120</v>
          </cell>
          <cell r="E45">
            <v>2753</v>
          </cell>
        </row>
        <row r="46">
          <cell r="B46">
            <v>2789</v>
          </cell>
          <cell r="C46">
            <v>191</v>
          </cell>
          <cell r="D46">
            <v>106</v>
          </cell>
          <cell r="E46">
            <v>2874</v>
          </cell>
        </row>
        <row r="47">
          <cell r="B47">
            <v>3056</v>
          </cell>
          <cell r="C47">
            <v>242</v>
          </cell>
          <cell r="D47">
            <v>97</v>
          </cell>
          <cell r="E47">
            <v>3201</v>
          </cell>
        </row>
        <row r="48">
          <cell r="B48">
            <v>2944</v>
          </cell>
          <cell r="C48">
            <v>236</v>
          </cell>
          <cell r="D48">
            <v>66</v>
          </cell>
          <cell r="E48">
            <v>3114</v>
          </cell>
        </row>
        <row r="49">
          <cell r="B49">
            <v>2769</v>
          </cell>
          <cell r="C49">
            <v>185</v>
          </cell>
          <cell r="D49">
            <v>67</v>
          </cell>
          <cell r="E49">
            <v>2887</v>
          </cell>
        </row>
        <row r="50">
          <cell r="B50">
            <v>2737</v>
          </cell>
          <cell r="C50">
            <v>185</v>
          </cell>
          <cell r="D50">
            <v>52</v>
          </cell>
          <cell r="E50">
            <v>2870</v>
          </cell>
        </row>
        <row r="51">
          <cell r="B51">
            <v>2493</v>
          </cell>
          <cell r="C51">
            <v>223</v>
          </cell>
          <cell r="D51">
            <v>54</v>
          </cell>
          <cell r="E51">
            <v>2662</v>
          </cell>
        </row>
        <row r="52">
          <cell r="B52">
            <v>2795</v>
          </cell>
          <cell r="C52">
            <v>256</v>
          </cell>
          <cell r="D52">
            <v>77</v>
          </cell>
          <cell r="E52">
            <v>2974</v>
          </cell>
        </row>
        <row r="53">
          <cell r="B53">
            <v>2923</v>
          </cell>
          <cell r="C53">
            <v>288</v>
          </cell>
          <cell r="D53">
            <v>124</v>
          </cell>
          <cell r="E53">
            <v>3087</v>
          </cell>
        </row>
        <row r="54">
          <cell r="B54">
            <v>3009</v>
          </cell>
          <cell r="C54">
            <v>327</v>
          </cell>
          <cell r="D54">
            <v>79</v>
          </cell>
          <cell r="E54">
            <v>3257</v>
          </cell>
        </row>
        <row r="55">
          <cell r="B55">
            <v>2736</v>
          </cell>
          <cell r="C55">
            <v>289</v>
          </cell>
          <cell r="D55">
            <v>84</v>
          </cell>
          <cell r="E55">
            <v>2941</v>
          </cell>
        </row>
        <row r="56">
          <cell r="B56">
            <v>2998</v>
          </cell>
          <cell r="C56">
            <v>415</v>
          </cell>
          <cell r="D56">
            <v>106</v>
          </cell>
          <cell r="E56">
            <v>3307</v>
          </cell>
        </row>
        <row r="57">
          <cell r="B57">
            <v>3023</v>
          </cell>
          <cell r="C57">
            <v>392</v>
          </cell>
          <cell r="D57">
            <v>107</v>
          </cell>
          <cell r="E57">
            <v>3308</v>
          </cell>
        </row>
        <row r="58">
          <cell r="B58">
            <v>2986</v>
          </cell>
          <cell r="C58">
            <v>363</v>
          </cell>
          <cell r="D58">
            <v>80</v>
          </cell>
          <cell r="E58">
            <v>3269</v>
          </cell>
        </row>
        <row r="59">
          <cell r="B59">
            <v>2964</v>
          </cell>
          <cell r="C59">
            <v>380</v>
          </cell>
          <cell r="D59">
            <v>83</v>
          </cell>
          <cell r="E59">
            <v>3261</v>
          </cell>
        </row>
        <row r="60">
          <cell r="B60">
            <v>2944</v>
          </cell>
          <cell r="C60">
            <v>398</v>
          </cell>
          <cell r="D60">
            <v>114</v>
          </cell>
          <cell r="E60">
            <v>3228</v>
          </cell>
        </row>
        <row r="61">
          <cell r="B61">
            <v>3052</v>
          </cell>
          <cell r="C61">
            <v>438</v>
          </cell>
          <cell r="D61">
            <v>120</v>
          </cell>
          <cell r="E61">
            <v>3370</v>
          </cell>
        </row>
        <row r="62">
          <cell r="B62">
            <v>3152</v>
          </cell>
          <cell r="C62">
            <v>436</v>
          </cell>
          <cell r="D62">
            <v>120</v>
          </cell>
          <cell r="E62">
            <v>3468</v>
          </cell>
        </row>
        <row r="63">
          <cell r="B63">
            <v>2829</v>
          </cell>
          <cell r="C63">
            <v>392</v>
          </cell>
          <cell r="D63">
            <v>123</v>
          </cell>
          <cell r="E63">
            <v>3098</v>
          </cell>
        </row>
        <row r="64">
          <cell r="B64">
            <v>2798</v>
          </cell>
          <cell r="C64">
            <v>397</v>
          </cell>
          <cell r="D64">
            <v>113</v>
          </cell>
          <cell r="E64">
            <v>3082</v>
          </cell>
        </row>
        <row r="65">
          <cell r="B65">
            <v>3045</v>
          </cell>
          <cell r="C65">
            <v>458</v>
          </cell>
          <cell r="D65">
            <v>142</v>
          </cell>
          <cell r="E65">
            <v>3361</v>
          </cell>
        </row>
        <row r="66">
          <cell r="B66">
            <v>2866</v>
          </cell>
          <cell r="C66">
            <v>447</v>
          </cell>
          <cell r="D66">
            <v>155</v>
          </cell>
          <cell r="E66">
            <v>3158</v>
          </cell>
        </row>
        <row r="67">
          <cell r="B67">
            <v>2803</v>
          </cell>
          <cell r="C67">
            <v>466</v>
          </cell>
          <cell r="D67">
            <v>155</v>
          </cell>
          <cell r="E67">
            <v>3114</v>
          </cell>
        </row>
        <row r="68">
          <cell r="B68">
            <v>2878</v>
          </cell>
          <cell r="C68">
            <v>513</v>
          </cell>
          <cell r="D68">
            <v>156</v>
          </cell>
          <cell r="E68">
            <v>3235</v>
          </cell>
        </row>
        <row r="69">
          <cell r="B69">
            <v>3000</v>
          </cell>
          <cell r="C69">
            <v>536</v>
          </cell>
          <cell r="D69">
            <v>188</v>
          </cell>
          <cell r="E69">
            <v>3348</v>
          </cell>
        </row>
        <row r="70">
          <cell r="B70">
            <v>3159</v>
          </cell>
          <cell r="C70">
            <v>548</v>
          </cell>
          <cell r="D70">
            <v>206</v>
          </cell>
          <cell r="E70">
            <v>3501</v>
          </cell>
        </row>
        <row r="71">
          <cell r="B71">
            <v>3236</v>
          </cell>
          <cell r="C71">
            <v>563</v>
          </cell>
          <cell r="D71">
            <v>210</v>
          </cell>
          <cell r="E71">
            <v>3589</v>
          </cell>
        </row>
        <row r="72">
          <cell r="B72">
            <v>3238</v>
          </cell>
          <cell r="C72">
            <v>591</v>
          </cell>
          <cell r="D72">
            <v>235</v>
          </cell>
          <cell r="E72">
            <v>3594</v>
          </cell>
        </row>
        <row r="73">
          <cell r="B73">
            <v>3105</v>
          </cell>
          <cell r="C73">
            <v>573</v>
          </cell>
          <cell r="D73">
            <v>273</v>
          </cell>
          <cell r="E73">
            <v>3405</v>
          </cell>
        </row>
        <row r="74">
          <cell r="B74">
            <v>3248</v>
          </cell>
          <cell r="C74">
            <v>649</v>
          </cell>
          <cell r="D74">
            <v>315</v>
          </cell>
          <cell r="E74">
            <v>3582</v>
          </cell>
        </row>
        <row r="75">
          <cell r="B75">
            <v>3210</v>
          </cell>
          <cell r="C75">
            <v>676</v>
          </cell>
          <cell r="D75">
            <v>309</v>
          </cell>
          <cell r="E75">
            <v>3577</v>
          </cell>
        </row>
      </sheetData>
      <sheetData sheetId="22">
        <row r="12">
          <cell r="C12">
            <v>81732.800000000003</v>
          </cell>
          <cell r="D12">
            <v>18502</v>
          </cell>
        </row>
        <row r="13">
          <cell r="C13">
            <v>106130.6</v>
          </cell>
          <cell r="D13">
            <v>16398</v>
          </cell>
        </row>
        <row r="14">
          <cell r="C14">
            <v>130528.40000000001</v>
          </cell>
          <cell r="D14">
            <v>14294</v>
          </cell>
        </row>
        <row r="15">
          <cell r="C15">
            <v>154926.20000000001</v>
          </cell>
          <cell r="D15">
            <v>12190</v>
          </cell>
        </row>
        <row r="16">
          <cell r="C16">
            <v>179324</v>
          </cell>
          <cell r="D16">
            <v>10086</v>
          </cell>
        </row>
        <row r="17">
          <cell r="C17">
            <v>170867</v>
          </cell>
          <cell r="D17">
            <v>10863.666666666666</v>
          </cell>
        </row>
        <row r="18">
          <cell r="C18">
            <v>199702</v>
          </cell>
          <cell r="D18">
            <v>11641.333333333332</v>
          </cell>
        </row>
        <row r="19">
          <cell r="C19">
            <v>296778</v>
          </cell>
          <cell r="D19">
            <v>12419</v>
          </cell>
        </row>
        <row r="20">
          <cell r="C20">
            <v>250485</v>
          </cell>
          <cell r="D20">
            <v>11297</v>
          </cell>
        </row>
        <row r="21">
          <cell r="C21">
            <v>370023</v>
          </cell>
          <cell r="D21">
            <v>8953</v>
          </cell>
        </row>
        <row r="22">
          <cell r="C22">
            <v>506776</v>
          </cell>
          <cell r="D22">
            <v>8361</v>
          </cell>
        </row>
        <row r="23">
          <cell r="C23">
            <v>562424</v>
          </cell>
          <cell r="D23">
            <v>9494</v>
          </cell>
        </row>
        <row r="24">
          <cell r="C24">
            <v>539790</v>
          </cell>
          <cell r="D24">
            <v>14189</v>
          </cell>
        </row>
        <row r="25">
          <cell r="C25">
            <v>541455</v>
          </cell>
          <cell r="D25">
            <v>19776</v>
          </cell>
        </row>
        <row r="26">
          <cell r="C26">
            <v>675564</v>
          </cell>
          <cell r="D26">
            <v>12337</v>
          </cell>
        </row>
        <row r="27">
          <cell r="C27">
            <v>568379</v>
          </cell>
          <cell r="D27">
            <v>20294</v>
          </cell>
        </row>
        <row r="28">
          <cell r="C28">
            <v>683765</v>
          </cell>
          <cell r="D28">
            <v>40023</v>
          </cell>
        </row>
        <row r="29">
          <cell r="C29">
            <v>677841</v>
          </cell>
          <cell r="D29">
            <v>39180</v>
          </cell>
        </row>
        <row r="30">
          <cell r="C30">
            <v>578209</v>
          </cell>
          <cell r="D30">
            <v>22324</v>
          </cell>
        </row>
        <row r="31">
          <cell r="C31">
            <v>636016</v>
          </cell>
          <cell r="D31">
            <v>40057</v>
          </cell>
        </row>
        <row r="32">
          <cell r="C32">
            <v>906297</v>
          </cell>
          <cell r="D32">
            <v>31966</v>
          </cell>
        </row>
        <row r="33">
          <cell r="C33">
            <v>697100</v>
          </cell>
          <cell r="D33">
            <v>28483</v>
          </cell>
        </row>
        <row r="34">
          <cell r="C34">
            <v>1258961</v>
          </cell>
          <cell r="D34">
            <v>24501</v>
          </cell>
        </row>
        <row r="35">
          <cell r="C35">
            <v>1383156</v>
          </cell>
          <cell r="D35">
            <v>23067</v>
          </cell>
        </row>
        <row r="36">
          <cell r="C36">
            <v>1522714</v>
          </cell>
          <cell r="D36">
            <v>32100</v>
          </cell>
        </row>
        <row r="37">
          <cell r="C37">
            <v>1663614</v>
          </cell>
          <cell r="D37">
            <v>37995</v>
          </cell>
        </row>
        <row r="38">
          <cell r="C38">
            <v>1731413</v>
          </cell>
          <cell r="D38">
            <v>34220</v>
          </cell>
        </row>
        <row r="39">
          <cell r="C39">
            <v>1675768</v>
          </cell>
          <cell r="D39">
            <v>32006</v>
          </cell>
        </row>
        <row r="40">
          <cell r="C40">
            <v>1754963</v>
          </cell>
          <cell r="D40">
            <v>33484</v>
          </cell>
        </row>
        <row r="41">
          <cell r="C41">
            <v>1880728</v>
          </cell>
          <cell r="D41">
            <v>54067</v>
          </cell>
        </row>
        <row r="42">
          <cell r="C42">
            <v>1830217</v>
          </cell>
          <cell r="D42">
            <v>48426</v>
          </cell>
        </row>
        <row r="43">
          <cell r="C43">
            <v>1596421</v>
          </cell>
          <cell r="D43">
            <v>53308</v>
          </cell>
        </row>
        <row r="44">
          <cell r="C44">
            <v>1481760</v>
          </cell>
          <cell r="D44">
            <v>47860</v>
          </cell>
        </row>
        <row r="45">
          <cell r="C45">
            <v>1941576</v>
          </cell>
          <cell r="D45">
            <v>79193</v>
          </cell>
        </row>
        <row r="46">
          <cell r="C46">
            <v>1805972</v>
          </cell>
          <cell r="D46">
            <v>142932</v>
          </cell>
        </row>
        <row r="47">
          <cell r="C47">
            <v>1933249</v>
          </cell>
          <cell r="D47">
            <v>171853</v>
          </cell>
        </row>
        <row r="48">
          <cell r="C48">
            <v>2277500</v>
          </cell>
          <cell r="D48">
            <v>193485</v>
          </cell>
        </row>
        <row r="49">
          <cell r="C49">
            <v>2394605</v>
          </cell>
          <cell r="D49">
            <v>322544</v>
          </cell>
        </row>
        <row r="50">
          <cell r="C50">
            <v>1710393</v>
          </cell>
          <cell r="D50">
            <v>140484</v>
          </cell>
        </row>
        <row r="51">
          <cell r="C51">
            <v>2026441</v>
          </cell>
          <cell r="D51">
            <v>139504</v>
          </cell>
        </row>
        <row r="52">
          <cell r="C52">
            <v>1224570</v>
          </cell>
          <cell r="D52">
            <v>480938</v>
          </cell>
        </row>
        <row r="53">
          <cell r="C53">
            <v>1157886</v>
          </cell>
          <cell r="D53">
            <v>328608</v>
          </cell>
        </row>
        <row r="54">
          <cell r="C54">
            <v>1236519</v>
          </cell>
          <cell r="D54">
            <v>378148</v>
          </cell>
        </row>
        <row r="55">
          <cell r="C55">
            <v>1305549</v>
          </cell>
          <cell r="D55">
            <v>300700</v>
          </cell>
        </row>
        <row r="56">
          <cell r="C56">
            <v>1071864</v>
          </cell>
          <cell r="D56">
            <v>218401</v>
          </cell>
        </row>
        <row r="57">
          <cell r="C57">
            <v>1754065</v>
          </cell>
          <cell r="D57">
            <v>135362</v>
          </cell>
        </row>
        <row r="58">
          <cell r="C58">
            <v>1805488</v>
          </cell>
          <cell r="D58">
            <v>39361</v>
          </cell>
        </row>
        <row r="59">
          <cell r="C59">
            <v>2322460</v>
          </cell>
          <cell r="D59">
            <v>130096</v>
          </cell>
        </row>
        <row r="60">
          <cell r="C60">
            <v>2176111</v>
          </cell>
          <cell r="D60">
            <v>93727</v>
          </cell>
        </row>
        <row r="61">
          <cell r="C61">
            <v>1763102</v>
          </cell>
          <cell r="D61">
            <v>122133</v>
          </cell>
        </row>
      </sheetData>
      <sheetData sheetId="23">
        <row r="5">
          <cell r="C5">
            <v>858300</v>
          </cell>
          <cell r="F5">
            <v>95366.666666666657</v>
          </cell>
        </row>
        <row r="6">
          <cell r="C6">
            <v>860800</v>
          </cell>
          <cell r="F6">
            <v>156509.09090909091</v>
          </cell>
        </row>
        <row r="7">
          <cell r="C7">
            <v>855200</v>
          </cell>
          <cell r="F7">
            <v>65784.61538461539</v>
          </cell>
        </row>
        <row r="8">
          <cell r="C8">
            <v>847700</v>
          </cell>
          <cell r="F8">
            <v>65207.692307692312</v>
          </cell>
        </row>
        <row r="9">
          <cell r="C9">
            <v>857800</v>
          </cell>
          <cell r="F9">
            <v>114373.33333333333</v>
          </cell>
        </row>
        <row r="10">
          <cell r="C10">
            <v>870100</v>
          </cell>
          <cell r="F10">
            <v>58006.666666666664</v>
          </cell>
        </row>
        <row r="11">
          <cell r="C11">
            <v>873300</v>
          </cell>
          <cell r="F11">
            <v>97033.333333333328</v>
          </cell>
        </row>
        <row r="12">
          <cell r="C12">
            <v>827100</v>
          </cell>
          <cell r="F12">
            <v>68925</v>
          </cell>
        </row>
        <row r="13">
          <cell r="C13">
            <v>810300</v>
          </cell>
          <cell r="F13">
            <v>45016.666666666664</v>
          </cell>
        </row>
        <row r="14">
          <cell r="C14">
            <v>908000</v>
          </cell>
          <cell r="F14">
            <v>75666.666666666657</v>
          </cell>
        </row>
        <row r="15">
          <cell r="C15">
            <v>931700</v>
          </cell>
          <cell r="F15">
            <v>31056.666666666668</v>
          </cell>
        </row>
        <row r="16">
          <cell r="C16">
            <v>889300</v>
          </cell>
          <cell r="F16">
            <v>55581.25</v>
          </cell>
        </row>
        <row r="17">
          <cell r="C17">
            <v>933600</v>
          </cell>
          <cell r="F17">
            <v>54917.647058823532</v>
          </cell>
        </row>
        <row r="18">
          <cell r="C18">
            <v>1034900</v>
          </cell>
          <cell r="F18">
            <v>57494.444444444438</v>
          </cell>
        </row>
        <row r="19">
          <cell r="C19">
            <v>999600</v>
          </cell>
          <cell r="F19">
            <v>51261.538461538461</v>
          </cell>
        </row>
        <row r="20">
          <cell r="C20">
            <v>976000</v>
          </cell>
          <cell r="F20">
            <v>50051.282051282047</v>
          </cell>
        </row>
        <row r="21">
          <cell r="C21">
            <v>1097600</v>
          </cell>
          <cell r="F21">
            <v>104533.33333333333</v>
          </cell>
        </row>
        <row r="22">
          <cell r="C22">
            <v>1031900</v>
          </cell>
          <cell r="F22">
            <v>147414.28571428571</v>
          </cell>
        </row>
        <row r="23">
          <cell r="C23">
            <v>1370000</v>
          </cell>
          <cell r="F23">
            <v>195714.28571428571</v>
          </cell>
        </row>
        <row r="24">
          <cell r="C24">
            <v>1047300</v>
          </cell>
          <cell r="F24">
            <v>218187.5</v>
          </cell>
        </row>
        <row r="25">
          <cell r="C25">
            <v>1241400</v>
          </cell>
          <cell r="F25">
            <v>180203.22580645164</v>
          </cell>
        </row>
        <row r="26">
          <cell r="C26">
            <v>1081600</v>
          </cell>
          <cell r="F26">
            <v>81630.188679245286</v>
          </cell>
        </row>
        <row r="27">
          <cell r="C27">
            <v>1044800</v>
          </cell>
          <cell r="F27">
            <v>51595.061728395056</v>
          </cell>
        </row>
        <row r="28">
          <cell r="C28">
            <v>1347900</v>
          </cell>
          <cell r="F28">
            <v>57357.446808510635</v>
          </cell>
        </row>
        <row r="29">
          <cell r="C29">
            <v>1280000</v>
          </cell>
          <cell r="F29">
            <v>53333.333333333328</v>
          </cell>
        </row>
        <row r="30">
          <cell r="C30">
            <v>1483200</v>
          </cell>
          <cell r="F30">
            <v>58740.594059405943</v>
          </cell>
        </row>
        <row r="31">
          <cell r="C31">
            <v>1383600</v>
          </cell>
          <cell r="F31">
            <v>59637.931034482761</v>
          </cell>
        </row>
        <row r="32">
          <cell r="C32">
            <v>1596800</v>
          </cell>
          <cell r="F32">
            <v>68239.316239316235</v>
          </cell>
        </row>
        <row r="33">
          <cell r="C33">
            <v>1546300</v>
          </cell>
          <cell r="F33">
            <v>73633.333333333328</v>
          </cell>
        </row>
        <row r="34">
          <cell r="C34">
            <v>1350700</v>
          </cell>
          <cell r="F34">
            <v>81245.112781954886</v>
          </cell>
        </row>
        <row r="35">
          <cell r="C35">
            <v>1582100</v>
          </cell>
          <cell r="F35">
            <v>99659.842519685044</v>
          </cell>
        </row>
        <row r="36">
          <cell r="C36">
            <v>1021700</v>
          </cell>
          <cell r="F36">
            <v>56240.366972477066</v>
          </cell>
        </row>
        <row r="37">
          <cell r="C37">
            <v>648200</v>
          </cell>
          <cell r="F37">
            <v>33071.428571428572</v>
          </cell>
        </row>
        <row r="38">
          <cell r="C38">
            <v>723200</v>
          </cell>
          <cell r="F38">
            <v>32576.576576576575</v>
          </cell>
        </row>
        <row r="39">
          <cell r="C39">
            <v>971200</v>
          </cell>
          <cell r="F39">
            <v>74074.576271186452</v>
          </cell>
        </row>
        <row r="40">
          <cell r="C40">
            <v>1037300</v>
          </cell>
          <cell r="F40">
            <v>86441.666666666657</v>
          </cell>
        </row>
        <row r="41">
          <cell r="C41">
            <v>1209760</v>
          </cell>
          <cell r="F41">
            <v>86976.209150326787</v>
          </cell>
        </row>
        <row r="42">
          <cell r="C42">
            <v>1522868</v>
          </cell>
          <cell r="F42">
            <v>140843.2832369942</v>
          </cell>
        </row>
        <row r="43">
          <cell r="C43">
            <v>1293930</v>
          </cell>
          <cell r="F43">
            <v>103514.40000000001</v>
          </cell>
        </row>
        <row r="44">
          <cell r="C44">
            <v>1130874</v>
          </cell>
          <cell r="F44">
            <v>89493.625899280567</v>
          </cell>
        </row>
        <row r="45">
          <cell r="C45">
            <v>1435820</v>
          </cell>
          <cell r="F45">
            <v>326853.33333333331</v>
          </cell>
        </row>
        <row r="46">
          <cell r="C46">
            <v>1632605</v>
          </cell>
          <cell r="F46">
            <v>266311.45390070922</v>
          </cell>
        </row>
        <row r="47">
          <cell r="C47">
            <v>1733431</v>
          </cell>
          <cell r="F47">
            <v>270464.41134751774</v>
          </cell>
        </row>
        <row r="48">
          <cell r="C48">
            <v>1391392</v>
          </cell>
          <cell r="F48">
            <v>197205.1653543307</v>
          </cell>
        </row>
        <row r="49">
          <cell r="C49">
            <v>1368109</v>
          </cell>
          <cell r="F49">
            <v>176910.64655172414</v>
          </cell>
        </row>
        <row r="50">
          <cell r="C50">
            <v>1562877</v>
          </cell>
          <cell r="F50">
            <v>165092.64084507042</v>
          </cell>
        </row>
        <row r="51">
          <cell r="C51">
            <v>1728253</v>
          </cell>
          <cell r="F51">
            <v>114522.78915662652</v>
          </cell>
        </row>
        <row r="52">
          <cell r="C52">
            <v>1829540</v>
          </cell>
          <cell r="F52">
            <v>151671.70984455961</v>
          </cell>
        </row>
        <row r="53">
          <cell r="C53">
            <v>2020979</v>
          </cell>
          <cell r="F53">
            <v>129422.30049261084</v>
          </cell>
        </row>
        <row r="54">
          <cell r="C54">
            <v>1418567</v>
          </cell>
          <cell r="F54">
            <v>93020.786885245907</v>
          </cell>
        </row>
      </sheetData>
      <sheetData sheetId="24"/>
      <sheetData sheetId="25"/>
      <sheetData sheetId="26">
        <row r="9">
          <cell r="E9">
            <v>8530</v>
          </cell>
          <cell r="F9">
            <v>1525</v>
          </cell>
          <cell r="G9">
            <v>140</v>
          </cell>
        </row>
        <row r="10">
          <cell r="E10">
            <v>8745</v>
          </cell>
          <cell r="F10">
            <v>1465</v>
          </cell>
          <cell r="G10">
            <v>260</v>
          </cell>
        </row>
        <row r="11">
          <cell r="E11">
            <v>8775</v>
          </cell>
          <cell r="F11">
            <v>1375</v>
          </cell>
          <cell r="G11">
            <v>215</v>
          </cell>
        </row>
        <row r="12">
          <cell r="E12">
            <v>8790</v>
          </cell>
          <cell r="F12">
            <v>1425</v>
          </cell>
          <cell r="G12">
            <v>190</v>
          </cell>
        </row>
        <row r="13">
          <cell r="E13">
            <v>8755</v>
          </cell>
          <cell r="F13">
            <v>1465</v>
          </cell>
          <cell r="G13">
            <v>270</v>
          </cell>
        </row>
        <row r="14">
          <cell r="E14">
            <v>9225</v>
          </cell>
          <cell r="F14">
            <v>1610</v>
          </cell>
          <cell r="G14">
            <v>340</v>
          </cell>
        </row>
        <row r="15">
          <cell r="E15">
            <v>9625</v>
          </cell>
          <cell r="F15">
            <v>1640</v>
          </cell>
          <cell r="G15">
            <v>315</v>
          </cell>
        </row>
        <row r="16">
          <cell r="E16">
            <v>8615</v>
          </cell>
          <cell r="F16">
            <v>1495</v>
          </cell>
          <cell r="G16">
            <v>340</v>
          </cell>
        </row>
        <row r="17">
          <cell r="E17">
            <v>8530</v>
          </cell>
          <cell r="F17">
            <v>1495</v>
          </cell>
          <cell r="G17">
            <v>310</v>
          </cell>
        </row>
        <row r="18">
          <cell r="E18">
            <v>9390</v>
          </cell>
          <cell r="F18">
            <v>1700</v>
          </cell>
          <cell r="G18">
            <v>355</v>
          </cell>
        </row>
        <row r="19">
          <cell r="E19">
            <v>8920</v>
          </cell>
          <cell r="F19">
            <v>1680</v>
          </cell>
          <cell r="G19">
            <v>455</v>
          </cell>
        </row>
        <row r="20">
          <cell r="E20">
            <v>8750</v>
          </cell>
          <cell r="F20">
            <v>1745</v>
          </cell>
          <cell r="G20">
            <v>500</v>
          </cell>
        </row>
        <row r="21">
          <cell r="E21">
            <v>9040</v>
          </cell>
          <cell r="F21">
            <v>1910</v>
          </cell>
          <cell r="G21">
            <v>505</v>
          </cell>
        </row>
      </sheetData>
      <sheetData sheetId="27">
        <row r="11">
          <cell r="E11">
            <v>6615</v>
          </cell>
          <cell r="Y11">
            <v>30</v>
          </cell>
          <cell r="Z11">
            <v>5</v>
          </cell>
          <cell r="AA11">
            <v>0</v>
          </cell>
        </row>
        <row r="12">
          <cell r="E12">
            <v>6695</v>
          </cell>
          <cell r="Y12">
            <v>15</v>
          </cell>
          <cell r="Z12">
            <v>10</v>
          </cell>
          <cell r="AA12">
            <v>0</v>
          </cell>
        </row>
        <row r="13">
          <cell r="E13">
            <v>6840</v>
          </cell>
          <cell r="Y13">
            <v>20</v>
          </cell>
          <cell r="Z13">
            <v>10</v>
          </cell>
          <cell r="AA13">
            <v>0</v>
          </cell>
        </row>
        <row r="14">
          <cell r="E14">
            <v>6840</v>
          </cell>
          <cell r="Y14">
            <v>20</v>
          </cell>
          <cell r="Z14">
            <v>15</v>
          </cell>
          <cell r="AA14">
            <v>0</v>
          </cell>
        </row>
        <row r="15">
          <cell r="E15">
            <v>6810</v>
          </cell>
          <cell r="Y15">
            <v>25</v>
          </cell>
          <cell r="Z15">
            <v>20</v>
          </cell>
          <cell r="AA15">
            <v>0</v>
          </cell>
        </row>
        <row r="16">
          <cell r="E16">
            <v>7140</v>
          </cell>
          <cell r="Y16">
            <v>15</v>
          </cell>
          <cell r="Z16">
            <v>25</v>
          </cell>
          <cell r="AA16">
            <v>0</v>
          </cell>
        </row>
        <row r="17">
          <cell r="E17">
            <v>7440</v>
          </cell>
          <cell r="Y17">
            <v>5</v>
          </cell>
          <cell r="Z17">
            <v>25</v>
          </cell>
          <cell r="AA17">
            <v>0</v>
          </cell>
        </row>
        <row r="18">
          <cell r="E18">
            <v>6795</v>
          </cell>
          <cell r="Y18">
            <v>5</v>
          </cell>
          <cell r="Z18">
            <v>20</v>
          </cell>
          <cell r="AA18">
            <v>0</v>
          </cell>
        </row>
        <row r="19">
          <cell r="E19">
            <v>6730</v>
          </cell>
          <cell r="Y19">
            <v>5</v>
          </cell>
          <cell r="Z19">
            <v>20</v>
          </cell>
          <cell r="AA19">
            <v>0</v>
          </cell>
        </row>
        <row r="20">
          <cell r="E20">
            <v>7380</v>
          </cell>
          <cell r="Y20">
            <v>5</v>
          </cell>
          <cell r="Z20">
            <v>30</v>
          </cell>
          <cell r="AA20">
            <v>0</v>
          </cell>
        </row>
        <row r="21">
          <cell r="E21">
            <v>6930</v>
          </cell>
          <cell r="Y21">
            <v>5</v>
          </cell>
          <cell r="Z21">
            <v>35</v>
          </cell>
          <cell r="AA21">
            <v>0</v>
          </cell>
        </row>
        <row r="22">
          <cell r="E22">
            <v>6820</v>
          </cell>
          <cell r="Y22">
            <v>10</v>
          </cell>
          <cell r="Z22">
            <v>75</v>
          </cell>
          <cell r="AA22">
            <v>0</v>
          </cell>
        </row>
        <row r="23">
          <cell r="E23">
            <v>6985</v>
          </cell>
          <cell r="Y23">
            <v>5</v>
          </cell>
          <cell r="Z23">
            <v>75</v>
          </cell>
          <cell r="AA23">
            <v>0</v>
          </cell>
        </row>
        <row r="24">
          <cell r="E24">
            <v>7340</v>
          </cell>
          <cell r="Y24">
            <v>10</v>
          </cell>
          <cell r="Z24">
            <v>150</v>
          </cell>
          <cell r="AA24">
            <v>0</v>
          </cell>
        </row>
        <row r="25">
          <cell r="E25">
            <v>7835</v>
          </cell>
          <cell r="Y25" t="str">
            <v>0</v>
          </cell>
          <cell r="Z25">
            <v>175</v>
          </cell>
          <cell r="AA25">
            <v>0</v>
          </cell>
        </row>
        <row r="26">
          <cell r="E26">
            <v>8130</v>
          </cell>
          <cell r="Y26" t="str">
            <v>0</v>
          </cell>
          <cell r="Z26">
            <v>190</v>
          </cell>
          <cell r="AA26">
            <v>5</v>
          </cell>
        </row>
        <row r="27">
          <cell r="E27">
            <v>8140</v>
          </cell>
          <cell r="Y27">
            <v>10</v>
          </cell>
          <cell r="Z27">
            <v>225</v>
          </cell>
          <cell r="AA27">
            <v>15</v>
          </cell>
        </row>
        <row r="28">
          <cell r="E28">
            <v>8020</v>
          </cell>
          <cell r="Y28">
            <v>5</v>
          </cell>
          <cell r="Z28">
            <v>320</v>
          </cell>
          <cell r="AA28">
            <v>40</v>
          </cell>
        </row>
        <row r="29">
          <cell r="E29">
            <v>8650</v>
          </cell>
          <cell r="Y29">
            <v>5</v>
          </cell>
          <cell r="Z29">
            <v>420</v>
          </cell>
          <cell r="AA29">
            <v>85</v>
          </cell>
        </row>
        <row r="30">
          <cell r="E30">
            <v>8500</v>
          </cell>
          <cell r="Y30">
            <v>10</v>
          </cell>
          <cell r="Z30">
            <v>395</v>
          </cell>
          <cell r="AA30">
            <v>120</v>
          </cell>
        </row>
        <row r="31">
          <cell r="E31">
            <v>8635</v>
          </cell>
          <cell r="Y31">
            <v>20</v>
          </cell>
          <cell r="Z31">
            <v>455</v>
          </cell>
          <cell r="AA31">
            <v>145</v>
          </cell>
        </row>
        <row r="32">
          <cell r="E32">
            <v>8620</v>
          </cell>
          <cell r="Y32">
            <v>10</v>
          </cell>
          <cell r="Z32">
            <v>380</v>
          </cell>
          <cell r="AA32">
            <v>110</v>
          </cell>
        </row>
        <row r="33">
          <cell r="E33">
            <v>8940</v>
          </cell>
          <cell r="Y33" t="str">
            <v>(3)</v>
          </cell>
          <cell r="Z33">
            <v>520</v>
          </cell>
          <cell r="AA33">
            <v>140</v>
          </cell>
        </row>
        <row r="34">
          <cell r="E34">
            <v>9255</v>
          </cell>
          <cell r="Y34" t="str">
            <v>(3)</v>
          </cell>
          <cell r="Z34">
            <v>555</v>
          </cell>
          <cell r="AA34">
            <v>200</v>
          </cell>
        </row>
        <row r="35">
          <cell r="E35">
            <v>8815</v>
          </cell>
          <cell r="Y35">
            <v>10</v>
          </cell>
          <cell r="Z35">
            <v>430</v>
          </cell>
          <cell r="AA35">
            <v>230</v>
          </cell>
        </row>
        <row r="36">
          <cell r="E36">
            <v>8380</v>
          </cell>
          <cell r="Y36">
            <v>15</v>
          </cell>
          <cell r="Z36">
            <v>440</v>
          </cell>
          <cell r="AA36">
            <v>195</v>
          </cell>
        </row>
        <row r="37">
          <cell r="E37">
            <v>9445</v>
          </cell>
          <cell r="Y37">
            <v>10</v>
          </cell>
          <cell r="Z37">
            <v>535</v>
          </cell>
          <cell r="AA37">
            <v>245</v>
          </cell>
        </row>
        <row r="38">
          <cell r="E38">
            <v>9650</v>
          </cell>
          <cell r="Y38">
            <v>25</v>
          </cell>
          <cell r="Z38">
            <v>505</v>
          </cell>
          <cell r="AA38">
            <v>250</v>
          </cell>
        </row>
        <row r="39">
          <cell r="E39">
            <v>9845</v>
          </cell>
          <cell r="Y39">
            <v>15</v>
          </cell>
          <cell r="Z39">
            <v>560</v>
          </cell>
          <cell r="AA39">
            <v>225</v>
          </cell>
        </row>
        <row r="40">
          <cell r="E40">
            <v>10125</v>
          </cell>
          <cell r="Y40">
            <v>20</v>
          </cell>
          <cell r="Z40">
            <v>640</v>
          </cell>
          <cell r="AA40">
            <v>280</v>
          </cell>
        </row>
        <row r="41">
          <cell r="E41">
            <v>9290</v>
          </cell>
          <cell r="Y41">
            <v>20</v>
          </cell>
          <cell r="Z41">
            <v>530</v>
          </cell>
          <cell r="AA41">
            <v>275</v>
          </cell>
        </row>
        <row r="42">
          <cell r="E42">
            <v>8515</v>
          </cell>
          <cell r="Y42">
            <v>15</v>
          </cell>
          <cell r="Z42">
            <v>405</v>
          </cell>
          <cell r="AA42">
            <v>220</v>
          </cell>
        </row>
        <row r="43">
          <cell r="E43">
            <v>8450</v>
          </cell>
          <cell r="Y43">
            <v>20</v>
          </cell>
          <cell r="Z43">
            <v>530</v>
          </cell>
          <cell r="AA43">
            <v>175</v>
          </cell>
        </row>
        <row r="44">
          <cell r="E44">
            <v>9285</v>
          </cell>
          <cell r="Y44">
            <v>25</v>
          </cell>
          <cell r="Z44">
            <v>545</v>
          </cell>
          <cell r="AA44">
            <v>155</v>
          </cell>
        </row>
        <row r="45">
          <cell r="E45">
            <v>9790</v>
          </cell>
          <cell r="Y45">
            <v>20</v>
          </cell>
          <cell r="Z45">
            <v>575</v>
          </cell>
          <cell r="AA45">
            <v>145</v>
          </cell>
        </row>
      </sheetData>
      <sheetData sheetId="28">
        <row r="11">
          <cell r="E11">
            <v>1915</v>
          </cell>
          <cell r="Z11">
            <v>20</v>
          </cell>
          <cell r="AA11">
            <v>5</v>
          </cell>
        </row>
        <row r="12">
          <cell r="E12">
            <v>2050</v>
          </cell>
          <cell r="Z12">
            <v>25</v>
          </cell>
          <cell r="AA12">
            <v>5</v>
          </cell>
        </row>
        <row r="13">
          <cell r="E13">
            <v>1935</v>
          </cell>
          <cell r="Z13">
            <v>15</v>
          </cell>
          <cell r="AA13">
            <v>5</v>
          </cell>
        </row>
        <row r="14">
          <cell r="E14">
            <v>1950</v>
          </cell>
          <cell r="Z14">
            <v>20</v>
          </cell>
          <cell r="AA14">
            <v>5</v>
          </cell>
        </row>
        <row r="15">
          <cell r="E15">
            <v>1945</v>
          </cell>
          <cell r="Z15">
            <v>15</v>
          </cell>
          <cell r="AA15">
            <v>5</v>
          </cell>
        </row>
        <row r="16">
          <cell r="E16">
            <v>2085</v>
          </cell>
          <cell r="Z16">
            <v>20</v>
          </cell>
          <cell r="AA16">
            <v>5</v>
          </cell>
        </row>
        <row r="17">
          <cell r="E17">
            <v>2185</v>
          </cell>
          <cell r="Z17">
            <v>25</v>
          </cell>
          <cell r="AA17">
            <v>5</v>
          </cell>
        </row>
        <row r="18">
          <cell r="E18">
            <v>1820</v>
          </cell>
          <cell r="Z18">
            <v>15</v>
          </cell>
          <cell r="AA18">
            <v>5</v>
          </cell>
        </row>
        <row r="19">
          <cell r="E19">
            <v>1800</v>
          </cell>
          <cell r="Z19">
            <v>15</v>
          </cell>
          <cell r="AA19">
            <v>10</v>
          </cell>
        </row>
        <row r="20">
          <cell r="E20">
            <v>2010</v>
          </cell>
          <cell r="Z20">
            <v>15</v>
          </cell>
          <cell r="AA20">
            <v>5</v>
          </cell>
        </row>
        <row r="21">
          <cell r="E21">
            <v>1995</v>
          </cell>
          <cell r="Z21">
            <v>15</v>
          </cell>
          <cell r="AA21">
            <v>10</v>
          </cell>
        </row>
        <row r="22">
          <cell r="E22">
            <v>1935</v>
          </cell>
          <cell r="Z22">
            <v>10</v>
          </cell>
          <cell r="AA22">
            <v>10</v>
          </cell>
        </row>
        <row r="23">
          <cell r="E23">
            <v>2055</v>
          </cell>
          <cell r="Z23">
            <v>10</v>
          </cell>
          <cell r="AA23">
            <v>15</v>
          </cell>
        </row>
        <row r="24">
          <cell r="E24">
            <v>2230</v>
          </cell>
          <cell r="Z24">
            <v>10</v>
          </cell>
          <cell r="AA24">
            <v>15</v>
          </cell>
        </row>
        <row r="25">
          <cell r="E25">
            <v>2350</v>
          </cell>
          <cell r="Z25">
            <v>10</v>
          </cell>
          <cell r="AA25">
            <v>10</v>
          </cell>
        </row>
        <row r="26">
          <cell r="E26">
            <v>2430</v>
          </cell>
          <cell r="Z26">
            <v>10</v>
          </cell>
          <cell r="AA26">
            <v>15</v>
          </cell>
        </row>
        <row r="27">
          <cell r="E27">
            <v>2525</v>
          </cell>
          <cell r="Z27">
            <v>10</v>
          </cell>
          <cell r="AA27">
            <v>15</v>
          </cell>
        </row>
        <row r="28">
          <cell r="E28">
            <v>2415</v>
          </cell>
          <cell r="Z28">
            <v>10</v>
          </cell>
          <cell r="AA28">
            <v>20</v>
          </cell>
        </row>
        <row r="29">
          <cell r="E29">
            <v>2410</v>
          </cell>
          <cell r="Z29">
            <v>10</v>
          </cell>
          <cell r="AA29">
            <v>20</v>
          </cell>
        </row>
        <row r="30">
          <cell r="E30">
            <v>2530</v>
          </cell>
          <cell r="Z30">
            <v>10</v>
          </cell>
          <cell r="AA30">
            <v>15</v>
          </cell>
        </row>
        <row r="31">
          <cell r="E31">
            <v>2470</v>
          </cell>
          <cell r="Z31">
            <v>5</v>
          </cell>
          <cell r="AA31">
            <v>15</v>
          </cell>
        </row>
        <row r="32">
          <cell r="E32">
            <v>2420</v>
          </cell>
          <cell r="Z32">
            <v>5</v>
          </cell>
          <cell r="AA32">
            <v>10</v>
          </cell>
        </row>
        <row r="33">
          <cell r="E33">
            <v>2495</v>
          </cell>
          <cell r="Z33">
            <v>5</v>
          </cell>
          <cell r="AA33">
            <v>20</v>
          </cell>
        </row>
        <row r="34">
          <cell r="E34">
            <v>2670</v>
          </cell>
          <cell r="Z34">
            <v>5</v>
          </cell>
          <cell r="AA34">
            <v>20</v>
          </cell>
        </row>
        <row r="35">
          <cell r="E35">
            <v>2725</v>
          </cell>
          <cell r="Z35">
            <v>5</v>
          </cell>
          <cell r="AA35">
            <v>25</v>
          </cell>
        </row>
        <row r="36">
          <cell r="E36">
            <v>2195</v>
          </cell>
          <cell r="Z36">
            <v>5</v>
          </cell>
          <cell r="AA36">
            <v>15</v>
          </cell>
        </row>
        <row r="37">
          <cell r="E37">
            <v>2475</v>
          </cell>
          <cell r="Z37">
            <v>5</v>
          </cell>
          <cell r="AA37">
            <v>20</v>
          </cell>
        </row>
        <row r="38">
          <cell r="E38">
            <v>2540</v>
          </cell>
          <cell r="Z38">
            <v>5</v>
          </cell>
          <cell r="AA38">
            <v>20</v>
          </cell>
        </row>
        <row r="39">
          <cell r="E39">
            <v>2725</v>
          </cell>
          <cell r="Z39">
            <v>5</v>
          </cell>
          <cell r="AA39">
            <v>25</v>
          </cell>
        </row>
        <row r="40">
          <cell r="E40">
            <v>2820</v>
          </cell>
          <cell r="Z40">
            <v>5</v>
          </cell>
          <cell r="AA40">
            <v>25</v>
          </cell>
        </row>
        <row r="41">
          <cell r="E41">
            <v>2825</v>
          </cell>
          <cell r="Z41">
            <v>5</v>
          </cell>
          <cell r="AA41">
            <v>30</v>
          </cell>
        </row>
        <row r="42">
          <cell r="E42">
            <v>2640</v>
          </cell>
          <cell r="Z42">
            <v>5</v>
          </cell>
          <cell r="AA42">
            <v>25</v>
          </cell>
        </row>
        <row r="43">
          <cell r="E43">
            <v>2465</v>
          </cell>
          <cell r="Z43">
            <v>5</v>
          </cell>
          <cell r="AA43">
            <v>20</v>
          </cell>
        </row>
        <row r="44">
          <cell r="E44">
            <v>2780</v>
          </cell>
          <cell r="Z44">
            <v>5</v>
          </cell>
          <cell r="AA44">
            <v>25</v>
          </cell>
        </row>
        <row r="45">
          <cell r="E45">
            <v>2935</v>
          </cell>
          <cell r="Z45">
            <v>5</v>
          </cell>
          <cell r="AA45">
            <v>25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1">
          <cell r="C11">
            <v>10</v>
          </cell>
          <cell r="D11">
            <v>75</v>
          </cell>
        </row>
        <row r="12">
          <cell r="C12">
            <v>15</v>
          </cell>
          <cell r="D12">
            <v>75</v>
          </cell>
        </row>
        <row r="13">
          <cell r="C13">
            <v>20</v>
          </cell>
          <cell r="D13">
            <v>75</v>
          </cell>
        </row>
        <row r="14">
          <cell r="C14">
            <v>25</v>
          </cell>
          <cell r="D14">
            <v>75</v>
          </cell>
        </row>
        <row r="15">
          <cell r="C15">
            <v>30</v>
          </cell>
          <cell r="D15">
            <v>77.7</v>
          </cell>
        </row>
        <row r="16">
          <cell r="C16">
            <v>35</v>
          </cell>
          <cell r="D16">
            <v>77.12</v>
          </cell>
        </row>
        <row r="17">
          <cell r="C17">
            <v>40</v>
          </cell>
          <cell r="D17">
            <v>76.540000000000006</v>
          </cell>
        </row>
        <row r="18">
          <cell r="C18">
            <v>45</v>
          </cell>
          <cell r="D18">
            <v>75.960000000000008</v>
          </cell>
        </row>
        <row r="19">
          <cell r="C19">
            <v>50</v>
          </cell>
          <cell r="D19">
            <v>75.38000000000001</v>
          </cell>
        </row>
        <row r="20">
          <cell r="C20">
            <v>56</v>
          </cell>
          <cell r="D20">
            <v>74.8</v>
          </cell>
        </row>
        <row r="21">
          <cell r="C21">
            <v>114.66</v>
          </cell>
          <cell r="D21">
            <v>81.179999999999993</v>
          </cell>
        </row>
        <row r="22">
          <cell r="C22">
            <v>173.32</v>
          </cell>
          <cell r="D22">
            <v>87.559999999999988</v>
          </cell>
        </row>
        <row r="23">
          <cell r="C23">
            <v>231.98</v>
          </cell>
          <cell r="D23">
            <v>93.939999999999984</v>
          </cell>
        </row>
        <row r="24">
          <cell r="C24">
            <v>290.64</v>
          </cell>
          <cell r="D24">
            <v>100.31999999999998</v>
          </cell>
        </row>
        <row r="25">
          <cell r="C25">
            <v>349.3</v>
          </cell>
          <cell r="D25">
            <v>106.7</v>
          </cell>
        </row>
        <row r="26">
          <cell r="C26">
            <v>420.94</v>
          </cell>
          <cell r="D26">
            <v>169.46</v>
          </cell>
        </row>
        <row r="27">
          <cell r="C27">
            <v>492.58</v>
          </cell>
          <cell r="D27">
            <v>232.22000000000003</v>
          </cell>
        </row>
        <row r="28">
          <cell r="C28">
            <v>564.22</v>
          </cell>
          <cell r="D28">
            <v>294.98</v>
          </cell>
        </row>
        <row r="29">
          <cell r="C29">
            <v>635.86</v>
          </cell>
          <cell r="D29">
            <v>357.74</v>
          </cell>
        </row>
        <row r="30">
          <cell r="C30">
            <v>707.5</v>
          </cell>
          <cell r="D30">
            <v>420.5</v>
          </cell>
        </row>
        <row r="31">
          <cell r="C31">
            <v>822.3</v>
          </cell>
          <cell r="D31">
            <v>367.8</v>
          </cell>
        </row>
        <row r="32">
          <cell r="C32">
            <v>860.7</v>
          </cell>
          <cell r="D32">
            <v>167</v>
          </cell>
        </row>
        <row r="33">
          <cell r="C33">
            <v>1142</v>
          </cell>
          <cell r="D33">
            <v>151.9</v>
          </cell>
        </row>
        <row r="34">
          <cell r="C34">
            <v>1468.5</v>
          </cell>
          <cell r="D34">
            <v>145.6</v>
          </cell>
        </row>
        <row r="35">
          <cell r="C35">
            <v>1500.4</v>
          </cell>
          <cell r="D35">
            <v>149.5</v>
          </cell>
        </row>
        <row r="36">
          <cell r="C36">
            <v>1567.1</v>
          </cell>
          <cell r="D36">
            <v>152.4</v>
          </cell>
        </row>
        <row r="37">
          <cell r="C37">
            <v>1973.5</v>
          </cell>
          <cell r="D37">
            <v>183.1</v>
          </cell>
        </row>
        <row r="38">
          <cell r="C38">
            <v>2107.3000000000002</v>
          </cell>
          <cell r="D38">
            <v>184.2</v>
          </cell>
        </row>
        <row r="39">
          <cell r="C39">
            <v>2266.8000000000002</v>
          </cell>
          <cell r="D39">
            <v>218.7</v>
          </cell>
        </row>
        <row r="40">
          <cell r="C40">
            <v>2533.6</v>
          </cell>
          <cell r="D40">
            <v>262.39999999999998</v>
          </cell>
        </row>
        <row r="41">
          <cell r="C41">
            <v>2365.3000000000002</v>
          </cell>
          <cell r="D41">
            <v>215.8</v>
          </cell>
        </row>
        <row r="42">
          <cell r="C42">
            <v>2143.4</v>
          </cell>
          <cell r="D42">
            <v>170.9</v>
          </cell>
        </row>
        <row r="43">
          <cell r="C43">
            <v>1855.3</v>
          </cell>
          <cell r="D43">
            <v>119.3</v>
          </cell>
        </row>
        <row r="44">
          <cell r="C44">
            <v>1852.4</v>
          </cell>
          <cell r="D44">
            <v>126.9</v>
          </cell>
        </row>
        <row r="45">
          <cell r="C45">
            <v>2265.3000000000002</v>
          </cell>
          <cell r="D45">
            <v>163.19999999999999</v>
          </cell>
        </row>
        <row r="46">
          <cell r="C46">
            <v>2457</v>
          </cell>
          <cell r="D46">
            <v>178.4</v>
          </cell>
        </row>
        <row r="47">
          <cell r="C47">
            <v>2855.1</v>
          </cell>
          <cell r="D47">
            <v>179.7</v>
          </cell>
        </row>
        <row r="48">
          <cell r="C48">
            <v>3412.4</v>
          </cell>
          <cell r="D48">
            <v>221.4</v>
          </cell>
        </row>
        <row r="49">
          <cell r="C49">
            <v>2357.5</v>
          </cell>
          <cell r="D49">
            <v>195.9</v>
          </cell>
        </row>
        <row r="50">
          <cell r="C50">
            <v>2687.5</v>
          </cell>
          <cell r="D50">
            <v>248.6</v>
          </cell>
        </row>
        <row r="51">
          <cell r="C51">
            <v>2826.9</v>
          </cell>
          <cell r="D51">
            <v>553.29999999999995</v>
          </cell>
        </row>
        <row r="52">
          <cell r="C52">
            <v>3123.5</v>
          </cell>
          <cell r="D52">
            <v>464.4</v>
          </cell>
        </row>
        <row r="53">
          <cell r="C53">
            <v>3038.5</v>
          </cell>
          <cell r="D53">
            <v>341.9</v>
          </cell>
        </row>
        <row r="54">
          <cell r="C54">
            <v>2720.9</v>
          </cell>
          <cell r="D54">
            <v>319.89999999999998</v>
          </cell>
        </row>
        <row r="55">
          <cell r="C55">
            <v>2576.3000000000002</v>
          </cell>
          <cell r="D55">
            <v>313.89999999999998</v>
          </cell>
        </row>
        <row r="56">
          <cell r="C56">
            <v>2753.2</v>
          </cell>
          <cell r="D56">
            <v>458.7</v>
          </cell>
        </row>
        <row r="57">
          <cell r="C57">
            <v>3626</v>
          </cell>
          <cell r="D57">
            <v>393.3</v>
          </cell>
        </row>
        <row r="58">
          <cell r="C58">
            <v>4121.8999999999996</v>
          </cell>
          <cell r="D58">
            <v>474.5</v>
          </cell>
        </row>
        <row r="59">
          <cell r="C59">
            <v>4582.3</v>
          </cell>
          <cell r="D59">
            <v>397</v>
          </cell>
        </row>
        <row r="60">
          <cell r="C60">
            <v>4751.8</v>
          </cell>
          <cell r="D60">
            <v>372.3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tabSelected="1" showRuler="0" workbookViewId="0">
      <selection activeCell="A3" sqref="A3"/>
    </sheetView>
  </sheetViews>
  <sheetFormatPr baseColWidth="10" defaultRowHeight="16" x14ac:dyDescent="0.2"/>
  <sheetData>
    <row r="1" spans="1:39" x14ac:dyDescent="0.2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39" x14ac:dyDescent="0.2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</row>
    <row r="3" spans="1:39" x14ac:dyDescent="0.2">
      <c r="A3" s="14"/>
      <c r="B3" s="37"/>
      <c r="C3" s="37"/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4"/>
      <c r="AM3" s="35"/>
    </row>
    <row r="4" spans="1:39" x14ac:dyDescent="0.2">
      <c r="A4" s="20"/>
      <c r="B4" s="38"/>
      <c r="C4" s="39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9"/>
      <c r="AC4" s="25"/>
      <c r="AD4" s="26"/>
      <c r="AE4" s="17"/>
      <c r="AF4" s="25"/>
      <c r="AG4" s="26"/>
      <c r="AH4" s="17"/>
      <c r="AI4" s="25"/>
      <c r="AJ4" s="26"/>
      <c r="AK4" s="17"/>
      <c r="AL4" s="15"/>
      <c r="AM4" s="36"/>
    </row>
    <row r="5" spans="1:39" x14ac:dyDescent="0.2">
      <c r="A5" s="16"/>
      <c r="B5" s="40"/>
      <c r="C5" s="40"/>
      <c r="D5" s="29"/>
      <c r="E5" s="41"/>
      <c r="F5" s="42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43"/>
      <c r="U5" s="19"/>
      <c r="V5" s="19"/>
      <c r="W5" s="19"/>
      <c r="X5" s="19"/>
      <c r="Y5" s="19"/>
      <c r="Z5" s="19"/>
      <c r="AA5" s="19"/>
      <c r="AB5" s="17"/>
      <c r="AC5" s="17"/>
      <c r="AD5" s="18"/>
      <c r="AE5" s="17"/>
      <c r="AF5" s="17"/>
      <c r="AG5" s="18"/>
      <c r="AH5" s="17"/>
      <c r="AI5" s="17"/>
      <c r="AJ5" s="18"/>
      <c r="AK5" s="17"/>
      <c r="AL5" s="17"/>
      <c r="AM5" s="17"/>
    </row>
    <row r="6" spans="1:39" x14ac:dyDescent="0.2">
      <c r="A6" s="14">
        <v>1900</v>
      </c>
      <c r="B6" s="44">
        <v>12085</v>
      </c>
      <c r="C6" s="44">
        <v>11940</v>
      </c>
      <c r="D6" s="44">
        <v>7285</v>
      </c>
      <c r="E6" s="44">
        <v>-140</v>
      </c>
      <c r="F6" s="45">
        <f t="shared" ref="F6:F54" si="0">Q6/Q$56*L$56*D6</f>
        <v>5304.0405135222027</v>
      </c>
      <c r="G6" s="45">
        <f t="shared" ref="G6:G54" si="1">D6-F6</f>
        <v>1980.9594864777973</v>
      </c>
      <c r="H6" s="45">
        <f t="shared" ref="H6:H54" si="2">O6*(F6-I6)/(1-O6)</f>
        <v>2.5974197087236663</v>
      </c>
      <c r="I6" s="45">
        <f t="shared" ref="I6:I54" si="3">R6/R$56*M$56*F6</f>
        <v>5.8253101672456733</v>
      </c>
      <c r="J6" s="45">
        <f t="shared" ref="J6:J54" si="4">P7*(G6-K6)/(1-P7)</f>
        <v>2.5019028591312877</v>
      </c>
      <c r="K6" s="45">
        <f t="shared" ref="K6:K54" si="5">R6/R$56*N$56*G6</f>
        <v>7.515344365256178</v>
      </c>
      <c r="L6" s="44"/>
      <c r="M6" s="44"/>
      <c r="N6" s="44"/>
      <c r="O6" s="46">
        <f t="shared" ref="O6:O54" si="6">O$56*S6/S$56</f>
        <v>4.9000406040054486E-4</v>
      </c>
      <c r="P6" s="46">
        <f t="shared" ref="P6:P54" si="7">P$56*S6/S$56</f>
        <v>1.123878052179488E-3</v>
      </c>
      <c r="Q6" s="46">
        <f>Q$10</f>
        <v>0.75669767441860469</v>
      </c>
      <c r="R6" s="47">
        <f>'[1]Commerce_Series L 56-71'!D6/'[1]Commerce_Series L 56-71'!B6</f>
        <v>5.1374345549738222E-2</v>
      </c>
      <c r="S6" s="47">
        <f>'[1]Commerce_Series L 56-71'!C6/'[1]Commerce_Series L 56-71'!E6</f>
        <v>1.3610071452875128E-2</v>
      </c>
      <c r="T6" s="48">
        <f>D6*('[1]Commerce_Series L 56-71'!C6/'[1]Commerce_Series L 56-71'!B6)</f>
        <v>95.353403141361255</v>
      </c>
      <c r="U6" s="5">
        <f>D6*('[1]Commerce_Series L 56-71'!D6/'[1]Commerce_Series L 56-71'!B6)</f>
        <v>374.26210732984293</v>
      </c>
      <c r="V6" s="5">
        <f t="shared" ref="V6:V55" si="8">T6+(T6/(T6+U6)*(E6-(T6-U6)))</f>
        <v>123.55821617455551</v>
      </c>
      <c r="W6" s="5">
        <f t="shared" ref="W6:W55" si="9">U6+(U6/(T6+U6)*((T6-U6)-E6))</f>
        <v>263.55821617455547</v>
      </c>
      <c r="X6" s="5">
        <f>(('[1]Hair_1958_Table 14_adj'!L16*'[1]Ince_Table 4'!F$5)+('[1]Hair_1958_Table 14_adj'!M16*'[1]Ince_Table 4'!G$5)+('[1]API_1975_PulpwoodC&amp;I'!C5/1000*'[1]Ince_Table 4'!P$5)+('[1]API_1973_Total Wood Pulp'!C12/1000)+'[1]Ince_Paper&amp;Paperboard'!C11)*1000</f>
        <v>1040031142.416911</v>
      </c>
      <c r="Y6" s="5">
        <f>(('[1]Hair_1958_Table 14_adj'!U16*'[1]Ince_Table 4'!F$5)+('[1]Hair_1958_Table 14_adj'!V16*'[1]Ince_Table 4'!G$5)+('[1]API_1975_PulpwoodC&amp;I'!F5/1000*'[1]Ince_Table 4'!P$5)+('[1]API_1973_Total Wood Pulp'!D12/1000)+'[1]Ince_Paper&amp;Paperboard'!D11)*1000</f>
        <v>117091252.30174609</v>
      </c>
      <c r="Z6" s="5">
        <f>($X6+$Y6)*(V6/($V6+$W6))</f>
        <v>369325523.38189447</v>
      </c>
      <c r="AA6" s="5">
        <f>($X6+$Y6)*(W6/($V6+$W6))</f>
        <v>787796871.33676243</v>
      </c>
      <c r="AB6" s="1">
        <v>7140</v>
      </c>
      <c r="AC6" s="1">
        <v>5680</v>
      </c>
      <c r="AD6" s="1">
        <v>-175</v>
      </c>
      <c r="AE6" s="1">
        <v>5505</v>
      </c>
      <c r="AF6" s="1">
        <v>5</v>
      </c>
      <c r="AG6" s="6">
        <v>0</v>
      </c>
      <c r="AH6" s="7">
        <v>5</v>
      </c>
      <c r="AI6" s="1">
        <v>135</v>
      </c>
      <c r="AJ6" s="1">
        <v>35</v>
      </c>
      <c r="AK6" s="1">
        <v>170</v>
      </c>
      <c r="AL6" s="1">
        <v>1460</v>
      </c>
      <c r="AM6" s="8">
        <v>4800</v>
      </c>
    </row>
    <row r="7" spans="1:39" x14ac:dyDescent="0.2">
      <c r="A7" s="20">
        <v>1901</v>
      </c>
      <c r="B7" s="49">
        <v>12230</v>
      </c>
      <c r="C7" s="49">
        <v>12120</v>
      </c>
      <c r="D7" s="49">
        <v>7580</v>
      </c>
      <c r="E7" s="49">
        <v>-110</v>
      </c>
      <c r="F7" s="45">
        <f t="shared" si="0"/>
        <v>5518.8232110498693</v>
      </c>
      <c r="G7" s="45">
        <f t="shared" si="1"/>
        <v>2061.1767889501307</v>
      </c>
      <c r="H7" s="45">
        <f t="shared" si="2"/>
        <v>3.0448837507368531</v>
      </c>
      <c r="I7" s="45">
        <f t="shared" si="3"/>
        <v>6.2413849687108858</v>
      </c>
      <c r="J7" s="45">
        <f t="shared" si="4"/>
        <v>3.0270630277339365</v>
      </c>
      <c r="K7" s="45">
        <f t="shared" si="5"/>
        <v>8.0521304461585679</v>
      </c>
      <c r="L7" s="49"/>
      <c r="M7" s="49"/>
      <c r="N7" s="49"/>
      <c r="O7" s="46">
        <f t="shared" si="6"/>
        <v>5.5204674118159369E-4</v>
      </c>
      <c r="P7" s="46">
        <f t="shared" si="7"/>
        <v>1.2661797448862808E-3</v>
      </c>
      <c r="Q7" s="46">
        <f>Q$10</f>
        <v>0.75669767441860469</v>
      </c>
      <c r="R7" s="47">
        <f>'[1]Commerce_Series L 56-71'!D7/'[1]Commerce_Series L 56-71'!B7</f>
        <v>5.2901571016351394E-2</v>
      </c>
      <c r="S7" s="47">
        <f>'[1]Commerce_Series L 56-71'!C7/'[1]Commerce_Series L 56-71'!E7</f>
        <v>1.5333333333333332E-2</v>
      </c>
      <c r="T7" s="48">
        <f>D7*('[1]Commerce_Series L 56-71'!C7/'[1]Commerce_Series L 56-71'!B7)</f>
        <v>111.7922411029176</v>
      </c>
      <c r="U7" s="5">
        <f>D7*('[1]Commerce_Series L 56-71'!D7/'[1]Commerce_Series L 56-71'!B7)</f>
        <v>400.99390830394356</v>
      </c>
      <c r="V7" s="5">
        <f t="shared" si="8"/>
        <v>150.85990314674316</v>
      </c>
      <c r="W7" s="5">
        <f t="shared" si="9"/>
        <v>260.85990314674314</v>
      </c>
      <c r="X7" s="5">
        <f>(('[1]Hair_1958_Table 14_adj'!L17*'[1]Ince_Table 4'!F$5)+('[1]Hair_1958_Table 14_adj'!M17*'[1]Ince_Table 4'!G$5)+('[1]API_1975_PulpwoodC&amp;I'!C6/1000*'[1]Ince_Table 4'!P$5)+('[1]API_1973_Total Wood Pulp'!C13/1000)+'[1]Ince_Paper&amp;Paperboard'!C12)*1000</f>
        <v>1043141552.9054908</v>
      </c>
      <c r="Y7" s="5">
        <f>(('[1]Hair_1958_Table 14_adj'!U17*'[1]Ince_Table 4'!F$5)+('[1]Hair_1958_Table 14_adj'!V17*'[1]Ince_Table 4'!G$5)+('[1]API_1975_PulpwoodC&amp;I'!F6/1000*'[1]Ince_Table 4'!P$5)+('[1]API_1973_Total Wood Pulp'!D13/1000)+'[1]Ince_Paper&amp;Paperboard'!D12)*1000</f>
        <v>191031498.97515589</v>
      </c>
      <c r="Z7" s="5">
        <f t="shared" ref="Z7:AA32" si="10">($X7+$Y7)*(V7/($V7+$W7))</f>
        <v>452218290.75746465</v>
      </c>
      <c r="AA7" s="5">
        <f t="shared" si="10"/>
        <v>781954761.12318218</v>
      </c>
      <c r="AB7" s="9">
        <v>7470</v>
      </c>
      <c r="AC7" s="9">
        <v>5930</v>
      </c>
      <c r="AD7" s="9">
        <v>-150</v>
      </c>
      <c r="AE7" s="9">
        <v>5780</v>
      </c>
      <c r="AF7" s="9">
        <v>5</v>
      </c>
      <c r="AG7" s="6">
        <v>0</v>
      </c>
      <c r="AH7" s="9">
        <v>5</v>
      </c>
      <c r="AI7" s="9">
        <v>150</v>
      </c>
      <c r="AJ7" s="9">
        <v>40</v>
      </c>
      <c r="AK7" s="9">
        <v>190</v>
      </c>
      <c r="AL7" s="9">
        <v>1490</v>
      </c>
      <c r="AM7" s="8">
        <v>4650</v>
      </c>
    </row>
    <row r="8" spans="1:39" x14ac:dyDescent="0.2">
      <c r="A8" s="20">
        <v>1902</v>
      </c>
      <c r="B8" s="49">
        <v>12380</v>
      </c>
      <c r="C8" s="49">
        <v>12320</v>
      </c>
      <c r="D8" s="49">
        <v>7880</v>
      </c>
      <c r="E8" s="49">
        <v>-60</v>
      </c>
      <c r="F8" s="45">
        <f t="shared" si="0"/>
        <v>5737.2462932813942</v>
      </c>
      <c r="G8" s="45">
        <f t="shared" si="1"/>
        <v>2142.7537067186058</v>
      </c>
      <c r="H8" s="45">
        <f t="shared" si="2"/>
        <v>3.6811896652970439</v>
      </c>
      <c r="I8" s="45">
        <f t="shared" si="3"/>
        <v>5.8221406293898657</v>
      </c>
      <c r="J8" s="45">
        <f t="shared" si="4"/>
        <v>2.818558996271733</v>
      </c>
      <c r="K8" s="45">
        <f t="shared" si="5"/>
        <v>7.5112552836826261</v>
      </c>
      <c r="L8" s="49"/>
      <c r="M8" s="49"/>
      <c r="N8" s="49"/>
      <c r="O8" s="46">
        <f t="shared" si="6"/>
        <v>6.4186958138935223E-4</v>
      </c>
      <c r="P8" s="46">
        <f t="shared" si="7"/>
        <v>1.4721982799396542E-3</v>
      </c>
      <c r="Q8" s="46">
        <f>Q$10</f>
        <v>0.75669767441860469</v>
      </c>
      <c r="R8" s="47">
        <f>'[1]Commerce_Series L 56-71'!D8/'[1]Commerce_Series L 56-71'!B8</f>
        <v>4.7469349261238601E-2</v>
      </c>
      <c r="S8" s="47">
        <f>'[1]Commerce_Series L 56-71'!C8/'[1]Commerce_Series L 56-71'!E8</f>
        <v>1.7828200972447326E-2</v>
      </c>
      <c r="T8" s="48">
        <f>D8*('[1]Commerce_Series L 56-71'!C8/'[1]Commerce_Series L 56-71'!B8)</f>
        <v>136.24646337629676</v>
      </c>
      <c r="U8" s="5">
        <f>D8*('[1]Commerce_Series L 56-71'!D8/'[1]Commerce_Series L 56-71'!B8)</f>
        <v>374.05847217856018</v>
      </c>
      <c r="V8" s="5">
        <f t="shared" si="8"/>
        <v>183.72054339631856</v>
      </c>
      <c r="W8" s="5">
        <f t="shared" si="9"/>
        <v>243.72054339631853</v>
      </c>
      <c r="X8" s="5">
        <f>(('[1]Hair_1958_Table 14_adj'!L18*'[1]Ince_Table 4'!F$5)+('[1]Hair_1958_Table 14_adj'!M18*'[1]Ince_Table 4'!G$5)+('[1]API_1975_PulpwoodC&amp;I'!C7/1000*'[1]Ince_Table 4'!P$5)+('[1]API_1973_Total Wood Pulp'!C14/1000)+'[1]Ince_Paper&amp;Paperboard'!C13)*1000</f>
        <v>1036517634.4479654</v>
      </c>
      <c r="Y8" s="5">
        <f>(('[1]Hair_1958_Table 14_adj'!U18*'[1]Ince_Table 4'!F$5)+('[1]Hair_1958_Table 14_adj'!V18*'[1]Ince_Table 4'!G$5)+('[1]API_1975_PulpwoodC&amp;I'!F7/1000*'[1]Ince_Table 4'!P$5)+('[1]API_1973_Total Wood Pulp'!D14/1000)+'[1]Ince_Paper&amp;Paperboard'!D13)*1000</f>
        <v>81060846.969964996</v>
      </c>
      <c r="Z8" s="5">
        <f t="shared" si="10"/>
        <v>480351871.25972718</v>
      </c>
      <c r="AA8" s="5">
        <f t="shared" si="10"/>
        <v>637226610.15820324</v>
      </c>
      <c r="AB8" s="9">
        <v>7820</v>
      </c>
      <c r="AC8" s="9">
        <v>6180</v>
      </c>
      <c r="AD8" s="9">
        <v>-110</v>
      </c>
      <c r="AE8" s="9">
        <v>6070</v>
      </c>
      <c r="AF8" s="9">
        <v>10</v>
      </c>
      <c r="AG8" s="6">
        <v>0</v>
      </c>
      <c r="AH8" s="9">
        <v>10</v>
      </c>
      <c r="AI8" s="9">
        <v>160</v>
      </c>
      <c r="AJ8" s="9">
        <v>50</v>
      </c>
      <c r="AK8" s="9">
        <v>210</v>
      </c>
      <c r="AL8" s="9">
        <v>1525</v>
      </c>
      <c r="AM8" s="8">
        <v>4500</v>
      </c>
    </row>
    <row r="9" spans="1:39" x14ac:dyDescent="0.2">
      <c r="A9" s="20">
        <v>1903</v>
      </c>
      <c r="B9" s="49">
        <v>12585</v>
      </c>
      <c r="C9" s="49">
        <v>12425</v>
      </c>
      <c r="D9" s="49">
        <v>8215</v>
      </c>
      <c r="E9" s="49">
        <v>-140</v>
      </c>
      <c r="F9" s="45">
        <f t="shared" si="0"/>
        <v>5981.1520684399311</v>
      </c>
      <c r="G9" s="45">
        <f t="shared" si="1"/>
        <v>2233.8479315600689</v>
      </c>
      <c r="H9" s="45">
        <f t="shared" si="2"/>
        <v>3.4359106596481288</v>
      </c>
      <c r="I9" s="45">
        <f t="shared" si="3"/>
        <v>6.6096229276136711</v>
      </c>
      <c r="J9" s="45">
        <f t="shared" si="4"/>
        <v>2.9380533414475849</v>
      </c>
      <c r="K9" s="45">
        <f t="shared" si="5"/>
        <v>8.5272012990505068</v>
      </c>
      <c r="L9" s="49"/>
      <c r="M9" s="49"/>
      <c r="N9" s="49"/>
      <c r="O9" s="46">
        <f t="shared" si="6"/>
        <v>5.7476130807678849E-4</v>
      </c>
      <c r="P9" s="46">
        <f t="shared" si="7"/>
        <v>1.3182780952089382E-3</v>
      </c>
      <c r="Q9" s="46">
        <f>Q$10</f>
        <v>0.75669767441860469</v>
      </c>
      <c r="R9" s="47">
        <f>'[1]Commerce_Series L 56-71'!D9/'[1]Commerce_Series L 56-71'!B9</f>
        <v>5.169230769230769E-2</v>
      </c>
      <c r="S9" s="47">
        <f>'[1]Commerce_Series L 56-71'!C9/'[1]Commerce_Series L 56-71'!E9</f>
        <v>1.5964240102171137E-2</v>
      </c>
      <c r="T9" s="48">
        <f>D9*('[1]Commerce_Series L 56-71'!C9/'[1]Commerce_Series L 56-71'!B9)</f>
        <v>126.38461538461539</v>
      </c>
      <c r="U9" s="5">
        <f>D9*('[1]Commerce_Series L 56-71'!D9/'[1]Commerce_Series L 56-71'!B9)</f>
        <v>424.65230769230766</v>
      </c>
      <c r="V9" s="5">
        <f t="shared" si="8"/>
        <v>162.68454481298519</v>
      </c>
      <c r="W9" s="5">
        <f t="shared" si="9"/>
        <v>302.68454481298517</v>
      </c>
      <c r="X9" s="5">
        <f>(('[1]Hair_1958_Table 14_adj'!L19*'[1]Ince_Table 4'!F$5)+('[1]Hair_1958_Table 14_adj'!M19*'[1]Ince_Table 4'!G$5)+('[1]API_1975_PulpwoodC&amp;I'!C8/1000*'[1]Ince_Table 4'!P$5)+('[1]API_1973_Total Wood Pulp'!C15/1000)+'[1]Ince_Paper&amp;Paperboard'!C14)*1000</f>
        <v>1027388177.6222689</v>
      </c>
      <c r="Y9" s="5">
        <f>(('[1]Hair_1958_Table 14_adj'!U19*'[1]Ince_Table 4'!F$5)+('[1]Hair_1958_Table 14_adj'!V19*'[1]Ince_Table 4'!G$5)+('[1]API_1975_PulpwoodC&amp;I'!F8/1000*'[1]Ince_Table 4'!P$5)+('[1]API_1973_Total Wood Pulp'!D15/1000)+'[1]Ince_Paper&amp;Paperboard'!D14)*1000</f>
        <v>80767710.681948677</v>
      </c>
      <c r="Z9" s="5">
        <f t="shared" si="10"/>
        <v>387391084.38744104</v>
      </c>
      <c r="AA9" s="5">
        <f t="shared" si="10"/>
        <v>720764803.91677666</v>
      </c>
      <c r="AB9" s="9">
        <v>8075</v>
      </c>
      <c r="AC9" s="9">
        <v>6445</v>
      </c>
      <c r="AD9" s="9">
        <v>-195</v>
      </c>
      <c r="AE9" s="9">
        <v>6255</v>
      </c>
      <c r="AF9" s="9">
        <v>15</v>
      </c>
      <c r="AG9" s="6">
        <v>0</v>
      </c>
      <c r="AH9" s="9">
        <v>15</v>
      </c>
      <c r="AI9" s="9">
        <v>175</v>
      </c>
      <c r="AJ9" s="9">
        <v>55</v>
      </c>
      <c r="AK9" s="9">
        <v>230</v>
      </c>
      <c r="AL9" s="9">
        <v>1575</v>
      </c>
      <c r="AM9" s="8">
        <v>4350</v>
      </c>
    </row>
    <row r="10" spans="1:39" x14ac:dyDescent="0.2">
      <c r="A10" s="20">
        <v>1904</v>
      </c>
      <c r="B10" s="49">
        <v>12690</v>
      </c>
      <c r="C10" s="49">
        <v>12540</v>
      </c>
      <c r="D10" s="49">
        <v>8490</v>
      </c>
      <c r="E10" s="49">
        <v>-150</v>
      </c>
      <c r="F10" s="45">
        <f t="shared" si="0"/>
        <v>6181.3732271521621</v>
      </c>
      <c r="G10" s="45">
        <f t="shared" si="1"/>
        <v>2308.6267728478379</v>
      </c>
      <c r="H10" s="45">
        <f t="shared" si="2"/>
        <v>3.5514960236108135</v>
      </c>
      <c r="I10" s="45">
        <f t="shared" si="3"/>
        <v>7.0827516275422253</v>
      </c>
      <c r="J10" s="45">
        <f t="shared" si="4"/>
        <v>3.5261302240971681</v>
      </c>
      <c r="K10" s="45">
        <f t="shared" si="5"/>
        <v>9.1375937085469232</v>
      </c>
      <c r="L10" s="49"/>
      <c r="M10" s="49"/>
      <c r="N10" s="49"/>
      <c r="O10" s="46">
        <f t="shared" si="6"/>
        <v>5.7487647627878257E-4</v>
      </c>
      <c r="P10" s="46">
        <f t="shared" si="7"/>
        <v>1.3185422461109212E-3</v>
      </c>
      <c r="Q10" s="46">
        <f>'[1]Hair_1958_Table 14_adj'!C20/'[1]Hair_1958_Table 14_adj'!B20</f>
        <v>0.75669767441860469</v>
      </c>
      <c r="R10" s="47">
        <f>'[1]Commerce_Series L 56-71'!D10/'[1]Commerce_Series L 56-71'!B10</f>
        <v>5.3598313760915388E-2</v>
      </c>
      <c r="S10" s="47">
        <f>'[1]Commerce_Series L 56-71'!C10/'[1]Commerce_Series L 56-71'!E10</f>
        <v>1.5967438948027553E-2</v>
      </c>
      <c r="T10" s="48">
        <f>D10*('[1]Commerce_Series L 56-71'!C10/'[1]Commerce_Series L 56-71'!B10)</f>
        <v>130.37940379403793</v>
      </c>
      <c r="U10" s="5">
        <f>D10*('[1]Commerce_Series L 56-71'!D10/'[1]Commerce_Series L 56-71'!B10)</f>
        <v>455.04968383017166</v>
      </c>
      <c r="V10" s="5">
        <f t="shared" si="8"/>
        <v>169.27977183701967</v>
      </c>
      <c r="W10" s="5">
        <f t="shared" si="9"/>
        <v>319.27977183701967</v>
      </c>
      <c r="X10" s="5">
        <f>(('[1]Hair_1958_Table 14_adj'!L20*'[1]Ince_Table 4'!F$5)+('[1]Hair_1958_Table 14_adj'!M20*'[1]Ince_Table 4'!G$5)+('[1]API_1975_PulpwoodC&amp;I'!C9/1000*'[1]Ince_Table 4'!P$5)+('[1]API_1973_Total Wood Pulp'!C16/1000)+'[1]Ince_Paper&amp;Paperboard'!C15)*1000</f>
        <v>1039634238.4190017</v>
      </c>
      <c r="Y10" s="5">
        <f>(('[1]Hair_1958_Table 14_adj'!U20*'[1]Ince_Table 4'!F$5)+('[1]Hair_1958_Table 14_adj'!V20*'[1]Ince_Table 4'!G$5)+('[1]API_1975_PulpwoodC&amp;I'!F9/1000*'[1]Ince_Table 4'!P$5)+('[1]API_1973_Total Wood Pulp'!D16/1000)+'[1]Ince_Paper&amp;Paperboard'!D15)*1000</f>
        <v>140371515.38426498</v>
      </c>
      <c r="Z10" s="5">
        <f t="shared" si="10"/>
        <v>408857236.25011975</v>
      </c>
      <c r="AA10" s="5">
        <f t="shared" si="10"/>
        <v>771148517.55314708</v>
      </c>
      <c r="AB10" s="9">
        <v>8340</v>
      </c>
      <c r="AC10" s="9">
        <v>6675</v>
      </c>
      <c r="AD10" s="9">
        <v>-205</v>
      </c>
      <c r="AE10" s="9">
        <v>6470</v>
      </c>
      <c r="AF10" s="9">
        <v>20</v>
      </c>
      <c r="AG10" s="6">
        <v>0</v>
      </c>
      <c r="AH10" s="9">
        <v>20</v>
      </c>
      <c r="AI10" s="9">
        <v>190</v>
      </c>
      <c r="AJ10" s="9">
        <v>60</v>
      </c>
      <c r="AK10" s="9">
        <v>250</v>
      </c>
      <c r="AL10" s="9">
        <v>1600</v>
      </c>
      <c r="AM10" s="8">
        <v>4200</v>
      </c>
    </row>
    <row r="11" spans="1:39" x14ac:dyDescent="0.2">
      <c r="A11" s="20">
        <v>1905</v>
      </c>
      <c r="B11" s="49">
        <v>12675</v>
      </c>
      <c r="C11" s="49">
        <v>12585</v>
      </c>
      <c r="D11" s="49">
        <v>8625</v>
      </c>
      <c r="E11" s="49">
        <v>-90</v>
      </c>
      <c r="F11" s="45">
        <f t="shared" si="0"/>
        <v>6287.9912272840374</v>
      </c>
      <c r="G11" s="45">
        <f t="shared" si="1"/>
        <v>2337.0087727159626</v>
      </c>
      <c r="H11" s="45">
        <f t="shared" si="2"/>
        <v>4.196028480650785</v>
      </c>
      <c r="I11" s="45">
        <f t="shared" si="3"/>
        <v>6.4472095619692302</v>
      </c>
      <c r="J11" s="45">
        <f t="shared" si="4"/>
        <v>4.1668099981887829</v>
      </c>
      <c r="K11" s="45">
        <f t="shared" si="5"/>
        <v>8.2771585192291965</v>
      </c>
      <c r="L11" s="49"/>
      <c r="M11" s="49"/>
      <c r="N11" s="49"/>
      <c r="O11" s="46">
        <f t="shared" si="6"/>
        <v>6.6754724977620568E-4</v>
      </c>
      <c r="P11" s="46">
        <f t="shared" si="7"/>
        <v>1.5310928285022472E-3</v>
      </c>
      <c r="Q11" s="46">
        <f>'[1]Hair_1958_Table 14_adj'!C21/'[1]Hair_1958_Table 14_adj'!B21</f>
        <v>0.75770114942528732</v>
      </c>
      <c r="R11" s="47">
        <f>'[1]Commerce_Series L 56-71'!D11/'[1]Commerce_Series L 56-71'!B11</f>
        <v>4.7961630695443645E-2</v>
      </c>
      <c r="S11" s="47">
        <f>'[1]Commerce_Series L 56-71'!C11/'[1]Commerce_Series L 56-71'!E11</f>
        <v>1.8541409147095178E-2</v>
      </c>
      <c r="T11" s="48">
        <f>D11*('[1]Commerce_Series L 56-71'!C11/'[1]Commerce_Series L 56-71'!B11)</f>
        <v>155.12589928057554</v>
      </c>
      <c r="U11" s="5">
        <f>D11*('[1]Commerce_Series L 56-71'!D11/'[1]Commerce_Series L 56-71'!B11)</f>
        <v>413.66906474820144</v>
      </c>
      <c r="V11" s="5">
        <f t="shared" si="8"/>
        <v>201.09221713538261</v>
      </c>
      <c r="W11" s="5">
        <f t="shared" si="9"/>
        <v>291.09221713538261</v>
      </c>
      <c r="X11" s="5">
        <f>(('[1]Hair_1958_Table 14_adj'!L21*'[1]Ince_Table 4'!F$5)+('[1]Hair_1958_Table 14_adj'!M21*'[1]Ince_Table 4'!G$5)+('[1]API_1975_PulpwoodC&amp;I'!C10/1000*'[1]Ince_Table 4'!P$5)+('[1]API_1973_Total Wood Pulp'!C17/1000)+'[1]Ince_Paper&amp;Paperboard'!C16)*1000</f>
        <v>1054673362.5024941</v>
      </c>
      <c r="Y11" s="5">
        <f>(('[1]Hair_1958_Table 14_adj'!U21*'[1]Ince_Table 4'!F$5)+('[1]Hair_1958_Table 14_adj'!V21*'[1]Ince_Table 4'!G$5)+('[1]API_1975_PulpwoodC&amp;I'!F10/1000*'[1]Ince_Table 4'!P$5)+('[1]API_1973_Total Wood Pulp'!D17/1000)+'[1]Ince_Paper&amp;Paperboard'!D16)*1000</f>
        <v>71947215.177726418</v>
      </c>
      <c r="Z11" s="5">
        <f t="shared" si="10"/>
        <v>460304337.2790345</v>
      </c>
      <c r="AA11" s="5">
        <f t="shared" si="10"/>
        <v>666316240.40118611</v>
      </c>
      <c r="AB11" s="9">
        <v>8535</v>
      </c>
      <c r="AC11" s="9">
        <v>6755</v>
      </c>
      <c r="AD11" s="9">
        <v>-155</v>
      </c>
      <c r="AE11" s="9">
        <v>6600</v>
      </c>
      <c r="AF11" s="9">
        <v>35</v>
      </c>
      <c r="AG11" s="10">
        <v>0</v>
      </c>
      <c r="AH11" s="9">
        <v>35</v>
      </c>
      <c r="AI11" s="9">
        <v>195</v>
      </c>
      <c r="AJ11" s="9">
        <v>65</v>
      </c>
      <c r="AK11" s="9">
        <v>260</v>
      </c>
      <c r="AL11" s="9">
        <v>1640</v>
      </c>
      <c r="AM11" s="8">
        <v>4050</v>
      </c>
    </row>
    <row r="12" spans="1:39" x14ac:dyDescent="0.2">
      <c r="A12" s="20">
        <v>1906</v>
      </c>
      <c r="B12" s="49">
        <v>13125</v>
      </c>
      <c r="C12" s="49">
        <v>13030</v>
      </c>
      <c r="D12" s="49">
        <v>9225</v>
      </c>
      <c r="E12" s="49">
        <v>-95</v>
      </c>
      <c r="F12" s="45">
        <f t="shared" si="0"/>
        <v>6734.243990821521</v>
      </c>
      <c r="G12" s="45">
        <f t="shared" si="1"/>
        <v>2490.756009178479</v>
      </c>
      <c r="H12" s="45">
        <f t="shared" si="2"/>
        <v>5.2423098072092946</v>
      </c>
      <c r="I12" s="45">
        <f t="shared" si="3"/>
        <v>7.6379101911881104</v>
      </c>
      <c r="J12" s="45">
        <f t="shared" si="4"/>
        <v>4.4669629958491228</v>
      </c>
      <c r="K12" s="45">
        <f t="shared" si="5"/>
        <v>9.7583851939081399</v>
      </c>
      <c r="L12" s="49"/>
      <c r="M12" s="49"/>
      <c r="N12" s="49"/>
      <c r="O12" s="46">
        <f t="shared" si="6"/>
        <v>7.7873260108707917E-4</v>
      </c>
      <c r="P12" s="46">
        <f t="shared" si="7"/>
        <v>1.7861086256366861E-3</v>
      </c>
      <c r="Q12" s="46">
        <f>'[1]Hair_1958_Table 14_adj'!C22/'[1]Hair_1958_Table 14_adj'!B22</f>
        <v>0.75869565217391299</v>
      </c>
      <c r="R12" s="47">
        <f>'[1]Commerce_Series L 56-71'!D12/'[1]Commerce_Series L 56-71'!B12</f>
        <v>5.3054201319185548E-2</v>
      </c>
      <c r="S12" s="47">
        <f>'[1]Commerce_Series L 56-71'!C12/'[1]Commerce_Series L 56-71'!E12</f>
        <v>2.1629629629629631E-2</v>
      </c>
      <c r="T12" s="48">
        <f>D12*('[1]Commerce_Series L 56-71'!C12/'[1]Commerce_Series L 56-71'!B12)</f>
        <v>193.12446228850013</v>
      </c>
      <c r="U12" s="5">
        <f>D12*('[1]Commerce_Series L 56-71'!D12/'[1]Commerce_Series L 56-71'!B12)</f>
        <v>489.42500716948666</v>
      </c>
      <c r="V12" s="5">
        <f t="shared" si="8"/>
        <v>250.08159320443818</v>
      </c>
      <c r="W12" s="5">
        <f t="shared" si="9"/>
        <v>345.08159320443815</v>
      </c>
      <c r="X12" s="5">
        <f>(('[1]Hair_1958_Table 14_adj'!L22*'[1]Ince_Table 4'!F$5)+('[1]Hair_1958_Table 14_adj'!M22*'[1]Ince_Table 4'!G$5)+('[1]API_1975_PulpwoodC&amp;I'!C11/1000*'[1]Ince_Table 4'!P$5)+('[1]API_1973_Total Wood Pulp'!C18/1000)+'[1]Ince_Paper&amp;Paperboard'!C17)*1000</f>
        <v>1058761397.3941526</v>
      </c>
      <c r="Y12" s="5">
        <f>(('[1]Hair_1958_Table 14_adj'!U22*'[1]Ince_Table 4'!F$5)+('[1]Hair_1958_Table 14_adj'!V22*'[1]Ince_Table 4'!G$5)+('[1]API_1975_PulpwoodC&amp;I'!F11/1000*'[1]Ince_Table 4'!P$5)+('[1]API_1973_Total Wood Pulp'!D18/1000)+'[1]Ince_Paper&amp;Paperboard'!D17)*1000</f>
        <v>119487761.7019475</v>
      </c>
      <c r="Z12" s="5">
        <f t="shared" si="10"/>
        <v>495088462.50465548</v>
      </c>
      <c r="AA12" s="5">
        <f t="shared" si="10"/>
        <v>683160696.59144461</v>
      </c>
      <c r="AB12" s="9">
        <v>9130</v>
      </c>
      <c r="AC12" s="9">
        <v>7145</v>
      </c>
      <c r="AD12" s="9">
        <v>-170</v>
      </c>
      <c r="AE12" s="9">
        <v>6975</v>
      </c>
      <c r="AF12" s="9">
        <v>60</v>
      </c>
      <c r="AG12" s="10">
        <v>0</v>
      </c>
      <c r="AH12" s="9">
        <v>60</v>
      </c>
      <c r="AI12" s="9">
        <v>225</v>
      </c>
      <c r="AJ12" s="9">
        <v>75</v>
      </c>
      <c r="AK12" s="9">
        <v>300</v>
      </c>
      <c r="AL12" s="9">
        <v>1800</v>
      </c>
      <c r="AM12" s="8">
        <v>3900</v>
      </c>
    </row>
    <row r="13" spans="1:39" x14ac:dyDescent="0.2">
      <c r="A13" s="20">
        <v>1907</v>
      </c>
      <c r="B13" s="49">
        <v>13380</v>
      </c>
      <c r="C13" s="49">
        <v>13265</v>
      </c>
      <c r="D13" s="49">
        <v>9555</v>
      </c>
      <c r="E13" s="49">
        <v>-115</v>
      </c>
      <c r="F13" s="45">
        <f t="shared" si="0"/>
        <v>6984.3373751051577</v>
      </c>
      <c r="G13" s="45">
        <f t="shared" si="1"/>
        <v>2570.6626248948423</v>
      </c>
      <c r="H13" s="45">
        <f t="shared" si="2"/>
        <v>5.4706072162388626</v>
      </c>
      <c r="I13" s="45">
        <f t="shared" si="3"/>
        <v>8.2834216919335475</v>
      </c>
      <c r="J13" s="45">
        <f t="shared" si="4"/>
        <v>4.0857416255279659</v>
      </c>
      <c r="K13" s="45">
        <f t="shared" si="5"/>
        <v>10.531511708780283</v>
      </c>
      <c r="L13" s="49"/>
      <c r="M13" s="49"/>
      <c r="N13" s="49"/>
      <c r="O13" s="46">
        <f t="shared" si="6"/>
        <v>7.8358346643782719E-4</v>
      </c>
      <c r="P13" s="46">
        <f t="shared" si="7"/>
        <v>1.7972346173219941E-3</v>
      </c>
      <c r="Q13" s="46">
        <f>'[1]Hair_1958_Table 14_adj'!C23/'[1]Hair_1958_Table 14_adj'!B23</f>
        <v>0.75969565217391299</v>
      </c>
      <c r="R13" s="47">
        <f>'[1]Commerce_Series L 56-71'!D13/'[1]Commerce_Series L 56-71'!B13</f>
        <v>5.5477724852899972E-2</v>
      </c>
      <c r="S13" s="47">
        <f>'[1]Commerce_Series L 56-71'!C13/'[1]Commerce_Series L 56-71'!E13</f>
        <v>2.1764364480557168E-2</v>
      </c>
      <c r="T13" s="48">
        <f>D13*('[1]Commerce_Series L 56-71'!C13/'[1]Commerce_Series L 56-71'!B13)</f>
        <v>200.79153824600729</v>
      </c>
      <c r="U13" s="5">
        <f>D13*('[1]Commerce_Series L 56-71'!D13/'[1]Commerce_Series L 56-71'!B13)</f>
        <v>530.08966096945926</v>
      </c>
      <c r="V13" s="5">
        <f t="shared" si="8"/>
        <v>259.6646488843183</v>
      </c>
      <c r="W13" s="5">
        <f t="shared" si="9"/>
        <v>374.66464888431824</v>
      </c>
      <c r="X13" s="5">
        <f>(('[1]Hair_1958_Table 14_adj'!L23*'[1]Ince_Table 4'!F$5)+('[1]Hair_1958_Table 14_adj'!M23*'[1]Ince_Table 4'!G$5)+('[1]API_1975_PulpwoodC&amp;I'!C12/1000*'[1]Ince_Table 4'!P$5)+('[1]API_1973_Total Wood Pulp'!C19/1000)+'[1]Ince_Paper&amp;Paperboard'!C18)*1000</f>
        <v>1002822964.0865353</v>
      </c>
      <c r="Y13" s="5">
        <f>(('[1]Hair_1958_Table 14_adj'!U23*'[1]Ince_Table 4'!F$5)+('[1]Hair_1958_Table 14_adj'!V23*'[1]Ince_Table 4'!G$5)+('[1]API_1975_PulpwoodC&amp;I'!F12/1000*'[1]Ince_Table 4'!P$5)+('[1]API_1973_Total Wood Pulp'!D19/1000)+'[1]Ince_Paper&amp;Paperboard'!D18)*1000</f>
        <v>85610970.729213029</v>
      </c>
      <c r="Z13" s="5">
        <f t="shared" si="10"/>
        <v>445553778.63185692</v>
      </c>
      <c r="AA13" s="5">
        <f t="shared" si="10"/>
        <v>642880156.18389165</v>
      </c>
      <c r="AB13" s="9">
        <v>9440</v>
      </c>
      <c r="AC13" s="9">
        <v>7145</v>
      </c>
      <c r="AD13" s="9">
        <v>-215</v>
      </c>
      <c r="AE13" s="9">
        <v>6930</v>
      </c>
      <c r="AF13" s="9">
        <v>65</v>
      </c>
      <c r="AG13" s="10">
        <v>0</v>
      </c>
      <c r="AH13" s="9">
        <v>65</v>
      </c>
      <c r="AI13" s="9">
        <v>235</v>
      </c>
      <c r="AJ13" s="9">
        <v>100</v>
      </c>
      <c r="AK13" s="9">
        <v>335</v>
      </c>
      <c r="AL13" s="9">
        <v>2110</v>
      </c>
      <c r="AM13" s="8">
        <v>3825</v>
      </c>
    </row>
    <row r="14" spans="1:39" x14ac:dyDescent="0.2">
      <c r="A14" s="20">
        <v>1908</v>
      </c>
      <c r="B14" s="49">
        <v>12700</v>
      </c>
      <c r="C14" s="49">
        <v>12620</v>
      </c>
      <c r="D14" s="49">
        <v>8725</v>
      </c>
      <c r="E14" s="49">
        <v>-80</v>
      </c>
      <c r="F14" s="45">
        <f t="shared" si="0"/>
        <v>6385.1913261017562</v>
      </c>
      <c r="G14" s="45">
        <f t="shared" si="1"/>
        <v>2339.8086738982438</v>
      </c>
      <c r="H14" s="45">
        <f t="shared" si="2"/>
        <v>4.4343263928634622</v>
      </c>
      <c r="I14" s="45">
        <f t="shared" si="3"/>
        <v>6.5348984439806541</v>
      </c>
      <c r="J14" s="45">
        <f t="shared" si="4"/>
        <v>4.6053134409145011</v>
      </c>
      <c r="K14" s="45">
        <f t="shared" si="5"/>
        <v>8.2719203622455684</v>
      </c>
      <c r="L14" s="49"/>
      <c r="M14" s="49"/>
      <c r="N14" s="49"/>
      <c r="O14" s="46">
        <f t="shared" si="6"/>
        <v>6.9469894189574033E-4</v>
      </c>
      <c r="P14" s="46">
        <f t="shared" si="7"/>
        <v>1.5933682121546512E-3</v>
      </c>
      <c r="Q14" s="46">
        <f>'[1]Hair_1958_Table 14_adj'!C24/'[1]Hair_1958_Table 14_adj'!B24</f>
        <v>0.7605952380952381</v>
      </c>
      <c r="R14" s="47">
        <f>'[1]Commerce_Series L 56-71'!D14/'[1]Commerce_Series L 56-71'!B14</f>
        <v>4.7873922093369013E-2</v>
      </c>
      <c r="S14" s="47">
        <f>'[1]Commerce_Series L 56-71'!C14/'[1]Commerce_Series L 56-71'!E14</f>
        <v>1.9295558958652374E-2</v>
      </c>
      <c r="T14" s="48">
        <f>D14*('[1]Commerce_Series L 56-71'!C14/'[1]Commerce_Series L 56-71'!B14)</f>
        <v>163.4478144513827</v>
      </c>
      <c r="U14" s="5">
        <f>D14*('[1]Commerce_Series L 56-71'!D14/'[1]Commerce_Series L 56-71'!B14)</f>
        <v>417.69997026464466</v>
      </c>
      <c r="V14" s="5">
        <f t="shared" si="8"/>
        <v>212.45623327386261</v>
      </c>
      <c r="W14" s="5">
        <f t="shared" si="9"/>
        <v>292.45623327386261</v>
      </c>
      <c r="X14" s="5">
        <f>(('[1]Hair_1958_Table 14_adj'!L24*'[1]Ince_Table 4'!F$5)+('[1]Hair_1958_Table 14_adj'!M24*'[1]Ince_Table 4'!G$5)+('[1]API_1975_PulpwoodC&amp;I'!C13/1000*'[1]Ince_Table 4'!P$5)+('[1]API_1973_Total Wood Pulp'!C20/1000)+'[1]Ince_Paper&amp;Paperboard'!C19)*1000</f>
        <v>982316621.67370284</v>
      </c>
      <c r="Y14" s="5">
        <f>(('[1]Hair_1958_Table 14_adj'!U24*'[1]Ince_Table 4'!F$5)+('[1]Hair_1958_Table 14_adj'!V24*'[1]Ince_Table 4'!G$5)+('[1]API_1975_PulpwoodC&amp;I'!F13/1000*'[1]Ince_Table 4'!P$5)+('[1]API_1973_Total Wood Pulp'!D20/1000)+'[1]Ince_Paper&amp;Paperboard'!D19)*1000</f>
        <v>56238052.456672065</v>
      </c>
      <c r="Z14" s="5">
        <f t="shared" si="10"/>
        <v>437001319.50266927</v>
      </c>
      <c r="AA14" s="5">
        <f t="shared" si="10"/>
        <v>601553354.62770557</v>
      </c>
      <c r="AB14" s="9">
        <v>8645</v>
      </c>
      <c r="AC14" s="9">
        <v>6520</v>
      </c>
      <c r="AD14" s="9">
        <v>-160</v>
      </c>
      <c r="AE14" s="9">
        <v>6360</v>
      </c>
      <c r="AF14" s="9">
        <v>70</v>
      </c>
      <c r="AG14" s="10">
        <v>0</v>
      </c>
      <c r="AH14" s="9">
        <v>70</v>
      </c>
      <c r="AI14" s="9">
        <v>205</v>
      </c>
      <c r="AJ14" s="9">
        <v>80</v>
      </c>
      <c r="AK14" s="9">
        <v>285</v>
      </c>
      <c r="AL14" s="9">
        <v>1930</v>
      </c>
      <c r="AM14" s="8">
        <v>3975</v>
      </c>
    </row>
    <row r="15" spans="1:39" x14ac:dyDescent="0.2">
      <c r="A15" s="20">
        <v>1909</v>
      </c>
      <c r="B15" s="49">
        <v>13100</v>
      </c>
      <c r="C15" s="49">
        <v>13050</v>
      </c>
      <c r="D15" s="49">
        <v>9275</v>
      </c>
      <c r="E15" s="49">
        <v>-50</v>
      </c>
      <c r="F15" s="45">
        <f t="shared" si="0"/>
        <v>6796.2988039976026</v>
      </c>
      <c r="G15" s="45">
        <f t="shared" si="1"/>
        <v>2478.7011960023974</v>
      </c>
      <c r="H15" s="45">
        <f t="shared" si="2"/>
        <v>5.8404736350285011</v>
      </c>
      <c r="I15" s="45">
        <f t="shared" si="3"/>
        <v>6.8549211563896959</v>
      </c>
      <c r="J15" s="45">
        <f t="shared" si="4"/>
        <v>5.2256740741439325</v>
      </c>
      <c r="K15" s="45">
        <f t="shared" si="5"/>
        <v>8.6360519443248265</v>
      </c>
      <c r="L15" s="49"/>
      <c r="M15" s="49"/>
      <c r="N15" s="49"/>
      <c r="O15" s="46">
        <f t="shared" si="6"/>
        <v>8.5948921761636672E-4</v>
      </c>
      <c r="P15" s="46">
        <f t="shared" si="7"/>
        <v>1.9713327823739813E-3</v>
      </c>
      <c r="Q15" s="46">
        <f>'[1]Hair_1958_Table 14_adj'!C25/'[1]Hair_1958_Table 14_adj'!B25</f>
        <v>0.76155920017973489</v>
      </c>
      <c r="R15" s="47">
        <f>'[1]Commerce_Series L 56-71'!D15/'[1]Commerce_Series L 56-71'!B15</f>
        <v>4.7180667433831994E-2</v>
      </c>
      <c r="S15" s="47">
        <f>'[1]Commerce_Series L 56-71'!C15/'[1]Commerce_Series L 56-71'!E15</f>
        <v>2.3872679045092837E-2</v>
      </c>
      <c r="T15" s="48">
        <f>D15*('[1]Commerce_Series L 56-71'!C15/'[1]Commerce_Series L 56-71'!B15)</f>
        <v>216.13204833141543</v>
      </c>
      <c r="U15" s="5">
        <f>D15*('[1]Commerce_Series L 56-71'!D15/'[1]Commerce_Series L 56-71'!B15)</f>
        <v>437.60069044879174</v>
      </c>
      <c r="V15" s="5">
        <f t="shared" si="8"/>
        <v>272.82168103144596</v>
      </c>
      <c r="W15" s="5">
        <f t="shared" si="9"/>
        <v>322.82168103144596</v>
      </c>
      <c r="X15" s="5">
        <f>(('[1]Hair_1958_Table 14_adj'!L25*'[1]Ince_Table 4'!F$5)+('[1]Hair_1958_Table 14_adj'!M25*'[1]Ince_Table 4'!G$5)+('[1]API_1975_PulpwoodC&amp;I'!C14/1000*'[1]Ince_Table 4'!P$5)+('[1]API_1973_Total Wood Pulp'!C21/1000)+'[1]Ince_Paper&amp;Paperboard'!C20)*1000</f>
        <v>1100957478.5618036</v>
      </c>
      <c r="Y15" s="5">
        <f>(('[1]Hair_1958_Table 14_adj'!U25*'[1]Ince_Table 4'!F$5)+('[1]Hair_1958_Table 14_adj'!V25*'[1]Ince_Table 4'!G$5)+('[1]API_1975_PulpwoodC&amp;I'!F14/1000*'[1]Ince_Table 4'!P$5)+('[1]API_1973_Total Wood Pulp'!D21/1000)+'[1]Ince_Paper&amp;Paperboard'!D20)*1000</f>
        <v>93500603.264066845</v>
      </c>
      <c r="Z15" s="5">
        <f t="shared" si="10"/>
        <v>547095934.51479197</v>
      </c>
      <c r="AA15" s="5">
        <f t="shared" si="10"/>
        <v>647362147.31107855</v>
      </c>
      <c r="AB15" s="9">
        <v>9225</v>
      </c>
      <c r="AC15" s="9">
        <v>6910</v>
      </c>
      <c r="AD15" s="9">
        <v>-155</v>
      </c>
      <c r="AE15" s="9">
        <v>6760</v>
      </c>
      <c r="AF15" s="9">
        <v>80</v>
      </c>
      <c r="AG15" s="10">
        <v>0</v>
      </c>
      <c r="AH15" s="9">
        <v>80</v>
      </c>
      <c r="AI15" s="9">
        <v>230</v>
      </c>
      <c r="AJ15" s="9">
        <v>105</v>
      </c>
      <c r="AK15" s="9">
        <v>335</v>
      </c>
      <c r="AL15" s="9">
        <v>2050</v>
      </c>
      <c r="AM15" s="8">
        <v>3825</v>
      </c>
    </row>
    <row r="16" spans="1:39" x14ac:dyDescent="0.2">
      <c r="A16" s="20">
        <v>1910</v>
      </c>
      <c r="B16" s="49">
        <v>13205</v>
      </c>
      <c r="C16" s="49">
        <v>13125</v>
      </c>
      <c r="D16" s="49">
        <v>9295</v>
      </c>
      <c r="E16" s="49">
        <v>-80</v>
      </c>
      <c r="F16" s="45">
        <f t="shared" si="0"/>
        <v>6839.0132829930499</v>
      </c>
      <c r="G16" s="45">
        <f t="shared" si="1"/>
        <v>2455.9867170069501</v>
      </c>
      <c r="H16" s="45">
        <f t="shared" si="2"/>
        <v>6.2935990484447979</v>
      </c>
      <c r="I16" s="45">
        <f t="shared" si="3"/>
        <v>7.7257203520865545</v>
      </c>
      <c r="J16" s="45">
        <f t="shared" si="4"/>
        <v>5.2489275862253129</v>
      </c>
      <c r="K16" s="45">
        <f t="shared" si="5"/>
        <v>9.5836869819728676</v>
      </c>
      <c r="L16" s="49"/>
      <c r="M16" s="49"/>
      <c r="N16" s="49"/>
      <c r="O16" s="46">
        <f t="shared" si="6"/>
        <v>9.2044231719068837E-4</v>
      </c>
      <c r="P16" s="46">
        <f t="shared" si="7"/>
        <v>2.1111354010867603E-3</v>
      </c>
      <c r="Q16" s="46">
        <f>'[1]Hair_1958_Table 14_adj'!C26/'[1]Hair_1958_Table 14_adj'!B26</f>
        <v>0.76469662921348314</v>
      </c>
      <c r="R16" s="47">
        <f>'[1]Commerce_Series L 56-71'!D16/'[1]Commerce_Series L 56-71'!B16</f>
        <v>5.2842045129962871E-2</v>
      </c>
      <c r="S16" s="47">
        <f>'[1]Commerce_Series L 56-71'!C16/'[1]Commerce_Series L 56-71'!E16</f>
        <v>2.5565677343520422E-2</v>
      </c>
      <c r="T16" s="48">
        <f>D16*('[1]Commerce_Series L 56-71'!C16/'[1]Commerce_Series L 56-71'!B16)</f>
        <v>230.98114824335903</v>
      </c>
      <c r="U16" s="5">
        <f>D16*('[1]Commerce_Series L 56-71'!D16/'[1]Commerce_Series L 56-71'!B16)</f>
        <v>491.1668094830049</v>
      </c>
      <c r="V16" s="5">
        <f t="shared" si="8"/>
        <v>288.61406194868692</v>
      </c>
      <c r="W16" s="5">
        <f t="shared" si="9"/>
        <v>368.61406194868692</v>
      </c>
      <c r="X16" s="5">
        <f>(('[1]Hair_1958_Table 14_adj'!L26*'[1]Ince_Table 4'!F$5)+('[1]Hair_1958_Table 14_adj'!M26*'[1]Ince_Table 4'!G$5)+('[1]API_1975_PulpwoodC&amp;I'!C15/1000*'[1]Ince_Table 4'!P$5)+('[1]API_1973_Total Wood Pulp'!C22/1000)+'[1]Ince_Paper&amp;Paperboard'!C21)*1000</f>
        <v>1129820777.7703433</v>
      </c>
      <c r="Y16" s="5">
        <f>(('[1]Hair_1958_Table 14_adj'!U26*'[1]Ince_Table 4'!F$5)+('[1]Hair_1958_Table 14_adj'!V26*'[1]Ince_Table 4'!G$5)+('[1]API_1975_PulpwoodC&amp;I'!F15/1000*'[1]Ince_Table 4'!P$5)+('[1]API_1973_Total Wood Pulp'!D22/1000)+'[1]Ince_Paper&amp;Paperboard'!D21)*1000</f>
        <v>39814677.206125773</v>
      </c>
      <c r="Z16" s="5">
        <f t="shared" si="10"/>
        <v>513631762.52736151</v>
      </c>
      <c r="AA16" s="5">
        <f t="shared" si="10"/>
        <v>656003692.44910753</v>
      </c>
      <c r="AB16" s="9">
        <v>9215</v>
      </c>
      <c r="AC16" s="9">
        <v>6910</v>
      </c>
      <c r="AD16" s="9">
        <v>-215</v>
      </c>
      <c r="AE16" s="9">
        <v>6695</v>
      </c>
      <c r="AF16" s="9">
        <v>90</v>
      </c>
      <c r="AG16" s="10">
        <v>0</v>
      </c>
      <c r="AH16" s="9">
        <v>90</v>
      </c>
      <c r="AI16" s="9">
        <v>220</v>
      </c>
      <c r="AJ16" s="9">
        <v>135</v>
      </c>
      <c r="AK16" s="9">
        <v>355</v>
      </c>
      <c r="AL16" s="9">
        <v>2075</v>
      </c>
      <c r="AM16" s="8">
        <v>3910</v>
      </c>
    </row>
    <row r="17" spans="1:39" x14ac:dyDescent="0.2">
      <c r="A17" s="20">
        <v>1911</v>
      </c>
      <c r="B17" s="49">
        <v>13055</v>
      </c>
      <c r="C17" s="49">
        <v>12905</v>
      </c>
      <c r="D17" s="49">
        <v>9020</v>
      </c>
      <c r="E17" s="49">
        <v>-150</v>
      </c>
      <c r="F17" s="45">
        <f t="shared" si="0"/>
        <v>6664.5376873266487</v>
      </c>
      <c r="G17" s="45">
        <f t="shared" si="1"/>
        <v>2355.4623126733513</v>
      </c>
      <c r="H17" s="45">
        <f t="shared" si="2"/>
        <v>6.2185731569118179</v>
      </c>
      <c r="I17" s="45">
        <f t="shared" si="3"/>
        <v>8.8503509887090601</v>
      </c>
      <c r="J17" s="45">
        <f t="shared" si="4"/>
        <v>5.4480282617370666</v>
      </c>
      <c r="K17" s="45">
        <f t="shared" si="5"/>
        <v>10.805072774978278</v>
      </c>
      <c r="L17" s="49"/>
      <c r="M17" s="49"/>
      <c r="N17" s="49"/>
      <c r="O17" s="46">
        <f t="shared" si="6"/>
        <v>9.3345256468555405E-4</v>
      </c>
      <c r="P17" s="46">
        <f t="shared" si="7"/>
        <v>2.1409758305741206E-3</v>
      </c>
      <c r="Q17" s="46">
        <f>'[1]Hair_1958_Table 14_adj'!C27/'[1]Hair_1958_Table 14_adj'!B27</f>
        <v>0.76790697674418606</v>
      </c>
      <c r="R17" s="47">
        <f>'[1]Commerce_Series L 56-71'!D17/'[1]Commerce_Series L 56-71'!B17</f>
        <v>6.2119013062409287E-2</v>
      </c>
      <c r="S17" s="47">
        <f>'[1]Commerce_Series L 56-71'!C17/'[1]Commerce_Series L 56-71'!E17</f>
        <v>2.5927042508290626E-2</v>
      </c>
      <c r="T17" s="48">
        <f>D17*('[1]Commerce_Series L 56-71'!C17/'[1]Commerce_Series L 56-71'!B17)</f>
        <v>225.17271407837447</v>
      </c>
      <c r="U17" s="5">
        <f>D17*('[1]Commerce_Series L 56-71'!D17/'[1]Commerce_Series L 56-71'!B17)</f>
        <v>560.31349782293182</v>
      </c>
      <c r="V17" s="5">
        <f t="shared" si="8"/>
        <v>278.24640541848089</v>
      </c>
      <c r="W17" s="5">
        <f t="shared" si="9"/>
        <v>428.24640541848095</v>
      </c>
      <c r="X17" s="5">
        <f>(('[1]Hair_1958_Table 14_adj'!L27*'[1]Ince_Table 4'!F$5)+('[1]Hair_1958_Table 14_adj'!M27*'[1]Ince_Table 4'!G$5)+('[1]API_1975_PulpwoodC&amp;I'!C16/1000*'[1]Ince_Table 4'!P$5)+('[1]API_1973_Total Wood Pulp'!C23/1000)+'[1]Ince_Paper&amp;Paperboard'!C22)*1000</f>
        <v>1078489890.0870209</v>
      </c>
      <c r="Y17" s="5">
        <f>(('[1]Hair_1958_Table 14_adj'!U27*'[1]Ince_Table 4'!F$5)+('[1]Hair_1958_Table 14_adj'!V27*'[1]Ince_Table 4'!G$5)+('[1]API_1975_PulpwoodC&amp;I'!F16/1000*'[1]Ince_Table 4'!P$5)+('[1]API_1973_Total Wood Pulp'!D23/1000)+'[1]Ince_Paper&amp;Paperboard'!D22)*1000</f>
        <v>69839094.496064529</v>
      </c>
      <c r="Z17" s="5">
        <f t="shared" si="10"/>
        <v>452259962.58839965</v>
      </c>
      <c r="AA17" s="5">
        <f t="shared" si="10"/>
        <v>696069021.99468577</v>
      </c>
      <c r="AB17" s="9">
        <v>8870</v>
      </c>
      <c r="AC17" s="9">
        <v>6680</v>
      </c>
      <c r="AD17" s="9">
        <v>-290</v>
      </c>
      <c r="AE17" s="9">
        <v>6385</v>
      </c>
      <c r="AF17" s="9">
        <v>80</v>
      </c>
      <c r="AG17" s="10">
        <v>0</v>
      </c>
      <c r="AH17" s="9">
        <v>80</v>
      </c>
      <c r="AI17" s="9">
        <v>240</v>
      </c>
      <c r="AJ17" s="9">
        <v>140</v>
      </c>
      <c r="AK17" s="9">
        <v>380</v>
      </c>
      <c r="AL17" s="9">
        <v>2020</v>
      </c>
      <c r="AM17" s="8">
        <v>4035</v>
      </c>
    </row>
    <row r="18" spans="1:39" x14ac:dyDescent="0.2">
      <c r="A18" s="20">
        <v>1912</v>
      </c>
      <c r="B18" s="49">
        <v>13090</v>
      </c>
      <c r="C18" s="49">
        <v>12945</v>
      </c>
      <c r="D18" s="49">
        <v>9330</v>
      </c>
      <c r="E18" s="49">
        <v>-145</v>
      </c>
      <c r="F18" s="45">
        <f t="shared" si="0"/>
        <v>6921.3513997909076</v>
      </c>
      <c r="G18" s="45">
        <f t="shared" si="1"/>
        <v>2408.6486002090924</v>
      </c>
      <c r="H18" s="45">
        <f t="shared" si="2"/>
        <v>6.9930674748880755</v>
      </c>
      <c r="I18" s="45">
        <f t="shared" si="3"/>
        <v>9.4740915943525241</v>
      </c>
      <c r="J18" s="45">
        <f t="shared" si="4"/>
        <v>5.6744612736315272</v>
      </c>
      <c r="K18" s="45">
        <f t="shared" si="5"/>
        <v>11.388884674900245</v>
      </c>
      <c r="L18" s="49"/>
      <c r="M18" s="49"/>
      <c r="N18" s="49"/>
      <c r="O18" s="46">
        <f t="shared" si="6"/>
        <v>1.0107238747350332E-3</v>
      </c>
      <c r="P18" s="46">
        <f t="shared" si="7"/>
        <v>2.3182060546599729E-3</v>
      </c>
      <c r="Q18" s="46">
        <f>'[1]Hair_1958_Table 14_adj'!C28/'[1]Hair_1958_Table 14_adj'!B28</f>
        <v>0.77100000000000002</v>
      </c>
      <c r="R18" s="47">
        <f>'[1]Commerce_Series L 56-71'!D18/'[1]Commerce_Series L 56-71'!B18</f>
        <v>6.4029595902105857E-2</v>
      </c>
      <c r="S18" s="47">
        <f>'[1]Commerce_Series L 56-71'!C18/'[1]Commerce_Series L 56-71'!E18</f>
        <v>2.8073286052009455E-2</v>
      </c>
      <c r="T18" s="48">
        <f>D18*('[1]Commerce_Series L 56-71'!C18/'[1]Commerce_Series L 56-71'!B18)</f>
        <v>252.233921457029</v>
      </c>
      <c r="U18" s="5">
        <f>D18*('[1]Commerce_Series L 56-71'!D18/'[1]Commerce_Series L 56-71'!B18)</f>
        <v>597.39612976664762</v>
      </c>
      <c r="V18" s="5">
        <f t="shared" si="8"/>
        <v>311.65707704894703</v>
      </c>
      <c r="W18" s="5">
        <f t="shared" si="9"/>
        <v>456.65707704894703</v>
      </c>
      <c r="X18" s="5">
        <f>(('[1]Hair_1958_Table 14_adj'!L28*'[1]Ince_Table 4'!F$5)+('[1]Hair_1958_Table 14_adj'!M28*'[1]Ince_Table 4'!G$5)+('[1]API_1975_PulpwoodC&amp;I'!C17/1000*'[1]Ince_Table 4'!P$5)+('[1]API_1973_Total Wood Pulp'!C24/1000)+'[1]Ince_Paper&amp;Paperboard'!C23)*1000</f>
        <v>1132337489.7580354</v>
      </c>
      <c r="Y18" s="5">
        <f>(('[1]Hair_1958_Table 14_adj'!U28*'[1]Ince_Table 4'!F$5)+('[1]Hair_1958_Table 14_adj'!V28*'[1]Ince_Table 4'!G$5)+('[1]API_1975_PulpwoodC&amp;I'!F17/1000*'[1]Ince_Table 4'!P$5)+('[1]API_1973_Total Wood Pulp'!D24/1000)+'[1]Ince_Paper&amp;Paperboard'!D23)*1000</f>
        <v>69239823.371002719</v>
      </c>
      <c r="Z18" s="5">
        <f t="shared" si="10"/>
        <v>487404886.73908949</v>
      </c>
      <c r="AA18" s="5">
        <f t="shared" si="10"/>
        <v>714172426.38994873</v>
      </c>
      <c r="AB18" s="9">
        <v>9185</v>
      </c>
      <c r="AC18" s="9">
        <v>6990</v>
      </c>
      <c r="AD18" s="9">
        <v>-295</v>
      </c>
      <c r="AE18" s="9">
        <v>6695</v>
      </c>
      <c r="AF18" s="9">
        <v>80</v>
      </c>
      <c r="AG18" s="10">
        <v>0</v>
      </c>
      <c r="AH18" s="9">
        <v>80</v>
      </c>
      <c r="AI18" s="9">
        <v>250</v>
      </c>
      <c r="AJ18" s="9">
        <v>150</v>
      </c>
      <c r="AK18" s="9">
        <v>395</v>
      </c>
      <c r="AL18" s="9">
        <v>2015</v>
      </c>
      <c r="AM18" s="8">
        <v>3760</v>
      </c>
    </row>
    <row r="19" spans="1:39" x14ac:dyDescent="0.2">
      <c r="A19" s="20">
        <v>1913</v>
      </c>
      <c r="B19" s="49">
        <v>12950</v>
      </c>
      <c r="C19" s="49">
        <v>12785</v>
      </c>
      <c r="D19" s="49">
        <v>9170</v>
      </c>
      <c r="E19" s="49">
        <v>-165</v>
      </c>
      <c r="F19" s="45">
        <f t="shared" si="0"/>
        <v>6830.9314918065202</v>
      </c>
      <c r="G19" s="45">
        <f t="shared" si="1"/>
        <v>2339.0685081934798</v>
      </c>
      <c r="H19" s="45">
        <f t="shared" si="2"/>
        <v>7.0301953902126915</v>
      </c>
      <c r="I19" s="45">
        <f t="shared" si="3"/>
        <v>9.794522578219965</v>
      </c>
      <c r="J19" s="45">
        <f t="shared" si="4"/>
        <v>6.1450463259757004</v>
      </c>
      <c r="K19" s="45">
        <f t="shared" si="5"/>
        <v>11.585301861447595</v>
      </c>
      <c r="L19" s="49"/>
      <c r="M19" s="49"/>
      <c r="N19" s="49"/>
      <c r="O19" s="46">
        <f t="shared" si="6"/>
        <v>1.0295874750461628E-3</v>
      </c>
      <c r="P19" s="46">
        <f t="shared" si="7"/>
        <v>2.3614717907794549E-3</v>
      </c>
      <c r="Q19" s="46">
        <f>'[1]Hair_1958_Table 14_adj'!C29/'[1]Hair_1958_Table 14_adj'!B29</f>
        <v>0.77420454545454542</v>
      </c>
      <c r="R19" s="47">
        <f>'[1]Commerce_Series L 56-71'!D19/'[1]Commerce_Series L 56-71'!B19</f>
        <v>6.7071407921364554E-2</v>
      </c>
      <c r="S19" s="47">
        <f>'[1]Commerce_Series L 56-71'!C19/'[1]Commerce_Series L 56-71'!E19</f>
        <v>2.8597230583985552E-2</v>
      </c>
      <c r="T19" s="48">
        <f>D19*('[1]Commerce_Series L 56-71'!C19/'[1]Commerce_Series L 56-71'!B19)</f>
        <v>251.85024573576177</v>
      </c>
      <c r="U19" s="5">
        <f>D19*('[1]Commerce_Series L 56-71'!D19/'[1]Commerce_Series L 56-71'!B19)</f>
        <v>615.04481063891296</v>
      </c>
      <c r="V19" s="5">
        <f t="shared" si="8"/>
        <v>309.42970648744176</v>
      </c>
      <c r="W19" s="5">
        <f t="shared" si="9"/>
        <v>474.42970648744176</v>
      </c>
      <c r="X19" s="5">
        <f>(('[1]Hair_1958_Table 14_adj'!L29*'[1]Ince_Table 4'!F$5)+('[1]Hair_1958_Table 14_adj'!M29*'[1]Ince_Table 4'!G$5)+('[1]API_1975_PulpwoodC&amp;I'!C18/1000*'[1]Ince_Table 4'!P$5)+('[1]API_1973_Total Wood Pulp'!C25/1000)+'[1]Ince_Paper&amp;Paperboard'!C24)*1000</f>
        <v>1255034293.0007637</v>
      </c>
      <c r="Y19" s="5">
        <f>(('[1]Hair_1958_Table 14_adj'!U29*'[1]Ince_Table 4'!F$5)+('[1]Hair_1958_Table 14_adj'!V29*'[1]Ince_Table 4'!G$5)+('[1]API_1975_PulpwoodC&amp;I'!F18/1000*'[1]Ince_Table 4'!P$5)+('[1]API_1973_Total Wood Pulp'!D25/1000)+'[1]Ince_Paper&amp;Paperboard'!D24)*1000</f>
        <v>72477329.84307307</v>
      </c>
      <c r="Z19" s="5">
        <f t="shared" si="10"/>
        <v>524037250.83339387</v>
      </c>
      <c r="AA19" s="5">
        <f t="shared" si="10"/>
        <v>803474372.01044297</v>
      </c>
      <c r="AB19" s="9">
        <v>9005</v>
      </c>
      <c r="AC19" s="9">
        <v>6835</v>
      </c>
      <c r="AD19" s="9">
        <v>-320</v>
      </c>
      <c r="AE19" s="9">
        <v>6510</v>
      </c>
      <c r="AF19" s="9">
        <v>80</v>
      </c>
      <c r="AG19" s="10">
        <v>0</v>
      </c>
      <c r="AH19" s="9">
        <v>80</v>
      </c>
      <c r="AI19" s="9">
        <v>260</v>
      </c>
      <c r="AJ19" s="9">
        <v>155</v>
      </c>
      <c r="AK19" s="9">
        <v>415</v>
      </c>
      <c r="AL19" s="9">
        <v>1995</v>
      </c>
      <c r="AM19" s="8">
        <v>3780</v>
      </c>
    </row>
    <row r="20" spans="1:39" x14ac:dyDescent="0.2">
      <c r="A20" s="20">
        <v>1914</v>
      </c>
      <c r="B20" s="49">
        <v>12540</v>
      </c>
      <c r="C20" s="49">
        <v>12525</v>
      </c>
      <c r="D20" s="49">
        <v>8565</v>
      </c>
      <c r="E20" s="49">
        <v>-15</v>
      </c>
      <c r="F20" s="45">
        <f t="shared" si="0"/>
        <v>6405.8348928069099</v>
      </c>
      <c r="G20" s="45">
        <f t="shared" si="1"/>
        <v>2159.1651071930901</v>
      </c>
      <c r="H20" s="45">
        <f t="shared" si="2"/>
        <v>7.3556901251108453</v>
      </c>
      <c r="I20" s="45">
        <f t="shared" si="3"/>
        <v>6.2683967602851149</v>
      </c>
      <c r="J20" s="45">
        <f t="shared" si="4"/>
        <v>6.0512280918367605</v>
      </c>
      <c r="K20" s="45">
        <f t="shared" si="5"/>
        <v>7.2983999724768704</v>
      </c>
      <c r="L20" s="49"/>
      <c r="M20" s="49"/>
      <c r="N20" s="49"/>
      <c r="O20" s="46">
        <f t="shared" si="6"/>
        <v>1.148084823159998E-3</v>
      </c>
      <c r="P20" s="46">
        <f t="shared" si="7"/>
        <v>2.6332584545016879E-3</v>
      </c>
      <c r="Q20" s="46">
        <f>'[1]Hair_1958_Table 14_adj'!C30/'[1]Hair_1958_Table 14_adj'!B30</f>
        <v>0.77730864197530869</v>
      </c>
      <c r="R20" s="47">
        <f>'[1]Commerce_Series L 56-71'!D20/'[1]Commerce_Series L 56-71'!B20</f>
        <v>4.5773573390296002E-2</v>
      </c>
      <c r="S20" s="47">
        <f>'[1]Commerce_Series L 56-71'!C20/'[1]Commerce_Series L 56-71'!E20</f>
        <v>3.188854489164087E-2</v>
      </c>
      <c r="T20" s="48">
        <f>D20*('[1]Commerce_Series L 56-71'!C20/'[1]Commerce_Series L 56-71'!B20)</f>
        <v>269.20811718034787</v>
      </c>
      <c r="U20" s="5">
        <f>D20*('[1]Commerce_Series L 56-71'!D20/'[1]Commerce_Series L 56-71'!B20)</f>
        <v>392.05065608788527</v>
      </c>
      <c r="V20" s="5">
        <f t="shared" si="8"/>
        <v>313.11239191345595</v>
      </c>
      <c r="W20" s="5">
        <f t="shared" si="9"/>
        <v>328.11239191345601</v>
      </c>
      <c r="X20" s="5">
        <f>(('[1]Hair_1958_Table 14_adj'!L30*'[1]Ince_Table 4'!F$5)+('[1]Hair_1958_Table 14_adj'!M30*'[1]Ince_Table 4'!G$5)+('[1]API_1975_PulpwoodC&amp;I'!C19/1000*'[1]Ince_Table 4'!P$5)+('[1]API_1973_Total Wood Pulp'!C26/1000)+'[1]Ince_Paper&amp;Paperboard'!C25)*1000</f>
        <v>1212431368.9125972</v>
      </c>
      <c r="Y20" s="5">
        <f>(('[1]Hair_1958_Table 14_adj'!U30*'[1]Ince_Table 4'!F$5)+('[1]Hair_1958_Table 14_adj'!V30*'[1]Ince_Table 4'!G$5)+('[1]API_1975_PulpwoodC&amp;I'!F19/1000*'[1]Ince_Table 4'!P$5)+('[1]API_1973_Total Wood Pulp'!D26/1000)+'[1]Ince_Paper&amp;Paperboard'!D25)*1000</f>
        <v>64071342.937423684</v>
      </c>
      <c r="Z20" s="5">
        <f t="shared" si="10"/>
        <v>623320912.52926755</v>
      </c>
      <c r="AA20" s="5">
        <f t="shared" si="10"/>
        <v>653181799.32075334</v>
      </c>
      <c r="AB20" s="9">
        <v>8550</v>
      </c>
      <c r="AC20" s="9">
        <v>6290</v>
      </c>
      <c r="AD20" s="9">
        <v>-185</v>
      </c>
      <c r="AE20" s="9">
        <v>6110</v>
      </c>
      <c r="AF20" s="9">
        <v>85</v>
      </c>
      <c r="AG20" s="10">
        <v>0</v>
      </c>
      <c r="AH20" s="9">
        <v>85</v>
      </c>
      <c r="AI20" s="9">
        <v>265</v>
      </c>
      <c r="AJ20" s="9">
        <v>170</v>
      </c>
      <c r="AK20" s="9">
        <v>435</v>
      </c>
      <c r="AL20" s="9">
        <v>1925</v>
      </c>
      <c r="AM20" s="8">
        <v>3975</v>
      </c>
    </row>
    <row r="21" spans="1:39" x14ac:dyDescent="0.2">
      <c r="A21" s="20">
        <v>1915</v>
      </c>
      <c r="B21" s="49">
        <v>11995</v>
      </c>
      <c r="C21" s="49">
        <v>12125</v>
      </c>
      <c r="D21" s="49">
        <v>8020</v>
      </c>
      <c r="E21" s="49">
        <v>130</v>
      </c>
      <c r="F21" s="45">
        <f t="shared" si="0"/>
        <v>6147.3483550068559</v>
      </c>
      <c r="G21" s="45">
        <f t="shared" si="1"/>
        <v>1872.6516449931441</v>
      </c>
      <c r="H21" s="45">
        <f t="shared" si="2"/>
        <v>7.5191156218024151</v>
      </c>
      <c r="I21" s="45">
        <f t="shared" si="3"/>
        <v>4.8312201546204614</v>
      </c>
      <c r="J21" s="45">
        <f t="shared" si="4"/>
        <v>5.6291321670007193</v>
      </c>
      <c r="K21" s="45">
        <f t="shared" si="5"/>
        <v>5.083783775768933</v>
      </c>
      <c r="L21" s="49"/>
      <c r="M21" s="49"/>
      <c r="N21" s="49"/>
      <c r="O21" s="46">
        <f t="shared" si="6"/>
        <v>1.2226132197550625E-3</v>
      </c>
      <c r="P21" s="46">
        <f t="shared" si="7"/>
        <v>2.804197505759453E-3</v>
      </c>
      <c r="Q21" s="46">
        <f>'[1]Hair_1958_Table 14_adj'!C31/'[1]Hair_1958_Table 14_adj'!B31</f>
        <v>0.79663352426240142</v>
      </c>
      <c r="R21" s="47">
        <f>'[1]Commerce_Series L 56-71'!D21/'[1]Commerce_Series L 56-71'!B21</f>
        <v>3.6762334730732024E-2</v>
      </c>
      <c r="S21" s="47">
        <f>'[1]Commerce_Series L 56-71'!C21/'[1]Commerce_Series L 56-71'!E21</f>
        <v>3.3958602846054335E-2</v>
      </c>
      <c r="T21" s="48">
        <f>D21*('[1]Commerce_Series L 56-71'!C21/'[1]Commerce_Series L 56-71'!B21)</f>
        <v>271.55756207674943</v>
      </c>
      <c r="U21" s="5">
        <f>D21*('[1]Commerce_Series L 56-71'!D21/'[1]Commerce_Series L 56-71'!B21)</f>
        <v>294.83392454047083</v>
      </c>
      <c r="V21" s="5">
        <f t="shared" si="8"/>
        <v>345.04622901141039</v>
      </c>
      <c r="W21" s="5">
        <f t="shared" si="9"/>
        <v>215.04622901141039</v>
      </c>
      <c r="X21" s="5">
        <f>(('[1]Hair_1958_Table 14_adj'!L31*'[1]Ince_Table 4'!F$5)+('[1]Hair_1958_Table 14_adj'!M31*'[1]Ince_Table 4'!G$5)+('[1]API_1975_PulpwoodC&amp;I'!C20/1000*'[1]Ince_Table 4'!P$5)+('[1]API_1973_Total Wood Pulp'!C27/1000)+'[1]Ince_Paper&amp;Paperboard'!C26)*1000</f>
        <v>1183934949.3245904</v>
      </c>
      <c r="Y21" s="5">
        <f>(('[1]Hair_1958_Table 14_adj'!U31*'[1]Ince_Table 4'!F$5)+('[1]Hair_1958_Table 14_adj'!V31*'[1]Ince_Table 4'!G$5)+('[1]API_1975_PulpwoodC&amp;I'!F20/1000*'[1]Ince_Table 4'!P$5)+('[1]API_1973_Total Wood Pulp'!D27/1000)+'[1]Ince_Paper&amp;Paperboard'!D26)*1000</f>
        <v>61972699.240195043</v>
      </c>
      <c r="Z21" s="5">
        <f t="shared" si="10"/>
        <v>767544232.52069008</v>
      </c>
      <c r="AA21" s="5">
        <f t="shared" si="10"/>
        <v>478363416.04409546</v>
      </c>
      <c r="AB21" s="9">
        <v>8150</v>
      </c>
      <c r="AC21" s="9">
        <v>5750</v>
      </c>
      <c r="AD21" s="9">
        <v>-35</v>
      </c>
      <c r="AE21" s="9">
        <v>5715</v>
      </c>
      <c r="AF21" s="9">
        <v>85</v>
      </c>
      <c r="AG21" s="10">
        <v>0</v>
      </c>
      <c r="AH21" s="9">
        <v>85</v>
      </c>
      <c r="AI21" s="9">
        <v>300</v>
      </c>
      <c r="AJ21" s="9">
        <v>170</v>
      </c>
      <c r="AK21" s="9">
        <v>465</v>
      </c>
      <c r="AL21" s="9">
        <v>1885</v>
      </c>
      <c r="AM21" s="8">
        <v>3975</v>
      </c>
    </row>
    <row r="22" spans="1:39" x14ac:dyDescent="0.2">
      <c r="A22" s="20">
        <v>1916</v>
      </c>
      <c r="B22" s="49">
        <v>12485</v>
      </c>
      <c r="C22" s="49">
        <v>12650</v>
      </c>
      <c r="D22" s="49">
        <v>8530</v>
      </c>
      <c r="E22" s="49">
        <v>165</v>
      </c>
      <c r="F22" s="45">
        <f t="shared" si="0"/>
        <v>6460.000885675795</v>
      </c>
      <c r="G22" s="45">
        <f t="shared" si="1"/>
        <v>2069.999114324205</v>
      </c>
      <c r="H22" s="45">
        <f t="shared" si="2"/>
        <v>8.4684745020102756</v>
      </c>
      <c r="I22" s="45">
        <f t="shared" si="3"/>
        <v>4.9850048286793536</v>
      </c>
      <c r="J22" s="45">
        <f t="shared" si="4"/>
        <v>6.6439828147966908</v>
      </c>
      <c r="K22" s="45">
        <f t="shared" si="5"/>
        <v>5.517778157202831</v>
      </c>
      <c r="L22" s="49"/>
      <c r="M22" s="49"/>
      <c r="N22" s="49"/>
      <c r="O22" s="46">
        <f t="shared" si="6"/>
        <v>1.3102026765179429E-3</v>
      </c>
      <c r="P22" s="46">
        <f t="shared" si="7"/>
        <v>3.0050935309427085E-3</v>
      </c>
      <c r="Q22" s="46">
        <f>'[1]Hair_1958_Table 14_adj'!C32/'[1]Hair_1958_Table 14_adj'!B32</f>
        <v>0.78709774662747756</v>
      </c>
      <c r="R22" s="47">
        <f>'[1]Commerce_Series L 56-71'!D22/'[1]Commerce_Series L 56-71'!B22</f>
        <v>3.6096665646986846E-2</v>
      </c>
      <c r="S22" s="47">
        <f>'[1]Commerce_Series L 56-71'!C22/'[1]Commerce_Series L 56-71'!E22</f>
        <v>3.6391437308868499E-2</v>
      </c>
      <c r="T22" s="48">
        <f>D22*('[1]Commerce_Series L 56-71'!C22/'[1]Commerce_Series L 56-71'!B22)</f>
        <v>310.51391862955029</v>
      </c>
      <c r="U22" s="5">
        <f>D22*('[1]Commerce_Series L 56-71'!D22/'[1]Commerce_Series L 56-71'!B22)</f>
        <v>307.9045579687978</v>
      </c>
      <c r="V22" s="5">
        <f t="shared" si="8"/>
        <v>392.05183458469986</v>
      </c>
      <c r="W22" s="5">
        <f t="shared" si="9"/>
        <v>227.05183458469986</v>
      </c>
      <c r="X22" s="5">
        <f>(('[1]Hair_1958_Table 14_adj'!L32*'[1]Ince_Table 4'!F$5)+('[1]Hair_1958_Table 14_adj'!M32*'[1]Ince_Table 4'!G$5)+('[1]API_1975_PulpwoodC&amp;I'!C21/1000*'[1]Ince_Table 4'!P$5)+('[1]API_1973_Total Wood Pulp'!C28/1000)+'[1]Ince_Paper&amp;Paperboard'!C27)*1000</f>
        <v>1331535374.5177128</v>
      </c>
      <c r="Y22" s="5">
        <f>(('[1]Hair_1958_Table 14_adj'!U32*'[1]Ince_Table 4'!F$5)+('[1]Hair_1958_Table 14_adj'!V32*'[1]Ince_Table 4'!G$5)+('[1]API_1975_PulpwoodC&amp;I'!F21/1000*'[1]Ince_Table 4'!P$5)+('[1]API_1973_Total Wood Pulp'!D28/1000)+'[1]Ince_Paper&amp;Paperboard'!D27)*1000</f>
        <v>127992047.54394311</v>
      </c>
      <c r="Z22" s="5">
        <f t="shared" si="10"/>
        <v>924256198.01872146</v>
      </c>
      <c r="AA22" s="5">
        <f t="shared" si="10"/>
        <v>535271224.04293442</v>
      </c>
      <c r="AB22" s="9">
        <v>8695</v>
      </c>
      <c r="AC22" s="9">
        <v>6185</v>
      </c>
      <c r="AD22" s="9">
        <v>-10</v>
      </c>
      <c r="AE22" s="9">
        <v>6175</v>
      </c>
      <c r="AF22" s="9">
        <v>90</v>
      </c>
      <c r="AG22" s="10">
        <v>0</v>
      </c>
      <c r="AH22" s="9">
        <v>90</v>
      </c>
      <c r="AI22" s="9">
        <v>325</v>
      </c>
      <c r="AJ22" s="9">
        <v>175</v>
      </c>
      <c r="AK22" s="9">
        <v>500</v>
      </c>
      <c r="AL22" s="9">
        <v>1930</v>
      </c>
      <c r="AM22" s="8">
        <v>3955</v>
      </c>
    </row>
    <row r="23" spans="1:39" x14ac:dyDescent="0.2">
      <c r="A23" s="20">
        <v>1917</v>
      </c>
      <c r="B23" s="49">
        <v>11980</v>
      </c>
      <c r="C23" s="49">
        <v>12150</v>
      </c>
      <c r="D23" s="49">
        <v>7940</v>
      </c>
      <c r="E23" s="49">
        <v>170</v>
      </c>
      <c r="F23" s="45">
        <f t="shared" si="0"/>
        <v>6220.3157338538003</v>
      </c>
      <c r="G23" s="45">
        <f t="shared" si="1"/>
        <v>1719.6842661461997</v>
      </c>
      <c r="H23" s="45">
        <f t="shared" si="2"/>
        <v>8.7059732862798214</v>
      </c>
      <c r="I23" s="45">
        <f t="shared" si="3"/>
        <v>4.3748316637413538</v>
      </c>
      <c r="J23" s="45">
        <f t="shared" si="4"/>
        <v>5.7008731798354466</v>
      </c>
      <c r="K23" s="45">
        <f t="shared" si="5"/>
        <v>4.1779063940388985</v>
      </c>
      <c r="L23" s="49"/>
      <c r="M23" s="49"/>
      <c r="N23" s="49"/>
      <c r="O23" s="46">
        <f t="shared" si="6"/>
        <v>1.3986292653129181E-3</v>
      </c>
      <c r="P23" s="46">
        <f t="shared" si="7"/>
        <v>3.2079096102513912E-3</v>
      </c>
      <c r="Q23" s="46">
        <f>'[1]Hair_1958_Table 14_adj'!C33/'[1]Hair_1958_Table 14_adj'!B33</f>
        <v>0.81421115793586563</v>
      </c>
      <c r="R23" s="47">
        <f>'[1]Commerce_Series L 56-71'!D23/'[1]Commerce_Series L 56-71'!B23</f>
        <v>3.2899022801302934E-2</v>
      </c>
      <c r="S23" s="47">
        <f>'[1]Commerce_Series L 56-71'!C23/'[1]Commerce_Series L 56-71'!E23</f>
        <v>3.8847523470378766E-2</v>
      </c>
      <c r="T23" s="48">
        <f>D23*('[1]Commerce_Series L 56-71'!C23/'[1]Commerce_Series L 56-71'!B23)</f>
        <v>310.35830618892504</v>
      </c>
      <c r="U23" s="5">
        <f>D23*('[1]Commerce_Series L 56-71'!D23/'[1]Commerce_Series L 56-71'!B23)</f>
        <v>261.21824104234531</v>
      </c>
      <c r="V23" s="5">
        <f t="shared" si="8"/>
        <v>375.98361018173239</v>
      </c>
      <c r="W23" s="5">
        <f t="shared" si="9"/>
        <v>205.98361018173242</v>
      </c>
      <c r="X23" s="5">
        <f>(('[1]Hair_1958_Table 14_adj'!L33*'[1]Ince_Table 4'!F$5)+('[1]Hair_1958_Table 14_adj'!M33*'[1]Ince_Table 4'!G$5)+('[1]API_1975_PulpwoodC&amp;I'!C22/1000*'[1]Ince_Table 4'!P$5)+('[1]API_1973_Total Wood Pulp'!C29/1000)+'[1]Ince_Paper&amp;Paperboard'!C28)*1000</f>
        <v>1252011963.906194</v>
      </c>
      <c r="Y23" s="5">
        <f>(('[1]Hair_1958_Table 14_adj'!U33*'[1]Ince_Table 4'!F$5)+('[1]Hair_1958_Table 14_adj'!V33*'[1]Ince_Table 4'!G$5)+('[1]API_1975_PulpwoodC&amp;I'!F22/1000*'[1]Ince_Table 4'!P$5)+('[1]API_1973_Total Wood Pulp'!D29/1000)+'[1]Ince_Paper&amp;Paperboard'!D28)*1000</f>
        <v>179912061.93501362</v>
      </c>
      <c r="Z23" s="5">
        <f t="shared" si="10"/>
        <v>925103589.86455429</v>
      </c>
      <c r="AA23" s="5">
        <f t="shared" si="10"/>
        <v>506820435.97665316</v>
      </c>
      <c r="AB23" s="9">
        <v>8110</v>
      </c>
      <c r="AC23" s="9">
        <v>5570</v>
      </c>
      <c r="AD23" s="9">
        <v>5</v>
      </c>
      <c r="AE23" s="9">
        <v>5575</v>
      </c>
      <c r="AF23" s="9">
        <v>90</v>
      </c>
      <c r="AG23" s="10">
        <v>0</v>
      </c>
      <c r="AH23" s="9">
        <v>90</v>
      </c>
      <c r="AI23" s="9">
        <v>345</v>
      </c>
      <c r="AJ23" s="9">
        <v>165</v>
      </c>
      <c r="AK23" s="9">
        <v>515</v>
      </c>
      <c r="AL23" s="9">
        <v>1930</v>
      </c>
      <c r="AM23" s="8">
        <v>4040</v>
      </c>
    </row>
    <row r="24" spans="1:39" x14ac:dyDescent="0.2">
      <c r="A24" s="20">
        <v>1918</v>
      </c>
      <c r="B24" s="49">
        <v>11600</v>
      </c>
      <c r="C24" s="49">
        <v>11780</v>
      </c>
      <c r="D24" s="49">
        <v>7310</v>
      </c>
      <c r="E24" s="49">
        <v>180</v>
      </c>
      <c r="F24" s="45">
        <f t="shared" si="0"/>
        <v>5660.9959688558438</v>
      </c>
      <c r="G24" s="45">
        <f t="shared" si="1"/>
        <v>1649.0040311441562</v>
      </c>
      <c r="H24" s="45">
        <f t="shared" si="2"/>
        <v>8.1814900281871985</v>
      </c>
      <c r="I24" s="45">
        <f t="shared" si="3"/>
        <v>3.6062920059415586</v>
      </c>
      <c r="J24" s="45">
        <f t="shared" si="4"/>
        <v>5.5663402879559278</v>
      </c>
      <c r="K24" s="45">
        <f t="shared" si="5"/>
        <v>3.6286980478799284</v>
      </c>
      <c r="L24" s="49"/>
      <c r="M24" s="49"/>
      <c r="N24" s="49"/>
      <c r="O24" s="46">
        <f t="shared" si="6"/>
        <v>1.4440715308665798E-3</v>
      </c>
      <c r="P24" s="46">
        <f t="shared" si="7"/>
        <v>3.312136430035955E-3</v>
      </c>
      <c r="Q24" s="46">
        <f>'[1]Hair_1958_Table 14_adj'!C34/'[1]Hair_1958_Table 14_adj'!B34</f>
        <v>0.80486045782376925</v>
      </c>
      <c r="R24" s="47">
        <f>'[1]Commerce_Series L 56-71'!D24/'[1]Commerce_Series L 56-71'!B24</f>
        <v>2.9799029799029798E-2</v>
      </c>
      <c r="S24" s="47">
        <f>'[1]Commerce_Series L 56-71'!C24/'[1]Commerce_Series L 56-71'!E24</f>
        <v>4.0109701748371612E-2</v>
      </c>
      <c r="T24" s="48">
        <f>D24*('[1]Commerce_Series L 56-71'!C24/'[1]Commerce_Series L 56-71'!B24)</f>
        <v>296.35135135135135</v>
      </c>
      <c r="U24" s="5">
        <f>D24*('[1]Commerce_Series L 56-71'!D24/'[1]Commerce_Series L 56-71'!B24)</f>
        <v>217.83090783090782</v>
      </c>
      <c r="V24" s="5">
        <f t="shared" si="8"/>
        <v>354.83956863267207</v>
      </c>
      <c r="W24" s="5">
        <f t="shared" si="9"/>
        <v>174.83956863267207</v>
      </c>
      <c r="X24" s="5">
        <f>(('[1]Hair_1958_Table 14_adj'!L34*'[1]Ince_Table 4'!F$5)+('[1]Hair_1958_Table 14_adj'!M34*'[1]Ince_Table 4'!G$5)+('[1]API_1975_PulpwoodC&amp;I'!C23/1000*'[1]Ince_Table 4'!P$5)+('[1]API_1973_Total Wood Pulp'!C30/1000)+'[1]Ince_Paper&amp;Paperboard'!C29)*1000</f>
        <v>1661461687.853137</v>
      </c>
      <c r="Y24" s="5">
        <f>(('[1]Hair_1958_Table 14_adj'!U34*'[1]Ince_Table 4'!F$5)+('[1]Hair_1958_Table 14_adj'!V34*'[1]Ince_Table 4'!G$5)+('[1]API_1975_PulpwoodC&amp;I'!F23/1000*'[1]Ince_Table 4'!P$5)+('[1]API_1973_Total Wood Pulp'!D30/1000)+'[1]Ince_Paper&amp;Paperboard'!D29)*1000</f>
        <v>238413338.10538742</v>
      </c>
      <c r="Z24" s="5">
        <f t="shared" si="10"/>
        <v>1272753233.4908478</v>
      </c>
      <c r="AA24" s="5">
        <f t="shared" si="10"/>
        <v>627121792.4676764</v>
      </c>
      <c r="AB24" s="9">
        <v>7490</v>
      </c>
      <c r="AC24" s="9">
        <v>4955</v>
      </c>
      <c r="AD24" s="9">
        <v>20</v>
      </c>
      <c r="AE24" s="9">
        <v>4975</v>
      </c>
      <c r="AF24" s="9">
        <v>95</v>
      </c>
      <c r="AG24" s="10">
        <v>0</v>
      </c>
      <c r="AH24" s="9">
        <v>95</v>
      </c>
      <c r="AI24" s="9">
        <v>335</v>
      </c>
      <c r="AJ24" s="9">
        <v>160</v>
      </c>
      <c r="AK24" s="9">
        <v>500</v>
      </c>
      <c r="AL24" s="9">
        <v>1920</v>
      </c>
      <c r="AM24" s="8">
        <v>4290</v>
      </c>
    </row>
    <row r="25" spans="1:39" x14ac:dyDescent="0.2">
      <c r="A25" s="20">
        <v>1919</v>
      </c>
      <c r="B25" s="49">
        <v>11800</v>
      </c>
      <c r="C25" s="49">
        <v>11925</v>
      </c>
      <c r="D25" s="49">
        <v>7725</v>
      </c>
      <c r="E25" s="49">
        <v>125</v>
      </c>
      <c r="F25" s="45">
        <f t="shared" si="0"/>
        <v>5895.785493075774</v>
      </c>
      <c r="G25" s="45">
        <f t="shared" si="1"/>
        <v>1829.214506924226</v>
      </c>
      <c r="H25" s="45">
        <f t="shared" si="2"/>
        <v>8.6718920560270156</v>
      </c>
      <c r="I25" s="45">
        <f t="shared" si="3"/>
        <v>5.227067279036782</v>
      </c>
      <c r="J25" s="45">
        <f t="shared" si="4"/>
        <v>7.3791206366687527</v>
      </c>
      <c r="K25" s="45">
        <f t="shared" si="5"/>
        <v>5.6019873409097114</v>
      </c>
      <c r="L25" s="49"/>
      <c r="M25" s="49"/>
      <c r="N25" s="49"/>
      <c r="O25" s="46">
        <f t="shared" si="6"/>
        <v>1.4700039816691645E-3</v>
      </c>
      <c r="P25" s="46">
        <f t="shared" si="7"/>
        <v>3.3716153500114865E-3</v>
      </c>
      <c r="Q25" s="46">
        <f>'[1]Hair_1958_Table 14_adj'!C35/'[1]Hair_1958_Table 14_adj'!B35</f>
        <v>0.79321023385042833</v>
      </c>
      <c r="R25" s="47">
        <f>'[1]Commerce_Series L 56-71'!D25/'[1]Commerce_Series L 56-71'!B25</f>
        <v>4.1471571906354518E-2</v>
      </c>
      <c r="S25" s="47">
        <f>'[1]Commerce_Series L 56-71'!C25/'[1]Commerce_Series L 56-71'!E25</f>
        <v>4.0829986613119144E-2</v>
      </c>
      <c r="T25" s="48">
        <f>D25*('[1]Commerce_Series L 56-71'!C25/'[1]Commerce_Series L 56-71'!B25)</f>
        <v>315.20066889632108</v>
      </c>
      <c r="U25" s="5">
        <f>D25*('[1]Commerce_Series L 56-71'!D25/'[1]Commerce_Series L 56-71'!B25)</f>
        <v>320.36789297658868</v>
      </c>
      <c r="V25" s="5">
        <f t="shared" si="8"/>
        <v>379.75514587921805</v>
      </c>
      <c r="W25" s="5">
        <f t="shared" si="9"/>
        <v>254.75514587921799</v>
      </c>
      <c r="X25" s="5">
        <f>(('[1]Hair_1958_Table 14_adj'!L35*'[1]Ince_Table 4'!F$5)+('[1]Hair_1958_Table 14_adj'!M35*'[1]Ince_Table 4'!G$5)+('[1]API_1975_PulpwoodC&amp;I'!C24/1000*'[1]Ince_Table 4'!P$5)+('[1]API_1973_Total Wood Pulp'!C31/1000)+'[1]Ince_Paper&amp;Paperboard'!C30)*1000</f>
        <v>1270717136.3676059</v>
      </c>
      <c r="Y25" s="5">
        <f>(('[1]Hair_1958_Table 14_adj'!U35*'[1]Ince_Table 4'!F$5)+('[1]Hair_1958_Table 14_adj'!V35*'[1]Ince_Table 4'!G$5)+('[1]API_1975_PulpwoodC&amp;I'!F24/1000*'[1]Ince_Table 4'!P$5)+('[1]API_1973_Total Wood Pulp'!D31/1000)+'[1]Ince_Paper&amp;Paperboard'!D30)*1000</f>
        <v>266129278.98413327</v>
      </c>
      <c r="Z25" s="5">
        <f t="shared" si="10"/>
        <v>919804362.88659048</v>
      </c>
      <c r="AA25" s="5">
        <f t="shared" si="10"/>
        <v>617042052.46514833</v>
      </c>
      <c r="AB25" s="9">
        <v>7850</v>
      </c>
      <c r="AC25" s="9">
        <v>5370</v>
      </c>
      <c r="AD25" s="9">
        <v>-55</v>
      </c>
      <c r="AE25" s="9">
        <v>5315</v>
      </c>
      <c r="AF25" s="9">
        <v>105</v>
      </c>
      <c r="AG25" s="10">
        <v>0</v>
      </c>
      <c r="AH25" s="9">
        <v>105</v>
      </c>
      <c r="AI25" s="9">
        <v>330</v>
      </c>
      <c r="AJ25" s="9">
        <v>180</v>
      </c>
      <c r="AK25" s="9">
        <v>510</v>
      </c>
      <c r="AL25" s="9">
        <v>1915</v>
      </c>
      <c r="AM25" s="8">
        <v>4075</v>
      </c>
    </row>
    <row r="26" spans="1:39" x14ac:dyDescent="0.2">
      <c r="A26" s="20">
        <v>1920</v>
      </c>
      <c r="B26" s="49">
        <v>11835</v>
      </c>
      <c r="C26" s="49">
        <v>12040</v>
      </c>
      <c r="D26" s="49">
        <v>7770</v>
      </c>
      <c r="E26" s="49">
        <v>205</v>
      </c>
      <c r="F26" s="45">
        <f t="shared" si="0"/>
        <v>5897.5856714955698</v>
      </c>
      <c r="G26" s="45">
        <f t="shared" si="1"/>
        <v>1872.4143285044302</v>
      </c>
      <c r="H26" s="45">
        <f t="shared" si="2"/>
        <v>10.371994798719443</v>
      </c>
      <c r="I26" s="45">
        <f t="shared" si="3"/>
        <v>5.0831284504557104</v>
      </c>
      <c r="J26" s="45">
        <f t="shared" si="4"/>
        <v>6.2923542815578157</v>
      </c>
      <c r="K26" s="45">
        <f t="shared" si="5"/>
        <v>5.5746788350940157</v>
      </c>
      <c r="L26" s="49"/>
      <c r="M26" s="49"/>
      <c r="N26" s="49"/>
      <c r="O26" s="46">
        <f t="shared" si="6"/>
        <v>1.7571091393224941E-3</v>
      </c>
      <c r="P26" s="46">
        <f t="shared" si="7"/>
        <v>4.0301225164426123E-3</v>
      </c>
      <c r="Q26" s="46">
        <f>'[1]Hair_1958_Table 14_adj'!C36/'[1]Hair_1958_Table 14_adj'!B36</f>
        <v>0.78885714285714281</v>
      </c>
      <c r="R26" s="47">
        <f>'[1]Commerce_Series L 56-71'!D26/'[1]Commerce_Series L 56-71'!B26</f>
        <v>4.03172504957039E-2</v>
      </c>
      <c r="S26" s="47">
        <f>'[1]Commerce_Series L 56-71'!C26/'[1]Commerce_Series L 56-71'!E26</f>
        <v>4.8804454634785457E-2</v>
      </c>
      <c r="T26" s="48">
        <f>D26*('[1]Commerce_Series L 56-71'!C26/'[1]Commerce_Series L 56-71'!B26)</f>
        <v>382.59418374091206</v>
      </c>
      <c r="U26" s="5">
        <f>D26*('[1]Commerce_Series L 56-71'!D26/'[1]Commerce_Series L 56-71'!B26)</f>
        <v>313.2650363516193</v>
      </c>
      <c r="V26" s="5">
        <f t="shared" si="8"/>
        <v>457.18812115417916</v>
      </c>
      <c r="W26" s="5">
        <f t="shared" si="9"/>
        <v>252.18812115417913</v>
      </c>
      <c r="X26" s="5">
        <f>(('[1]Hair_1958_Table 14_adj'!L36*'[1]Ince_Table 4'!F$5)+('[1]Hair_1958_Table 14_adj'!M36*'[1]Ince_Table 4'!G$5)+('[1]API_1975_PulpwoodC&amp;I'!C25/1000*'[1]Ince_Table 4'!P$5)+('[1]API_1973_Total Wood Pulp'!C32/1000)+'[1]Ince_Paper&amp;Paperboard'!C31)*1000</f>
        <v>1506350541.6234672</v>
      </c>
      <c r="Y26" s="5">
        <f>(('[1]Hair_1958_Table 14_adj'!U36*'[1]Ince_Table 4'!F$5)+('[1]Hair_1958_Table 14_adj'!V36*'[1]Ince_Table 4'!G$5)+('[1]API_1975_PulpwoodC&amp;I'!F25/1000*'[1]Ince_Table 4'!P$5)+('[1]API_1973_Total Wood Pulp'!D32/1000)+'[1]Ince_Paper&amp;Paperboard'!D31)*1000</f>
        <v>220175400.46359751</v>
      </c>
      <c r="Z26" s="5">
        <f t="shared" si="10"/>
        <v>1112734124.0216126</v>
      </c>
      <c r="AA26" s="5">
        <f t="shared" si="10"/>
        <v>613791818.0654521</v>
      </c>
      <c r="AB26" s="9">
        <v>7975</v>
      </c>
      <c r="AC26" s="9">
        <v>5440</v>
      </c>
      <c r="AD26" s="9">
        <v>-55</v>
      </c>
      <c r="AE26" s="9">
        <v>5380</v>
      </c>
      <c r="AF26" s="9">
        <v>80</v>
      </c>
      <c r="AG26" s="10">
        <v>0</v>
      </c>
      <c r="AH26" s="9">
        <v>80</v>
      </c>
      <c r="AI26" s="9">
        <v>360</v>
      </c>
      <c r="AJ26" s="9">
        <v>260</v>
      </c>
      <c r="AK26" s="9">
        <v>625</v>
      </c>
      <c r="AL26" s="9">
        <v>1890</v>
      </c>
      <c r="AM26" s="8">
        <v>4065</v>
      </c>
    </row>
    <row r="27" spans="1:39" x14ac:dyDescent="0.2">
      <c r="A27" s="20">
        <v>1921</v>
      </c>
      <c r="B27" s="9">
        <v>10830</v>
      </c>
      <c r="C27" s="9">
        <v>11000</v>
      </c>
      <c r="D27" s="9">
        <v>6560</v>
      </c>
      <c r="E27" s="9">
        <v>165</v>
      </c>
      <c r="F27" s="2">
        <f t="shared" si="0"/>
        <v>5102.610653972416</v>
      </c>
      <c r="G27" s="2">
        <f t="shared" si="1"/>
        <v>1457.389346027584</v>
      </c>
      <c r="H27" s="2">
        <f t="shared" si="2"/>
        <v>7.4779574450007393</v>
      </c>
      <c r="I27" s="2">
        <f t="shared" si="3"/>
        <v>4.3601031254845104</v>
      </c>
      <c r="J27" s="2">
        <f t="shared" si="4"/>
        <v>7.3630047528503866</v>
      </c>
      <c r="K27" s="2">
        <f t="shared" si="5"/>
        <v>4.3017086271400515</v>
      </c>
      <c r="L27" s="9"/>
      <c r="M27" s="9"/>
      <c r="N27" s="9"/>
      <c r="O27" s="3">
        <f t="shared" si="6"/>
        <v>1.4646210492501122E-3</v>
      </c>
      <c r="P27" s="3">
        <f t="shared" si="7"/>
        <v>3.3592690041522434E-3</v>
      </c>
      <c r="Q27" s="3">
        <f>'[1]Hair_1958_Table 14_adj'!C37/'[1]Hair_1958_Table 14_adj'!B37</f>
        <v>0.8084137931034483</v>
      </c>
      <c r="R27" s="4">
        <f>'[1]Commerce_Series L 56-71'!D27/'[1]Commerce_Series L 56-71'!B27</f>
        <v>3.9970392301998517E-2</v>
      </c>
      <c r="S27" s="4">
        <f>'[1]Commerce_Series L 56-71'!C27/'[1]Commerce_Series L 56-71'!E27</f>
        <v>4.0680473372781065E-2</v>
      </c>
      <c r="T27" s="5">
        <f>D27*('[1]Commerce_Series L 56-71'!C27/'[1]Commerce_Series L 56-71'!B27)</f>
        <v>267.06143597335307</v>
      </c>
      <c r="U27" s="5">
        <f>D27*('[1]Commerce_Series L 56-71'!D27/'[1]Commerce_Series L 56-71'!B27)</f>
        <v>262.20577350111029</v>
      </c>
      <c r="V27" s="5">
        <f t="shared" si="8"/>
        <v>347.86821179011127</v>
      </c>
      <c r="W27" s="5">
        <f t="shared" si="9"/>
        <v>182.8682117901113</v>
      </c>
      <c r="X27" s="5">
        <f>(('[1]Hair_1958_Table 14_adj'!L37*'[1]Ince_Table 4'!F$5)+('[1]Hair_1958_Table 14_adj'!M37*'[1]Ince_Table 4'!G$5)+('[1]API_1975_PulpwoodC&amp;I'!C26/1000*'[1]Ince_Table 4'!P$5)+('[1]API_1973_Total Wood Pulp'!C33/1000)+'[1]Ince_Paper&amp;Paperboard'!C32)*1000</f>
        <v>1312205907.6401124</v>
      </c>
      <c r="Y27" s="5">
        <f>(('[1]Hair_1958_Table 14_adj'!U37*'[1]Ince_Table 4'!F$5)+('[1]Hair_1958_Table 14_adj'!V37*'[1]Ince_Table 4'!G$5)+('[1]API_1975_PulpwoodC&amp;I'!F26/1000*'[1]Ince_Table 4'!P$5)+('[1]API_1973_Total Wood Pulp'!D33/1000)+'[1]Ince_Paper&amp;Paperboard'!D32)*1000</f>
        <v>100243349.4037044</v>
      </c>
      <c r="Z27" s="5">
        <f t="shared" si="10"/>
        <v>925781942.71574283</v>
      </c>
      <c r="AA27" s="5">
        <f t="shared" si="10"/>
        <v>486667314.3280741</v>
      </c>
      <c r="AB27" s="9">
        <v>6730</v>
      </c>
      <c r="AC27" s="9">
        <v>4505</v>
      </c>
      <c r="AD27" s="9">
        <v>-80</v>
      </c>
      <c r="AE27" s="9">
        <v>4430</v>
      </c>
      <c r="AF27" s="9">
        <v>75</v>
      </c>
      <c r="AG27" s="10">
        <v>0</v>
      </c>
      <c r="AH27" s="9">
        <v>75</v>
      </c>
      <c r="AI27" s="9">
        <v>260</v>
      </c>
      <c r="AJ27" s="9">
        <v>245</v>
      </c>
      <c r="AK27" s="9">
        <v>505</v>
      </c>
      <c r="AL27" s="9">
        <v>1720</v>
      </c>
      <c r="AM27" s="8">
        <v>4270</v>
      </c>
    </row>
    <row r="28" spans="1:39" x14ac:dyDescent="0.2">
      <c r="A28" s="20">
        <v>1922</v>
      </c>
      <c r="B28" s="9">
        <v>11365</v>
      </c>
      <c r="C28" s="9">
        <v>11655</v>
      </c>
      <c r="D28" s="9">
        <v>7605</v>
      </c>
      <c r="E28" s="9">
        <v>290</v>
      </c>
      <c r="F28" s="2">
        <f t="shared" si="0"/>
        <v>6003.759628572986</v>
      </c>
      <c r="G28" s="2">
        <f t="shared" si="1"/>
        <v>1601.240371427014</v>
      </c>
      <c r="H28" s="2">
        <f t="shared" si="2"/>
        <v>13.211592097807033</v>
      </c>
      <c r="I28" s="2">
        <f t="shared" si="3"/>
        <v>6.5283841501063549</v>
      </c>
      <c r="J28" s="2">
        <f t="shared" si="4"/>
        <v>8.9159215287490419</v>
      </c>
      <c r="K28" s="2">
        <f t="shared" si="5"/>
        <v>6.0145066173450905</v>
      </c>
      <c r="L28" s="9"/>
      <c r="M28" s="9"/>
      <c r="N28" s="9"/>
      <c r="O28" s="3">
        <f t="shared" si="6"/>
        <v>2.1981062722251812E-3</v>
      </c>
      <c r="P28" s="3">
        <f t="shared" si="7"/>
        <v>5.0415978057254595E-3</v>
      </c>
      <c r="Q28" s="3">
        <f>'[1]Hair_1958_Table 14_adj'!C38/'[1]Hair_1958_Table 14_adj'!B38</f>
        <v>0.82048226950354608</v>
      </c>
      <c r="R28" s="4">
        <f>'[1]Commerce_Series L 56-71'!D28/'[1]Commerce_Series L 56-71'!B28</f>
        <v>5.0864699898270603E-2</v>
      </c>
      <c r="S28" s="4">
        <f>'[1]Commerce_Series L 56-71'!C28/'[1]Commerce_Series L 56-71'!E28</f>
        <v>6.1053337806105334E-2</v>
      </c>
      <c r="T28" s="5">
        <f>D28*('[1]Commerce_Series L 56-71'!C28/'[1]Commerce_Series L 56-71'!B28)</f>
        <v>469.34893184130215</v>
      </c>
      <c r="U28" s="5">
        <f>D28*('[1]Commerce_Series L 56-71'!D28/'[1]Commerce_Series L 56-71'!B28)</f>
        <v>386.82604272634796</v>
      </c>
      <c r="V28" s="5">
        <f t="shared" si="8"/>
        <v>583.08638419394777</v>
      </c>
      <c r="W28" s="5">
        <f t="shared" si="9"/>
        <v>293.08638419394777</v>
      </c>
      <c r="X28" s="5">
        <f>(('[1]Hair_1958_Table 14_adj'!L38*'[1]Ince_Table 4'!F$5)+('[1]Hair_1958_Table 14_adj'!M38*'[1]Ince_Table 4'!G$5)+('[1]API_1975_PulpwoodC&amp;I'!C27/1000*'[1]Ince_Table 4'!P$5)+('[1]API_1973_Total Wood Pulp'!C34/1000)+'[1]Ince_Paper&amp;Paperboard'!C33)*1000</f>
        <v>1269094481.9734554</v>
      </c>
      <c r="Y28" s="5">
        <f>(('[1]Hair_1958_Table 14_adj'!U38*'[1]Ince_Table 4'!F$5)+('[1]Hair_1958_Table 14_adj'!V38*'[1]Ince_Table 4'!G$5)+('[1]API_1975_PulpwoodC&amp;I'!F27/1000*'[1]Ince_Table 4'!P$5)+('[1]API_1973_Total Wood Pulp'!D34/1000)+'[1]Ince_Paper&amp;Paperboard'!D33)*1000</f>
        <v>64416500.720675625</v>
      </c>
      <c r="Z28" s="5">
        <f t="shared" si="10"/>
        <v>887441524.36132812</v>
      </c>
      <c r="AA28" s="5">
        <f t="shared" si="10"/>
        <v>446069458.33280289</v>
      </c>
      <c r="AB28" s="9">
        <v>7895</v>
      </c>
      <c r="AC28" s="9">
        <v>5480</v>
      </c>
      <c r="AD28" s="9">
        <v>-60</v>
      </c>
      <c r="AE28" s="9">
        <v>5420</v>
      </c>
      <c r="AF28" s="9">
        <v>90</v>
      </c>
      <c r="AG28" s="10">
        <v>0</v>
      </c>
      <c r="AH28" s="9">
        <v>90</v>
      </c>
      <c r="AI28" s="9">
        <v>340</v>
      </c>
      <c r="AJ28" s="9">
        <v>350</v>
      </c>
      <c r="AK28" s="9">
        <v>690</v>
      </c>
      <c r="AL28" s="9">
        <v>1695</v>
      </c>
      <c r="AM28" s="8">
        <v>3760</v>
      </c>
    </row>
    <row r="29" spans="1:39" x14ac:dyDescent="0.2">
      <c r="A29" s="20">
        <v>1923</v>
      </c>
      <c r="B29" s="9">
        <v>11910</v>
      </c>
      <c r="C29" s="9">
        <v>12255</v>
      </c>
      <c r="D29" s="9">
        <v>8535</v>
      </c>
      <c r="E29" s="9">
        <v>345</v>
      </c>
      <c r="F29" s="2">
        <f t="shared" si="0"/>
        <v>6653.8678943977293</v>
      </c>
      <c r="G29" s="2">
        <f t="shared" si="1"/>
        <v>1881.1321056022707</v>
      </c>
      <c r="H29" s="2">
        <f t="shared" si="2"/>
        <v>16.143035143222694</v>
      </c>
      <c r="I29" s="2">
        <f t="shared" si="3"/>
        <v>8.3700312600973277</v>
      </c>
      <c r="J29" s="2">
        <f t="shared" si="4"/>
        <v>10.256729567119242</v>
      </c>
      <c r="K29" s="2">
        <f t="shared" si="5"/>
        <v>8.1739743717801812</v>
      </c>
      <c r="L29" s="9"/>
      <c r="M29" s="9"/>
      <c r="N29" s="9"/>
      <c r="O29" s="3">
        <f>O$56*S29/S$56</f>
        <v>2.423282099668367E-3</v>
      </c>
      <c r="P29" s="3">
        <f t="shared" si="7"/>
        <v>5.5580632614155301E-3</v>
      </c>
      <c r="Q29" s="3">
        <f>'[1]Hair_1958_Table 14_adj'!C39/'[1]Hair_1958_Table 14_adj'!B39</f>
        <v>0.81024390243902444</v>
      </c>
      <c r="R29" s="4">
        <f>'[1]Commerce_Series L 56-71'!D29/'[1]Commerce_Series L 56-71'!B29</f>
        <v>5.8841940532081374E-2</v>
      </c>
      <c r="S29" s="4">
        <f>'[1]Commerce_Series L 56-71'!C29/'[1]Commerce_Series L 56-71'!E29</f>
        <v>6.7307692307692304E-2</v>
      </c>
      <c r="T29" s="5">
        <f>D29*('[1]Commerce_Series L 56-71'!C29/'[1]Commerce_Series L 56-71'!B29)</f>
        <v>579.68544600938969</v>
      </c>
      <c r="U29" s="5">
        <f>D29*('[1]Commerce_Series L 56-71'!D29/'[1]Commerce_Series L 56-71'!B29)</f>
        <v>502.2159624413145</v>
      </c>
      <c r="V29" s="5">
        <f t="shared" si="8"/>
        <v>723.02895728279145</v>
      </c>
      <c r="W29" s="5">
        <f t="shared" si="9"/>
        <v>378.0289572827914</v>
      </c>
      <c r="X29" s="5">
        <f>(('[1]Hair_1958_Table 14_adj'!L39*'[1]Ince_Table 4'!F$5)+('[1]Hair_1958_Table 14_adj'!M39*'[1]Ince_Table 4'!G$5)+('[1]API_1975_PulpwoodC&amp;I'!C28/1000*'[1]Ince_Table 4'!P$5)+('[1]API_1973_Total Wood Pulp'!C35/1000)+'[1]Ince_Paper&amp;Paperboard'!C34)*1000</f>
        <v>1636986091.5193264</v>
      </c>
      <c r="Y29" s="5">
        <f>(('[1]Hair_1958_Table 14_adj'!U39*'[1]Ince_Table 4'!F$5)+('[1]Hair_1958_Table 14_adj'!V39*'[1]Ince_Table 4'!G$5)+('[1]API_1975_PulpwoodC&amp;I'!F28/1000*'[1]Ince_Table 4'!P$5)+('[1]API_1973_Total Wood Pulp'!D35/1000)+'[1]Ince_Paper&amp;Paperboard'!D34)*1000</f>
        <v>71846900.021786109</v>
      </c>
      <c r="Z29" s="5">
        <f t="shared" si="10"/>
        <v>1122135102.7042737</v>
      </c>
      <c r="AA29" s="5">
        <f t="shared" si="10"/>
        <v>586697888.83683884</v>
      </c>
      <c r="AB29" s="9">
        <v>8880</v>
      </c>
      <c r="AC29" s="9">
        <v>6375</v>
      </c>
      <c r="AD29" s="9">
        <v>-75</v>
      </c>
      <c r="AE29" s="9">
        <v>6295</v>
      </c>
      <c r="AF29" s="9">
        <v>115</v>
      </c>
      <c r="AG29" s="10">
        <v>0</v>
      </c>
      <c r="AH29" s="9">
        <v>115</v>
      </c>
      <c r="AI29" s="9">
        <v>340</v>
      </c>
      <c r="AJ29" s="9">
        <v>420</v>
      </c>
      <c r="AK29" s="9">
        <v>765</v>
      </c>
      <c r="AL29" s="9">
        <v>1705</v>
      </c>
      <c r="AM29" s="8">
        <v>3375</v>
      </c>
    </row>
    <row r="30" spans="1:39" x14ac:dyDescent="0.2">
      <c r="A30" s="20">
        <v>1924</v>
      </c>
      <c r="B30" s="9">
        <v>11630</v>
      </c>
      <c r="C30" s="9">
        <v>11910</v>
      </c>
      <c r="D30" s="9">
        <v>8250</v>
      </c>
      <c r="E30" s="9">
        <v>285</v>
      </c>
      <c r="F30" s="2">
        <f t="shared" si="0"/>
        <v>6340.1178164527573</v>
      </c>
      <c r="G30" s="2">
        <f t="shared" si="1"/>
        <v>1909.8821835472427</v>
      </c>
      <c r="H30" s="2">
        <f t="shared" si="2"/>
        <v>15.068603395780578</v>
      </c>
      <c r="I30" s="2">
        <f t="shared" si="3"/>
        <v>9.4287776438317543</v>
      </c>
      <c r="J30" s="2">
        <f t="shared" si="4"/>
        <v>10.931500240415419</v>
      </c>
      <c r="K30" s="2">
        <f t="shared" si="5"/>
        <v>9.811280977687284</v>
      </c>
      <c r="L30" s="9"/>
      <c r="M30" s="9"/>
      <c r="N30" s="9"/>
      <c r="O30" s="3">
        <f t="shared" si="6"/>
        <v>2.3745948467305935E-3</v>
      </c>
      <c r="P30" s="3">
        <f t="shared" si="7"/>
        <v>5.4463937071817419E-3</v>
      </c>
      <c r="Q30" s="3">
        <f>'[1]Hair_1958_Table 14_adj'!C40/'[1]Hair_1958_Table 14_adj'!B40</f>
        <v>0.79870886075949366</v>
      </c>
      <c r="R30" s="4">
        <f>'[1]Commerce_Series L 56-71'!D30/'[1]Commerce_Series L 56-71'!B30</f>
        <v>6.9565217391304349E-2</v>
      </c>
      <c r="S30" s="4">
        <f>'[1]Commerce_Series L 56-71'!C30/'[1]Commerce_Series L 56-71'!E30</f>
        <v>6.5955383123181374E-2</v>
      </c>
      <c r="T30" s="5">
        <f>D30*('[1]Commerce_Series L 56-71'!C30/'[1]Commerce_Series L 56-71'!B30)</f>
        <v>542.02898550724638</v>
      </c>
      <c r="U30" s="5">
        <f>D30*('[1]Commerce_Series L 56-71'!D30/'[1]Commerce_Series L 56-71'!B30)</f>
        <v>573.91304347826087</v>
      </c>
      <c r="V30" s="5">
        <f t="shared" si="8"/>
        <v>695.94409937888202</v>
      </c>
      <c r="W30" s="5">
        <f t="shared" si="9"/>
        <v>410.94409937888202</v>
      </c>
      <c r="X30" s="5">
        <f>(('[1]Hair_1958_Table 14_adj'!L40*'[1]Ince_Table 4'!F$5)+('[1]Hair_1958_Table 14_adj'!M40*'[1]Ince_Table 4'!G$5)+('[1]API_1975_PulpwoodC&amp;I'!C29/1000*'[1]Ince_Table 4'!P$5)+('[1]API_1973_Total Wood Pulp'!C36/1000)+'[1]Ince_Paper&amp;Paperboard'!C35)*1000</f>
        <v>1554725660.6465483</v>
      </c>
      <c r="Y30" s="5">
        <f>(('[1]Hair_1958_Table 14_adj'!U40*'[1]Ince_Table 4'!F$5)+('[1]Hair_1958_Table 14_adj'!V40*'[1]Ince_Table 4'!G$5)+('[1]API_1975_PulpwoodC&amp;I'!F29/1000*'[1]Ince_Table 4'!P$5)+('[1]API_1973_Total Wood Pulp'!D36/1000)+'[1]Ince_Paper&amp;Paperboard'!D35)*1000</f>
        <v>67236449.061849803</v>
      </c>
      <c r="Z30" s="5">
        <f t="shared" si="10"/>
        <v>1019791304.0671172</v>
      </c>
      <c r="AA30" s="5">
        <f t="shared" si="10"/>
        <v>602170805.64128101</v>
      </c>
      <c r="AB30" s="9">
        <v>8530</v>
      </c>
      <c r="AC30" s="9">
        <v>6140</v>
      </c>
      <c r="AD30" s="9">
        <v>-155</v>
      </c>
      <c r="AE30" s="9">
        <v>5980</v>
      </c>
      <c r="AF30" s="9">
        <v>115</v>
      </c>
      <c r="AG30" s="10">
        <v>0</v>
      </c>
      <c r="AH30" s="9">
        <v>115</v>
      </c>
      <c r="AI30" s="9">
        <v>340</v>
      </c>
      <c r="AJ30" s="9">
        <v>440</v>
      </c>
      <c r="AK30" s="9">
        <v>780</v>
      </c>
      <c r="AL30" s="9">
        <v>1655</v>
      </c>
      <c r="AM30" s="8">
        <v>3380</v>
      </c>
    </row>
    <row r="31" spans="1:39" x14ac:dyDescent="0.2">
      <c r="A31" s="20">
        <v>1925</v>
      </c>
      <c r="B31" s="9">
        <v>11575</v>
      </c>
      <c r="C31" s="9">
        <v>11935</v>
      </c>
      <c r="D31" s="9">
        <v>8350</v>
      </c>
      <c r="E31" s="9">
        <v>360</v>
      </c>
      <c r="F31" s="2">
        <f t="shared" si="0"/>
        <v>6522.1834399561985</v>
      </c>
      <c r="G31" s="2">
        <f t="shared" si="1"/>
        <v>1827.8165600438015</v>
      </c>
      <c r="H31" s="2">
        <f t="shared" si="2"/>
        <v>16.285645899925974</v>
      </c>
      <c r="I31" s="2">
        <f t="shared" si="3"/>
        <v>8.5776118232862952</v>
      </c>
      <c r="J31" s="2">
        <f t="shared" si="4"/>
        <v>11.843733006893968</v>
      </c>
      <c r="K31" s="2">
        <f t="shared" si="5"/>
        <v>8.3036121756902901</v>
      </c>
      <c r="L31" s="9"/>
      <c r="M31" s="9"/>
      <c r="N31" s="9"/>
      <c r="O31" s="3">
        <f t="shared" si="6"/>
        <v>2.4940147879468533E-3</v>
      </c>
      <c r="P31" s="3">
        <f t="shared" si="7"/>
        <v>5.7202964393668759E-3</v>
      </c>
      <c r="Q31" s="3">
        <f>'[1]Hair_1958_Table 14_adj'!C41/'[1]Hair_1958_Table 14_adj'!B41</f>
        <v>0.81180487804878054</v>
      </c>
      <c r="R31" s="4">
        <f>'[1]Commerce_Series L 56-71'!D31/'[1]Commerce_Series L 56-71'!B31</f>
        <v>6.1518743992310158E-2</v>
      </c>
      <c r="S31" s="4">
        <f>'[1]Commerce_Series L 56-71'!C31/'[1]Commerce_Series L 56-71'!E31</f>
        <v>6.9272322847156023E-2</v>
      </c>
      <c r="T31" s="5">
        <f>D31*('[1]Commerce_Series L 56-71'!C31/'[1]Commerce_Series L 56-71'!B31)</f>
        <v>583.24255046459473</v>
      </c>
      <c r="U31" s="5">
        <f>D31*('[1]Commerce_Series L 56-71'!D31/'[1]Commerce_Series L 56-71'!B31)</f>
        <v>513.68151233578988</v>
      </c>
      <c r="V31" s="5">
        <f t="shared" si="8"/>
        <v>737.67107165464483</v>
      </c>
      <c r="W31" s="5">
        <f t="shared" si="9"/>
        <v>377.67107165464483</v>
      </c>
      <c r="X31" s="5">
        <f>(('[1]Hair_1958_Table 14_adj'!L41*'[1]Ince_Table 4'!F$5)+('[1]Hair_1958_Table 14_adj'!M41*'[1]Ince_Table 4'!G$5)+('[1]API_1975_PulpwoodC&amp;I'!C30/1000*'[1]Ince_Table 4'!P$5)+('[1]API_1973_Total Wood Pulp'!C37/1000)+'[1]Ince_Paper&amp;Paperboard'!C36)*1000</f>
        <v>1801127160.2593758</v>
      </c>
      <c r="Y31" s="5">
        <f>(('[1]Hair_1958_Table 14_adj'!U41*'[1]Ince_Table 4'!F$5)+('[1]Hair_1958_Table 14_adj'!V41*'[1]Ince_Table 4'!G$5)+('[1]API_1975_PulpwoodC&amp;I'!F30/1000*'[1]Ince_Table 4'!P$5)+('[1]API_1973_Total Wood Pulp'!D37/1000)+'[1]Ince_Paper&amp;Paperboard'!D36)*1000</f>
        <v>73692191.990849078</v>
      </c>
      <c r="Z31" s="5">
        <f t="shared" si="10"/>
        <v>1239978251.5433724</v>
      </c>
      <c r="AA31" s="5">
        <f t="shared" si="10"/>
        <v>634841100.70685256</v>
      </c>
      <c r="AB31" s="9">
        <v>8710</v>
      </c>
      <c r="AC31" s="9">
        <v>6375</v>
      </c>
      <c r="AD31" s="9">
        <v>-120</v>
      </c>
      <c r="AE31" s="9">
        <v>6255</v>
      </c>
      <c r="AF31" s="9">
        <v>135</v>
      </c>
      <c r="AG31" s="10">
        <v>0</v>
      </c>
      <c r="AH31" s="9">
        <v>135</v>
      </c>
      <c r="AI31" s="9">
        <v>345</v>
      </c>
      <c r="AJ31" s="9">
        <v>480</v>
      </c>
      <c r="AK31" s="9">
        <v>825</v>
      </c>
      <c r="AL31" s="9">
        <v>1495</v>
      </c>
      <c r="AM31" s="8">
        <v>3225</v>
      </c>
    </row>
    <row r="32" spans="1:39" x14ac:dyDescent="0.2">
      <c r="A32" s="20">
        <v>1926</v>
      </c>
      <c r="B32" s="9">
        <v>11280</v>
      </c>
      <c r="C32" s="9">
        <v>11660</v>
      </c>
      <c r="D32" s="9">
        <v>8215</v>
      </c>
      <c r="E32" s="9">
        <v>375</v>
      </c>
      <c r="F32" s="2">
        <f t="shared" si="0"/>
        <v>6378.7061399798376</v>
      </c>
      <c r="G32" s="2">
        <f t="shared" si="1"/>
        <v>1836.2938600201624</v>
      </c>
      <c r="H32" s="2">
        <f t="shared" si="2"/>
        <v>18.010489020967235</v>
      </c>
      <c r="I32" s="2">
        <f t="shared" si="3"/>
        <v>9.2396952036471998</v>
      </c>
      <c r="J32" s="2">
        <f t="shared" si="4"/>
        <v>11.589592731027899</v>
      </c>
      <c r="K32" s="2">
        <f t="shared" si="5"/>
        <v>9.1881547736500728</v>
      </c>
      <c r="L32" s="9"/>
      <c r="M32" s="9"/>
      <c r="N32" s="9"/>
      <c r="O32" s="3">
        <f t="shared" si="6"/>
        <v>2.8196562128734847E-3</v>
      </c>
      <c r="P32" s="3">
        <f t="shared" si="7"/>
        <v>6.4671907611329668E-3</v>
      </c>
      <c r="Q32" s="3">
        <f>'[1]Hair_1958_Table 14_adj'!C42/'[1]Hair_1958_Table 14_adj'!B42</f>
        <v>0.80699371069182391</v>
      </c>
      <c r="R32" s="4">
        <f>'[1]Commerce_Series L 56-71'!D32/'[1]Commerce_Series L 56-71'!B32</f>
        <v>6.7757774140752861E-2</v>
      </c>
      <c r="S32" s="4">
        <f>'[1]Commerce_Series L 56-71'!C32/'[1]Commerce_Series L 56-71'!E32</f>
        <v>7.831715210355987E-2</v>
      </c>
      <c r="T32" s="5">
        <f>D32*('[1]Commerce_Series L 56-71'!C32/'[1]Commerce_Series L 56-71'!B32)</f>
        <v>650.74631751227491</v>
      </c>
      <c r="U32" s="5">
        <f>D32*('[1]Commerce_Series L 56-71'!D32/'[1]Commerce_Series L 56-71'!B32)</f>
        <v>556.63011456628476</v>
      </c>
      <c r="V32" s="5">
        <f t="shared" si="8"/>
        <v>802.13580278414656</v>
      </c>
      <c r="W32" s="5">
        <f t="shared" si="9"/>
        <v>427.13580278414656</v>
      </c>
      <c r="X32" s="5">
        <f>(('[1]Hair_1958_Table 14_adj'!L42*'[1]Ince_Table 4'!F$5)+('[1]Hair_1958_Table 14_adj'!M42*'[1]Ince_Table 4'!G$5)+('[1]API_1975_PulpwoodC&amp;I'!C31/1000*'[1]Ince_Table 4'!P$5)+('[1]API_1973_Total Wood Pulp'!C38/1000)+'[1]Ince_Paper&amp;Paperboard'!C37)*1000</f>
        <v>1681025685.1624877</v>
      </c>
      <c r="Y32" s="5">
        <f>(('[1]Hair_1958_Table 14_adj'!U42*'[1]Ince_Table 4'!F$5)+('[1]Hair_1958_Table 14_adj'!V42*'[1]Ince_Table 4'!G$5)+('[1]API_1975_PulpwoodC&amp;I'!F31/1000*'[1]Ince_Table 4'!P$5)+('[1]API_1973_Total Wood Pulp'!D38/1000)+'[1]Ince_Paper&amp;Paperboard'!D37)*1000</f>
        <v>74977357.487338647</v>
      </c>
      <c r="Z32" s="5">
        <f t="shared" si="10"/>
        <v>1145843525.488533</v>
      </c>
      <c r="AA32" s="5">
        <f t="shared" si="10"/>
        <v>610159517.16129327</v>
      </c>
      <c r="AB32" s="9">
        <v>8595</v>
      </c>
      <c r="AC32" s="9">
        <v>6180</v>
      </c>
      <c r="AD32" s="9">
        <v>-145</v>
      </c>
      <c r="AE32" s="9">
        <v>6035</v>
      </c>
      <c r="AF32" s="9">
        <v>145</v>
      </c>
      <c r="AG32" s="10">
        <v>0</v>
      </c>
      <c r="AH32" s="9">
        <v>145</v>
      </c>
      <c r="AI32" s="9">
        <v>400</v>
      </c>
      <c r="AJ32" s="9">
        <v>520</v>
      </c>
      <c r="AK32" s="9">
        <v>925</v>
      </c>
      <c r="AL32" s="9">
        <v>1490</v>
      </c>
      <c r="AM32" s="8">
        <v>3065</v>
      </c>
    </row>
    <row r="33" spans="1:39" x14ac:dyDescent="0.2">
      <c r="A33" s="20">
        <v>1927</v>
      </c>
      <c r="B33" s="9">
        <v>10980</v>
      </c>
      <c r="C33" s="9">
        <v>11315</v>
      </c>
      <c r="D33" s="9">
        <v>7780</v>
      </c>
      <c r="E33" s="9">
        <v>340</v>
      </c>
      <c r="F33" s="2">
        <f t="shared" si="0"/>
        <v>6023.7562370888581</v>
      </c>
      <c r="G33" s="2">
        <f t="shared" si="1"/>
        <v>1756.2437629111419</v>
      </c>
      <c r="H33" s="2">
        <f t="shared" si="2"/>
        <v>16.573317953007674</v>
      </c>
      <c r="I33" s="2">
        <f t="shared" si="3"/>
        <v>9.590125851399609</v>
      </c>
      <c r="J33" s="2">
        <f t="shared" si="4"/>
        <v>11.111597369560551</v>
      </c>
      <c r="K33" s="2">
        <f t="shared" si="5"/>
        <v>9.6583465142123899</v>
      </c>
      <c r="L33" s="9"/>
      <c r="M33" s="9"/>
      <c r="N33" s="9"/>
      <c r="O33" s="3">
        <f t="shared" si="6"/>
        <v>2.7481402815694835E-3</v>
      </c>
      <c r="P33" s="3">
        <f t="shared" si="7"/>
        <v>6.3031611294028919E-3</v>
      </c>
      <c r="Q33" s="3">
        <f>'[1]Hair_1958_Table 14_adj'!C43/'[1]Hair_1958_Table 14_adj'!B43</f>
        <v>0.80469798657718117</v>
      </c>
      <c r="R33" s="4">
        <f>'[1]Commerce_Series L 56-71'!D33/'[1]Commerce_Series L 56-71'!B33</f>
        <v>7.4471653807447163E-2</v>
      </c>
      <c r="S33" s="4">
        <f>'[1]Commerce_Series L 56-71'!C33/'[1]Commerce_Series L 56-71'!E33</f>
        <v>7.6330766655507198E-2</v>
      </c>
      <c r="T33" s="5">
        <f>D33*('[1]Commerce_Series L 56-71'!C33/'[1]Commerce_Series L 56-71'!B33)</f>
        <v>595.04864139550477</v>
      </c>
      <c r="U33" s="5">
        <f>D33*('[1]Commerce_Series L 56-71'!D33/'[1]Commerce_Series L 56-71'!B33)</f>
        <v>579.38946662193894</v>
      </c>
      <c r="V33" s="5">
        <f t="shared" si="8"/>
        <v>759.38132617689803</v>
      </c>
      <c r="W33" s="5">
        <f t="shared" si="9"/>
        <v>419.38132617689809</v>
      </c>
      <c r="X33" s="5">
        <f>(('[1]Hair_1958_Table 14_adj'!L43*'[1]Ince_Table 4'!F$5)+('[1]Hair_1958_Table 14_adj'!M43*'[1]Ince_Table 4'!G$5)+('[1]Hair_1963_Table 21'!B5/1000*'[1]Ince_Table 4'!E$5)+('[1]API_1975_PulpwoodC&amp;I'!C32/1000*'[1]Ince_Table 4'!P$5)+('[1]API_1973_Total Wood Pulp'!C39/1000)+'[1]Ince_Paper&amp;Paperboard'!C38)*1000</f>
        <v>1939176908.8534393</v>
      </c>
      <c r="Y33" s="5">
        <f>(('[1]Hair_1958_Table 14_adj'!U43*'[1]Ince_Table 4'!F$5)+('[1]Hair_1958_Table 14_adj'!V43*'[1]Ince_Table 4'!G$5)+('[1]Hair_1963_Table 20'!H6/1000*'[1]Ince_Table 4'!B$5)+('[1]Hair_1963_Table 20'!I6/1000*'[1]Ince_Table 4'!E$5)+('[1]Hair_1963_Table 21'!E5/1000*'[1]Ince_Table 4'!E$5)+('[1]API_1975_PulpwoodC&amp;I'!F32/1000*'[1]Ince_Table 4'!P$5)+('[1]API_1973_Total Wood Pulp'!D39/1000)+'[1]Ince_Paper&amp;Paperboard'!D38)*1000</f>
        <v>85623754.824625671</v>
      </c>
      <c r="Z33" s="5">
        <f t="shared" ref="Z33:AA55" si="11">($X33+$Y33)*(V33/($V33+$W33))</f>
        <v>1304415108.637337</v>
      </c>
      <c r="AA33" s="5">
        <f t="shared" si="11"/>
        <v>720385555.04072821</v>
      </c>
      <c r="AB33" s="9">
        <v>8115</v>
      </c>
      <c r="AC33" s="9">
        <v>5790</v>
      </c>
      <c r="AD33" s="9">
        <v>-205</v>
      </c>
      <c r="AE33" s="9">
        <v>5585</v>
      </c>
      <c r="AF33" s="9">
        <v>175</v>
      </c>
      <c r="AG33" s="9">
        <v>-1</v>
      </c>
      <c r="AH33" s="9">
        <v>170</v>
      </c>
      <c r="AI33" s="9">
        <v>380</v>
      </c>
      <c r="AJ33" s="9">
        <v>545</v>
      </c>
      <c r="AK33" s="9">
        <v>925</v>
      </c>
      <c r="AL33" s="9">
        <v>1435</v>
      </c>
      <c r="AM33" s="8">
        <v>3200</v>
      </c>
    </row>
    <row r="34" spans="1:39" x14ac:dyDescent="0.2">
      <c r="A34" s="20">
        <v>1928</v>
      </c>
      <c r="B34" s="9">
        <v>10895</v>
      </c>
      <c r="C34" s="9">
        <v>11185</v>
      </c>
      <c r="D34" s="9">
        <v>7670</v>
      </c>
      <c r="E34" s="9">
        <v>290</v>
      </c>
      <c r="F34" s="2">
        <f t="shared" si="0"/>
        <v>5994.6844951683615</v>
      </c>
      <c r="G34" s="2">
        <f t="shared" si="1"/>
        <v>1675.3155048316385</v>
      </c>
      <c r="H34" s="2">
        <f t="shared" si="2"/>
        <v>16.54007094382079</v>
      </c>
      <c r="I34" s="2">
        <f t="shared" si="3"/>
        <v>10.213910688304315</v>
      </c>
      <c r="J34" s="2">
        <f t="shared" si="4"/>
        <v>10.776416593175005</v>
      </c>
      <c r="K34" s="2">
        <f t="shared" si="5"/>
        <v>9.8601473094367016</v>
      </c>
      <c r="L34" s="9"/>
      <c r="M34" s="9"/>
      <c r="N34" s="9"/>
      <c r="O34" s="3">
        <f t="shared" si="6"/>
        <v>2.7562142268271793E-3</v>
      </c>
      <c r="P34" s="3">
        <f t="shared" si="7"/>
        <v>6.3216796083359139E-3</v>
      </c>
      <c r="Q34" s="3">
        <f>'[1]Hair_1958_Table 14_adj'!C44/'[1]Hair_1958_Table 14_adj'!B44</f>
        <v>0.81229931972789116</v>
      </c>
      <c r="R34" s="4">
        <f>'[1]Commerce_Series L 56-71'!D34/'[1]Commerce_Series L 56-71'!B34</f>
        <v>7.970027247956403E-2</v>
      </c>
      <c r="S34" s="4">
        <f>'[1]Commerce_Series L 56-71'!C34/'[1]Commerce_Series L 56-71'!E34</f>
        <v>7.6555023923444973E-2</v>
      </c>
      <c r="T34" s="5">
        <f>D34*('[1]Commerce_Series L 56-71'!C34/'[1]Commerce_Series L 56-71'!B34)</f>
        <v>585.17711171662131</v>
      </c>
      <c r="U34" s="5">
        <f>D34*('[1]Commerce_Series L 56-71'!D34/'[1]Commerce_Series L 56-71'!B34)</f>
        <v>611.30108991825614</v>
      </c>
      <c r="V34" s="5">
        <f t="shared" si="8"/>
        <v>739.78796568423309</v>
      </c>
      <c r="W34" s="5">
        <f t="shared" si="9"/>
        <v>449.78796568423309</v>
      </c>
      <c r="X34" s="5">
        <f>(('[1]Hair_1958_Table 14_adj'!L44*'[1]Ince_Table 4'!F$5)+('[1]Hair_1958_Table 14_adj'!M44*'[1]Ince_Table 4'!G$5)+('[1]Hair_1963_Table 21'!B6/1000*'[1]Ince_Table 4'!E$5)+('[1]API_1975_PulpwoodC&amp;I'!C33/1000*'[1]Ince_Table 4'!P$5)+('[1]API_1973_Total Wood Pulp'!C40/1000)+'[1]Ince_Paper&amp;Paperboard'!C39)*1000</f>
        <v>1878017393.9652815</v>
      </c>
      <c r="Y34" s="5">
        <f>(('[1]Hair_1958_Table 14_adj'!U44*'[1]Ince_Table 4'!F$5)+('[1]Hair_1958_Table 14_adj'!V44*'[1]Ince_Table 4'!G$5)+('[1]Hair_1963_Table 20'!H7/1000*'[1]Ince_Table 4'!B$5)+('[1]Hair_1963_Table 20'!I7/1000*'[1]Ince_Table 4'!E$5)+('[1]Hair_1963_Table 21'!E6/1000*'[1]Ince_Table 4'!E$5)+('[1]API_1975_PulpwoodC&amp;I'!F33/1000*'[1]Ince_Table 4'!P$5)+('[1]API_1973_Total Wood Pulp'!D40/1000)+'[1]Ince_Paper&amp;Paperboard'!D39)*1000</f>
        <v>92379938.147382066</v>
      </c>
      <c r="Z34" s="5">
        <f t="shared" si="11"/>
        <v>1225374686.4535027</v>
      </c>
      <c r="AA34" s="5">
        <f t="shared" si="11"/>
        <v>745022645.65916097</v>
      </c>
      <c r="AB34" s="9">
        <v>7960</v>
      </c>
      <c r="AC34" s="9">
        <v>5710</v>
      </c>
      <c r="AD34" s="9">
        <v>-275</v>
      </c>
      <c r="AE34" s="9">
        <v>5435</v>
      </c>
      <c r="AF34" s="9">
        <v>175</v>
      </c>
      <c r="AG34" s="9">
        <v>-5</v>
      </c>
      <c r="AH34" s="9">
        <v>175</v>
      </c>
      <c r="AI34" s="9">
        <v>400</v>
      </c>
      <c r="AJ34" s="9">
        <v>570</v>
      </c>
      <c r="AK34" s="9">
        <v>965</v>
      </c>
      <c r="AL34" s="9">
        <v>1385</v>
      </c>
      <c r="AM34" s="8">
        <v>3225</v>
      </c>
    </row>
    <row r="35" spans="1:39" x14ac:dyDescent="0.2">
      <c r="A35" s="20">
        <v>1929</v>
      </c>
      <c r="B35" s="9">
        <v>11215</v>
      </c>
      <c r="C35" s="9">
        <v>11545</v>
      </c>
      <c r="D35" s="9">
        <v>8045</v>
      </c>
      <c r="E35" s="9">
        <v>330</v>
      </c>
      <c r="F35" s="2">
        <f t="shared" si="0"/>
        <v>6160.6040569769193</v>
      </c>
      <c r="G35" s="2">
        <f t="shared" si="1"/>
        <v>1884.3959430230807</v>
      </c>
      <c r="H35" s="2">
        <f t="shared" si="2"/>
        <v>17.287575421718358</v>
      </c>
      <c r="I35" s="2">
        <f t="shared" si="3"/>
        <v>10.332870376550105</v>
      </c>
      <c r="J35" s="2">
        <f t="shared" si="4"/>
        <v>12.154686738439739</v>
      </c>
      <c r="K35" s="2">
        <f t="shared" si="5"/>
        <v>10.917693919222167</v>
      </c>
      <c r="L35" s="9"/>
      <c r="M35" s="9"/>
      <c r="N35" s="9"/>
      <c r="O35" s="3">
        <f t="shared" si="6"/>
        <v>2.802985117575187E-3</v>
      </c>
      <c r="P35" s="3">
        <f t="shared" si="7"/>
        <v>6.4289537757164922E-3</v>
      </c>
      <c r="Q35" s="3">
        <f>'[1]Hair_1958_Table 14_adj'!C45/'[1]Hair_1958_Table 14_adj'!B45</f>
        <v>0.79587043489482512</v>
      </c>
      <c r="R35" s="4">
        <f>'[1]Commerce_Series L 56-71'!D35/'[1]Commerce_Series L 56-71'!B35</f>
        <v>7.8457012095456025E-2</v>
      </c>
      <c r="S35" s="4">
        <f>'[1]Commerce_Series L 56-71'!C35/'[1]Commerce_Series L 56-71'!E35</f>
        <v>7.7854105332024859E-2</v>
      </c>
      <c r="T35" s="5">
        <f>D35*('[1]Commerce_Series L 56-71'!C35/'[1]Commerce_Series L 56-71'!B35)</f>
        <v>625.92677345537754</v>
      </c>
      <c r="U35" s="5">
        <f>D35*('[1]Commerce_Series L 56-71'!D35/'[1]Commerce_Series L 56-71'!B35)</f>
        <v>631.18666230794372</v>
      </c>
      <c r="V35" s="5">
        <f t="shared" si="8"/>
        <v>792.85533736104856</v>
      </c>
      <c r="W35" s="5">
        <f t="shared" si="9"/>
        <v>462.85533736104856</v>
      </c>
      <c r="X35" s="5">
        <f>(('[1]Hair_1958_Table 14_adj'!L45*'[1]Ince_Table 4'!F$5)+('[1]Hair_1958_Table 14_adj'!M45*'[1]Ince_Table 4'!G$5)+('[1]Hair_1963_Table 21'!B7/1000*'[1]Ince_Table 4'!E$5)+('[1]API_1975_PulpwoodC&amp;I'!C34/1000*'[1]Ince_Table 4'!P$5)+('[1]API_1973_Total Wood Pulp'!C41/1000)+'[1]Ince_Paper&amp;Paperboard'!C40)*1000</f>
        <v>1641595054.054148</v>
      </c>
      <c r="Y35" s="5">
        <f>(('[1]Hair_1958_Table 14_adj'!U45*'[1]Ince_Table 4'!F$5)+('[1]Hair_1958_Table 14_adj'!V45*'[1]Ince_Table 4'!G$5)+('[1]Hair_1963_Table 20'!H8/1000*'[1]Ince_Table 4'!B$5)+('[1]Hair_1963_Table 20'!I8/1000*'[1]Ince_Table 4'!E$5)+('[1]Hair_1963_Table 21'!E7/1000*'[1]Ince_Table 4'!E$5)+('[1]API_1975_PulpwoodC&amp;I'!F34/1000*'[1]Ince_Table 4'!P$5)+('[1]API_1973_Total Wood Pulp'!D41/1000)+'[1]Ince_Paper&amp;Paperboard'!D40)*1000</f>
        <v>101626765.32874131</v>
      </c>
      <c r="Z35" s="5">
        <f t="shared" si="11"/>
        <v>1100669725.5383618</v>
      </c>
      <c r="AA35" s="5">
        <f t="shared" si="11"/>
        <v>642552093.8445276</v>
      </c>
      <c r="AB35" s="9">
        <v>8375</v>
      </c>
      <c r="AC35" s="9">
        <v>6020</v>
      </c>
      <c r="AD35" s="9">
        <v>-255</v>
      </c>
      <c r="AE35" s="9">
        <v>5765</v>
      </c>
      <c r="AF35" s="9">
        <v>200</v>
      </c>
      <c r="AG35" s="9">
        <v>-5</v>
      </c>
      <c r="AH35" s="9">
        <v>195</v>
      </c>
      <c r="AI35" s="9">
        <v>445</v>
      </c>
      <c r="AJ35" s="9">
        <v>590</v>
      </c>
      <c r="AK35" s="9">
        <v>1035</v>
      </c>
      <c r="AL35" s="9">
        <v>1380</v>
      </c>
      <c r="AM35" s="8">
        <v>3170</v>
      </c>
    </row>
    <row r="36" spans="1:39" x14ac:dyDescent="0.2">
      <c r="A36" s="20">
        <v>1930</v>
      </c>
      <c r="B36" s="9">
        <v>10095</v>
      </c>
      <c r="C36" s="9">
        <v>10495</v>
      </c>
      <c r="D36" s="9">
        <v>6305</v>
      </c>
      <c r="E36" s="9">
        <v>400</v>
      </c>
      <c r="F36" s="2">
        <f t="shared" si="0"/>
        <v>4799.8240716448208</v>
      </c>
      <c r="G36" s="2">
        <f t="shared" si="1"/>
        <v>1505.1759283551792</v>
      </c>
      <c r="H36" s="2">
        <f t="shared" si="2"/>
        <v>13.506360923094689</v>
      </c>
      <c r="I36" s="2">
        <f t="shared" si="3"/>
        <v>7.4689710317403621</v>
      </c>
      <c r="J36" s="2">
        <f t="shared" si="4"/>
        <v>9.2307322511454046</v>
      </c>
      <c r="K36" s="2">
        <f t="shared" si="5"/>
        <v>8.0906570038489178</v>
      </c>
      <c r="L36" s="9"/>
      <c r="M36" s="9"/>
      <c r="N36" s="9"/>
      <c r="O36" s="3">
        <f t="shared" si="6"/>
        <v>2.8103933147455803E-3</v>
      </c>
      <c r="P36" s="3">
        <f t="shared" si="7"/>
        <v>6.4459452883974637E-3</v>
      </c>
      <c r="Q36" s="3">
        <f>'[1]Hair_1958_Table 14_adj'!C46/'[1]Hair_1958_Table 14_adj'!B46</f>
        <v>0.79119831051161527</v>
      </c>
      <c r="R36" s="4">
        <f>'[1]Commerce_Series L 56-71'!D36/'[1]Commerce_Series L 56-71'!B36</f>
        <v>7.2789634146341459E-2</v>
      </c>
      <c r="S36" s="4">
        <f>'[1]Commerce_Series L 56-71'!C36/'[1]Commerce_Series L 56-71'!E36</f>
        <v>7.8059871163319444E-2</v>
      </c>
      <c r="T36" s="5">
        <f>D36*('[1]Commerce_Series L 56-71'!C36/'[1]Commerce_Series L 56-71'!B36)</f>
        <v>494.98094512195121</v>
      </c>
      <c r="U36" s="5">
        <f>D36*('[1]Commerce_Series L 56-71'!D36/'[1]Commerce_Series L 56-71'!B36)</f>
        <v>458.93864329268291</v>
      </c>
      <c r="V36" s="5">
        <f t="shared" si="8"/>
        <v>683.83556936167599</v>
      </c>
      <c r="W36" s="5">
        <f t="shared" si="9"/>
        <v>283.83556936167599</v>
      </c>
      <c r="X36" s="5">
        <f>(('[1]Hair_1958_Table 14_adj'!L46*'[1]Ince_Table 4'!F$5)+('[1]Hair_1958_Table 14_adj'!M46*'[1]Ince_Table 4'!G$5)+('[1]Hair_1963_Table 21'!B8/1000*'[1]Ince_Table 4'!E$5)+('[1]API_1975_PulpwoodC&amp;I'!C35/1000*'[1]Ince_Table 4'!P$5)+('[1]API_1973_Total Wood Pulp'!C42/1000)+'[1]Ince_Paper&amp;Paperboard'!C41)*1000</f>
        <v>1921314779.2079926</v>
      </c>
      <c r="Y36" s="5">
        <f>(('[1]Hair_1958_Table 14_adj'!U46*'[1]Ince_Table 4'!F$5)+('[1]Hair_1958_Table 14_adj'!V46*'[1]Ince_Table 4'!G$5)+('[1]Hair_1963_Table 20'!H9/1000*'[1]Ince_Table 4'!B$5)+('[1]Hair_1963_Table 20'!I9/1000*'[1]Ince_Table 4'!E$5)+('[1]Hair_1963_Table 21'!E8/1000*'[1]Ince_Table 4'!E$5)+('[1]API_1975_PulpwoodC&amp;I'!F35/1000*'[1]Ince_Table 4'!P$5)+('[1]API_1973_Total Wood Pulp'!D42/1000)+'[1]Ince_Paper&amp;Paperboard'!D41)*1000</f>
        <v>123148207.87105995</v>
      </c>
      <c r="Z36" s="5">
        <f t="shared" si="11"/>
        <v>1444784756.7847877</v>
      </c>
      <c r="AA36" s="5">
        <f t="shared" si="11"/>
        <v>599678230.29426479</v>
      </c>
      <c r="AB36" s="9">
        <v>6705</v>
      </c>
      <c r="AC36" s="9">
        <v>4560</v>
      </c>
      <c r="AD36" s="9">
        <v>-175</v>
      </c>
      <c r="AE36" s="9">
        <v>4385</v>
      </c>
      <c r="AF36" s="9">
        <v>155</v>
      </c>
      <c r="AG36" s="9">
        <v>-5</v>
      </c>
      <c r="AH36" s="9">
        <v>150</v>
      </c>
      <c r="AI36" s="9">
        <v>395</v>
      </c>
      <c r="AJ36" s="9">
        <v>580</v>
      </c>
      <c r="AK36" s="9">
        <v>975</v>
      </c>
      <c r="AL36" s="9">
        <v>1195</v>
      </c>
      <c r="AM36" s="8">
        <v>3790</v>
      </c>
    </row>
    <row r="37" spans="1:39" x14ac:dyDescent="0.2">
      <c r="A37" s="20">
        <v>1931</v>
      </c>
      <c r="B37" s="9">
        <v>8990</v>
      </c>
      <c r="C37" s="9">
        <v>9335</v>
      </c>
      <c r="D37" s="9">
        <v>4600</v>
      </c>
      <c r="E37" s="9">
        <v>335</v>
      </c>
      <c r="F37" s="2">
        <f t="shared" si="0"/>
        <v>3516.1097349825691</v>
      </c>
      <c r="G37" s="2">
        <f t="shared" si="1"/>
        <v>1083.8902650174309</v>
      </c>
      <c r="H37" s="2">
        <f t="shared" si="2"/>
        <v>9.4055221970426661</v>
      </c>
      <c r="I37" s="2">
        <f t="shared" si="3"/>
        <v>5.193495686607168</v>
      </c>
      <c r="J37" s="2">
        <f t="shared" si="4"/>
        <v>6.0983041201367847</v>
      </c>
      <c r="K37" s="2">
        <f t="shared" si="5"/>
        <v>5.5302369622319816</v>
      </c>
      <c r="L37" s="9"/>
      <c r="M37" s="9"/>
      <c r="N37" s="9"/>
      <c r="O37" s="3">
        <f t="shared" si="6"/>
        <v>2.6717791253983805E-3</v>
      </c>
      <c r="P37" s="3">
        <f t="shared" si="7"/>
        <v>6.1280184430553535E-3</v>
      </c>
      <c r="Q37" s="3">
        <f>'[1]Hair_1958_Table 14_adj'!C47/'[1]Hair_1958_Table 14_adj'!B47</f>
        <v>0.79441916287443115</v>
      </c>
      <c r="R37" s="4">
        <f>'[1]Commerce_Series L 56-71'!D37/'[1]Commerce_Series L 56-71'!B37</f>
        <v>6.9092584062643944E-2</v>
      </c>
      <c r="S37" s="4">
        <f>'[1]Commerce_Series L 56-71'!C37/'[1]Commerce_Series L 56-71'!E37</f>
        <v>7.4209803023362345E-2</v>
      </c>
      <c r="T37" s="5">
        <f>D37*('[1]Commerce_Series L 56-71'!C37/'[1]Commerce_Series L 56-71'!B37)</f>
        <v>343.25195762321511</v>
      </c>
      <c r="U37" s="5">
        <f>D37*('[1]Commerce_Series L 56-71'!D37/'[1]Commerce_Series L 56-71'!B37)</f>
        <v>317.82588668816214</v>
      </c>
      <c r="V37" s="5">
        <f t="shared" si="8"/>
        <v>503.99226694539914</v>
      </c>
      <c r="W37" s="5">
        <f t="shared" si="9"/>
        <v>168.99226694539914</v>
      </c>
      <c r="X37" s="5">
        <f>(('[1]Hair_1958_Table 14_adj'!L47*'[1]Ince_Table 4'!F$5)+('[1]Hair_1958_Table 14_adj'!M47*'[1]Ince_Table 4'!G$5)+('[1]Hair_1963_Table 21'!B9/1000*'[1]Ince_Table 4'!E$5)+('[1]API_1975_PulpwoodC&amp;I'!C36/1000*'[1]Ince_Table 4'!P$5)+('[1]API_1973_Total Wood Pulp'!C43/1000)+'[1]Ince_Paper&amp;Paperboard'!C42)*1000</f>
        <v>1241759513.8354201</v>
      </c>
      <c r="Y37" s="5">
        <f>(('[1]Hair_1958_Table 14_adj'!U47*'[1]Ince_Table 4'!F$5)+('[1]Hair_1958_Table 14_adj'!V47*'[1]Ince_Table 4'!G$5)+('[1]Hair_1963_Table 20'!H10/1000*'[1]Ince_Table 4'!B$5)+('[1]Hair_1963_Table 20'!I10/1000*'[1]Ince_Table 4'!E$5)+('[1]Hair_1963_Table 21'!E9/1000*'[1]Ince_Table 4'!E$5)+('[1]API_1975_PulpwoodC&amp;I'!F36/1000*'[1]Ince_Table 4'!P$5)+('[1]API_1973_Total Wood Pulp'!D43/1000)+'[1]Ince_Paper&amp;Paperboard'!D42)*1000</f>
        <v>69944567.481632248</v>
      </c>
      <c r="Z37" s="5">
        <f t="shared" si="11"/>
        <v>982323783.40478301</v>
      </c>
      <c r="AA37" s="5">
        <f t="shared" si="11"/>
        <v>329380297.91226935</v>
      </c>
      <c r="AB37" s="9">
        <v>4945</v>
      </c>
      <c r="AC37" s="9">
        <v>3105</v>
      </c>
      <c r="AD37" s="9">
        <v>-150</v>
      </c>
      <c r="AE37" s="9">
        <v>2960</v>
      </c>
      <c r="AF37" s="9">
        <v>125</v>
      </c>
      <c r="AG37" s="9">
        <v>-5</v>
      </c>
      <c r="AH37" s="9">
        <v>120</v>
      </c>
      <c r="AI37" s="9">
        <v>400</v>
      </c>
      <c r="AJ37" s="9">
        <v>490</v>
      </c>
      <c r="AK37" s="9">
        <v>895</v>
      </c>
      <c r="AL37" s="9">
        <v>970</v>
      </c>
      <c r="AM37" s="8">
        <v>4390</v>
      </c>
    </row>
    <row r="38" spans="1:39" x14ac:dyDescent="0.2">
      <c r="A38" s="20">
        <v>1932</v>
      </c>
      <c r="B38" s="9">
        <v>8380</v>
      </c>
      <c r="C38" s="9">
        <v>8685</v>
      </c>
      <c r="D38" s="9">
        <v>3400</v>
      </c>
      <c r="E38" s="9">
        <v>305</v>
      </c>
      <c r="F38" s="2">
        <f t="shared" si="0"/>
        <v>2612.960263153112</v>
      </c>
      <c r="G38" s="2">
        <f t="shared" si="1"/>
        <v>787.03973684688799</v>
      </c>
      <c r="H38" s="2">
        <f t="shared" si="2"/>
        <v>6.4134026832607791</v>
      </c>
      <c r="I38" s="2">
        <f t="shared" si="3"/>
        <v>3.5298398810638609</v>
      </c>
      <c r="J38" s="2">
        <f t="shared" si="4"/>
        <v>4.4963444224978772</v>
      </c>
      <c r="K38" s="2">
        <f t="shared" si="5"/>
        <v>3.6726532821941826</v>
      </c>
      <c r="L38" s="9"/>
      <c r="M38" s="9"/>
      <c r="N38" s="9"/>
      <c r="O38" s="3">
        <f t="shared" si="6"/>
        <v>2.4517528988637527E-3</v>
      </c>
      <c r="P38" s="3">
        <f t="shared" si="7"/>
        <v>5.623364161815309E-3</v>
      </c>
      <c r="Q38" s="3">
        <f>'[1]Hair_1958_Table 14_adj'!C48/'[1]Hair_1958_Table 14_adj'!B48</f>
        <v>0.79872818692694469</v>
      </c>
      <c r="R38" s="4">
        <f>'[1]Commerce_Series L 56-71'!D38/'[1]Commerce_Series L 56-71'!B38</f>
        <v>6.3191153238546599E-2</v>
      </c>
      <c r="S38" s="4">
        <f>'[1]Commerce_Series L 56-71'!C38/'[1]Commerce_Series L 56-71'!E38</f>
        <v>6.8098480880041903E-2</v>
      </c>
      <c r="T38" s="5">
        <f>D38*('[1]Commerce_Series L 56-71'!C38/'[1]Commerce_Series L 56-71'!B38)</f>
        <v>232.75408109531332</v>
      </c>
      <c r="U38" s="5">
        <f>D38*('[1]Commerce_Series L 56-71'!D38/'[1]Commerce_Series L 56-71'!B38)</f>
        <v>214.84992101105843</v>
      </c>
      <c r="V38" s="5">
        <f t="shared" si="8"/>
        <v>382.04391785150079</v>
      </c>
      <c r="W38" s="5">
        <f t="shared" si="9"/>
        <v>77.043917851500794</v>
      </c>
      <c r="X38" s="5">
        <f>(('[1]Hair_1958_Table 14_adj'!L48*'[1]Ince_Table 4'!F$5)+('[1]Hair_1958_Table 14_adj'!M48*'[1]Ince_Table 4'!G$5)+('[1]Hair_1963_Table 21'!B10/1000*'[1]Ince_Table 4'!E$5)+('[1]API_1975_PulpwoodC&amp;I'!C37/1000*'[1]Ince_Table 4'!P$5)+('[1]API_1973_Total Wood Pulp'!C44/1000)+'[1]Ince_Paper&amp;Paperboard'!C43)*1000</f>
        <v>788699438.0358566</v>
      </c>
      <c r="Y38" s="5">
        <f>(('[1]Hair_1958_Table 14_adj'!U48*'[1]Ince_Table 4'!F$5)+('[1]Hair_1958_Table 14_adj'!V48*'[1]Ince_Table 4'!G$5)+('[1]Hair_1963_Table 20'!H11/1000*'[1]Ince_Table 4'!B$5)+('[1]Hair_1963_Table 20'!I11/1000*'[1]Ince_Table 4'!E$5)+('[1]Hair_1963_Table 21'!E10/1000*'[1]Ince_Table 4'!E$5)+('[1]API_1975_PulpwoodC&amp;I'!F37/1000*'[1]Ince_Table 4'!P$5)+('[1]API_1973_Total Wood Pulp'!D44/1000)+'[1]Ince_Paper&amp;Paperboard'!D43)*1000</f>
        <v>41332288.199307278</v>
      </c>
      <c r="Z38" s="5">
        <f t="shared" si="11"/>
        <v>690736168.48579252</v>
      </c>
      <c r="AA38" s="5">
        <f t="shared" si="11"/>
        <v>139295557.74937135</v>
      </c>
      <c r="AB38" s="9">
        <v>3705</v>
      </c>
      <c r="AC38" s="9">
        <v>2100</v>
      </c>
      <c r="AD38" s="9">
        <v>-120</v>
      </c>
      <c r="AE38" s="9">
        <v>1980</v>
      </c>
      <c r="AF38" s="9">
        <v>120</v>
      </c>
      <c r="AG38" s="9">
        <v>-1</v>
      </c>
      <c r="AH38" s="9">
        <v>115</v>
      </c>
      <c r="AI38" s="9">
        <v>350</v>
      </c>
      <c r="AJ38" s="9">
        <v>425</v>
      </c>
      <c r="AK38" s="9">
        <v>780</v>
      </c>
      <c r="AL38" s="9">
        <v>830</v>
      </c>
      <c r="AM38" s="8">
        <v>4980</v>
      </c>
    </row>
    <row r="39" spans="1:39" x14ac:dyDescent="0.2">
      <c r="A39" s="20">
        <v>1933</v>
      </c>
      <c r="B39" s="9">
        <v>9045</v>
      </c>
      <c r="C39" s="9">
        <v>9390</v>
      </c>
      <c r="D39" s="9">
        <v>4040</v>
      </c>
      <c r="E39" s="9">
        <v>345</v>
      </c>
      <c r="F39" s="2">
        <f t="shared" si="0"/>
        <v>3124.5326674726116</v>
      </c>
      <c r="G39" s="2">
        <f t="shared" si="1"/>
        <v>915.46733252738841</v>
      </c>
      <c r="H39" s="2">
        <f t="shared" si="2"/>
        <v>7.783362395831694</v>
      </c>
      <c r="I39" s="2">
        <f t="shared" si="3"/>
        <v>4.2339995165709414</v>
      </c>
      <c r="J39" s="2">
        <f t="shared" si="4"/>
        <v>5.0578770213860365</v>
      </c>
      <c r="K39" s="2">
        <f t="shared" si="5"/>
        <v>4.2851857916076694</v>
      </c>
      <c r="L39" s="9"/>
      <c r="M39" s="9"/>
      <c r="N39" s="9"/>
      <c r="O39" s="3">
        <f t="shared" si="6"/>
        <v>2.4882219584747133E-3</v>
      </c>
      <c r="P39" s="3">
        <f t="shared" si="7"/>
        <v>5.707009949662209E-3</v>
      </c>
      <c r="Q39" s="3">
        <f>'[1]Hair_1958_Table 14_adj'!C49/'[1]Hair_1958_Table 14_adj'!B49</f>
        <v>0.80380152760771961</v>
      </c>
      <c r="R39" s="4">
        <f>'[1]Commerce_Series L 56-71'!D39/'[1]Commerce_Series L 56-71'!B39</f>
        <v>6.3386944181646171E-2</v>
      </c>
      <c r="S39" s="4">
        <f>'[1]Commerce_Series L 56-71'!C39/'[1]Commerce_Series L 56-71'!E39</f>
        <v>6.9111424541607902E-2</v>
      </c>
      <c r="T39" s="5">
        <f>D39*('[1]Commerce_Series L 56-71'!C39/'[1]Commerce_Series L 56-71'!B39)</f>
        <v>280.92715231788077</v>
      </c>
      <c r="U39" s="5">
        <f>D39*('[1]Commerce_Series L 56-71'!D39/'[1]Commerce_Series L 56-71'!B39)</f>
        <v>256.08325449385052</v>
      </c>
      <c r="V39" s="5">
        <f t="shared" si="8"/>
        <v>448.41094954160872</v>
      </c>
      <c r="W39" s="5">
        <f t="shared" si="9"/>
        <v>103.41094954160872</v>
      </c>
      <c r="X39" s="5">
        <f>(('[1]Hair_1958_Table 14_adj'!L49*'[1]Ince_Table 4'!F$5)+('[1]Hair_1958_Table 14_adj'!M49*'[1]Ince_Table 4'!G$5)+('[1]Hair_1963_Table 21'!B11/1000*'[1]Ince_Table 4'!E$5)+('[1]API_1975_PulpwoodC&amp;I'!C38/1000*'[1]Ince_Table 4'!P$5)+('[1]API_1973_Total Wood Pulp'!C45/1000)+'[1]Ince_Paper&amp;Paperboard'!C44)*1000</f>
        <v>879977528.33448946</v>
      </c>
      <c r="Y39" s="5">
        <f>(('[1]Hair_1958_Table 14_adj'!U49*'[1]Ince_Table 4'!F$5)+('[1]Hair_1958_Table 14_adj'!V49*'[1]Ince_Table 4'!G$5)+('[1]Hair_1963_Table 20'!H12/1000*'[1]Ince_Table 4'!B$5)+('[1]Hair_1963_Table 20'!I12/1000*'[1]Ince_Table 4'!E$5)+('[1]Hair_1963_Table 21'!E11/1000*'[1]Ince_Table 4'!E$5)+('[1]API_1975_PulpwoodC&amp;I'!F38/1000*'[1]Ince_Table 4'!P$5)+('[1]API_1973_Total Wood Pulp'!D45/1000)+'[1]Ince_Paper&amp;Paperboard'!D44)*1000</f>
        <v>40906980.496105917</v>
      </c>
      <c r="Z39" s="5">
        <f t="shared" si="11"/>
        <v>748311543.46886957</v>
      </c>
      <c r="AA39" s="5">
        <f t="shared" si="11"/>
        <v>172572965.36172578</v>
      </c>
      <c r="AB39" s="9">
        <v>4385</v>
      </c>
      <c r="AC39" s="9">
        <v>2665</v>
      </c>
      <c r="AD39" s="9">
        <v>-145</v>
      </c>
      <c r="AE39" s="9">
        <v>2520</v>
      </c>
      <c r="AF39" s="9">
        <v>125</v>
      </c>
      <c r="AG39" s="9">
        <v>-5</v>
      </c>
      <c r="AH39" s="9">
        <v>120</v>
      </c>
      <c r="AI39" s="9">
        <v>415</v>
      </c>
      <c r="AJ39" s="9">
        <v>495</v>
      </c>
      <c r="AK39" s="9">
        <v>910</v>
      </c>
      <c r="AL39" s="9">
        <v>835</v>
      </c>
      <c r="AM39" s="8">
        <v>5005</v>
      </c>
    </row>
    <row r="40" spans="1:39" x14ac:dyDescent="0.2">
      <c r="A40" s="20">
        <v>1934</v>
      </c>
      <c r="B40" s="9">
        <v>9165</v>
      </c>
      <c r="C40" s="9">
        <v>9520</v>
      </c>
      <c r="D40" s="9">
        <v>4340</v>
      </c>
      <c r="E40" s="9">
        <v>355</v>
      </c>
      <c r="F40" s="2">
        <f t="shared" si="0"/>
        <v>3242.4591251303614</v>
      </c>
      <c r="G40" s="2">
        <f t="shared" si="1"/>
        <v>1097.5408748696386</v>
      </c>
      <c r="H40" s="2">
        <f t="shared" si="2"/>
        <v>7.812668930899128</v>
      </c>
      <c r="I40" s="2">
        <f t="shared" si="3"/>
        <v>4.1865103837256807</v>
      </c>
      <c r="J40" s="2">
        <f t="shared" si="4"/>
        <v>6.5625527784574942</v>
      </c>
      <c r="K40" s="2">
        <f t="shared" si="5"/>
        <v>4.8950759691999721</v>
      </c>
      <c r="L40" s="9"/>
      <c r="M40" s="9"/>
      <c r="N40" s="9"/>
      <c r="O40" s="3">
        <f t="shared" si="6"/>
        <v>2.4067971874257251E-3</v>
      </c>
      <c r="P40" s="3">
        <f t="shared" si="7"/>
        <v>5.5202533072562406E-3</v>
      </c>
      <c r="Q40" s="3">
        <f>'[1]Hair_1958_Table 14_adj'!C50/'[1]Hair_1958_Table 14_adj'!B50</f>
        <v>0.77647933708700734</v>
      </c>
      <c r="R40" s="4">
        <f>'[1]Commerce_Series L 56-71'!D40/'[1]Commerce_Series L 56-71'!B40</f>
        <v>6.0396496081143385E-2</v>
      </c>
      <c r="S40" s="4">
        <f>'[1]Commerce_Series L 56-71'!C40/'[1]Commerce_Series L 56-71'!E40</f>
        <v>6.6849816849816848E-2</v>
      </c>
      <c r="T40" s="5">
        <f>D40*('[1]Commerce_Series L 56-71'!C40/'[1]Commerce_Series L 56-71'!B40)</f>
        <v>292.13462425080684</v>
      </c>
      <c r="U40" s="5">
        <f>D40*('[1]Commerce_Series L 56-71'!D40/'[1]Commerce_Series L 56-71'!B40)</f>
        <v>262.12079299216231</v>
      </c>
      <c r="V40" s="5">
        <f t="shared" si="8"/>
        <v>463.42697311809172</v>
      </c>
      <c r="W40" s="5">
        <f t="shared" si="9"/>
        <v>108.42697311809164</v>
      </c>
      <c r="X40" s="5">
        <f>(('[1]Hair_1958_Table 14_adj'!L50*'[1]Ince_Table 4'!F$5)+('[1]Hair_1958_Table 14_adj'!M50*'[1]Ince_Table 4'!G$5)+('[1]Hair_1963_Table 21'!B12/1000*'[1]Ince_Table 4'!E$5)+('[1]API_1975_PulpwoodC&amp;I'!C39/1000*'[1]Ince_Table 4'!P$5)+('[1]API_1973_Total Wood Pulp'!C46/1000)+'[1]Ince_Paper&amp;Paperboard'!C45)*1000</f>
        <v>1180545854.5515597</v>
      </c>
      <c r="Y40" s="5">
        <f>(('[1]Hair_1958_Table 14_adj'!U50*'[1]Ince_Table 4'!F$5)+('[1]Hair_1958_Table 14_adj'!V50*'[1]Ince_Table 4'!G$5)+('[1]Hair_1963_Table 20'!H13/1000*'[1]Ince_Table 4'!B$5)+('[1]Hair_1963_Table 20'!I13/1000*'[1]Ince_Table 4'!E$5)+('[1]Hair_1963_Table 21'!E12/1000*'[1]Ince_Table 4'!E$5)+('[1]API_1975_PulpwoodC&amp;I'!F39/1000*'[1]Ince_Table 4'!P$5)+('[1]API_1973_Total Wood Pulp'!D46/1000)+'[1]Ince_Paper&amp;Paperboard'!D45)*1000</f>
        <v>91322147.638967365</v>
      </c>
      <c r="Z40" s="5">
        <f t="shared" si="11"/>
        <v>1030714122.6187725</v>
      </c>
      <c r="AA40" s="5">
        <f t="shared" si="11"/>
        <v>241153879.57175457</v>
      </c>
      <c r="AB40" s="9">
        <v>4695</v>
      </c>
      <c r="AC40" s="9">
        <v>2925</v>
      </c>
      <c r="AD40" s="9">
        <v>-165</v>
      </c>
      <c r="AE40" s="9">
        <v>2760</v>
      </c>
      <c r="AF40" s="9">
        <v>130</v>
      </c>
      <c r="AG40" s="9">
        <v>-5</v>
      </c>
      <c r="AH40" s="9">
        <v>125</v>
      </c>
      <c r="AI40" s="9">
        <v>430</v>
      </c>
      <c r="AJ40" s="9">
        <v>525</v>
      </c>
      <c r="AK40" s="9">
        <v>955</v>
      </c>
      <c r="AL40" s="9">
        <v>855</v>
      </c>
      <c r="AM40" s="8">
        <v>4825</v>
      </c>
    </row>
    <row r="41" spans="1:39" x14ac:dyDescent="0.2">
      <c r="A41" s="20">
        <v>1935</v>
      </c>
      <c r="B41" s="9">
        <v>9600</v>
      </c>
      <c r="C41" s="9">
        <v>10225</v>
      </c>
      <c r="D41" s="9">
        <v>5090</v>
      </c>
      <c r="E41" s="9">
        <v>420</v>
      </c>
      <c r="F41" s="2">
        <f t="shared" si="0"/>
        <v>3884.0020800136317</v>
      </c>
      <c r="G41" s="2">
        <f t="shared" si="1"/>
        <v>1205.9979199863683</v>
      </c>
      <c r="H41" s="2">
        <f t="shared" si="2"/>
        <v>10.123495713593343</v>
      </c>
      <c r="I41" s="2">
        <f t="shared" si="3"/>
        <v>4.9529086602545034</v>
      </c>
      <c r="J41" s="2">
        <f t="shared" si="4"/>
        <v>7.8530347654038053</v>
      </c>
      <c r="K41" s="2">
        <f t="shared" si="5"/>
        <v>5.3123721851364127</v>
      </c>
      <c r="L41" s="9"/>
      <c r="M41" s="9"/>
      <c r="N41" s="9"/>
      <c r="O41" s="3">
        <f t="shared" si="6"/>
        <v>2.6029946675594643E-3</v>
      </c>
      <c r="P41" s="3">
        <f t="shared" si="7"/>
        <v>5.9702537452831928E-3</v>
      </c>
      <c r="Q41" s="3">
        <f>'[1]Hair_1958_Table 14_adj'!C51/'[1]Hair_1958_Table 14_adj'!B51</f>
        <v>0.7930613668061367</v>
      </c>
      <c r="R41" s="4">
        <f>'[1]Commerce_Series L 56-71'!D41/'[1]Commerce_Series L 56-71'!B41</f>
        <v>5.9650617809970177E-2</v>
      </c>
      <c r="S41" s="4">
        <f>'[1]Commerce_Series L 56-71'!C41/'[1]Commerce_Series L 56-71'!E41</f>
        <v>7.2299285414039516E-2</v>
      </c>
      <c r="T41" s="5">
        <f>D41*('[1]Commerce_Series L 56-71'!C41/'[1]Commerce_Series L 56-71'!B41)</f>
        <v>373.02087771623343</v>
      </c>
      <c r="U41" s="5">
        <f>D41*('[1]Commerce_Series L 56-71'!D41/'[1]Commerce_Series L 56-71'!B41)</f>
        <v>303.62164465274822</v>
      </c>
      <c r="V41" s="5">
        <f t="shared" si="8"/>
        <v>566.30078769405566</v>
      </c>
      <c r="W41" s="5">
        <f t="shared" si="9"/>
        <v>146.30078769405566</v>
      </c>
      <c r="X41" s="5">
        <f>(('[1]Hair_1958_Table 14_adj'!L51*'[1]Ince_Table 4'!F$5)+('[1]Hair_1958_Table 14_adj'!M51*'[1]Ince_Table 4'!G$5)+('[1]Hair_1963_Table 20'!D14/1000*'[1]Ince_Table 4'!E$5)+('[1]Hair_1963_Table 21'!B13/1000*'[1]Ince_Table 4'!E$5)+('[1]API_1975_PulpwoodC&amp;I'!C40/1000*'[1]Ince_Table 4'!P$5)+('[1]API_1973_Total Wood Pulp'!C47/1000)+'[1]Ince_Paper&amp;Paperboard'!C46)*1000</f>
        <v>1261061536.0150151</v>
      </c>
      <c r="Y41" s="5">
        <f>(('[1]Hair_1958_Table 14_adj'!U51*'[1]Ince_Table 4'!F$5)+('[1]Hair_1958_Table 14_adj'!V51*'[1]Ince_Table 4'!G$5)+('[1]Hair_1963_Table 20'!H14/1000*'[1]Ince_Table 4'!B$5)+('[1]Hair_1963_Table 20'!I14/1000*'[1]Ince_Table 4'!E$5)+('[1]Hair_1963_Table 21'!E13/1000*'[1]Ince_Table 4'!E$5)+('[1]API_1975_PulpwoodC&amp;I'!F40/1000*'[1]Ince_Table 4'!P$5)+('[1]API_1973_Total Wood Pulp'!D47/1000)+'[1]Ince_Paper&amp;Paperboard'!D46)*1000</f>
        <v>106330785.87566869</v>
      </c>
      <c r="Z41" s="5">
        <f t="shared" si="11"/>
        <v>1086659608.564229</v>
      </c>
      <c r="AA41" s="5">
        <f t="shared" si="11"/>
        <v>280732713.32645482</v>
      </c>
      <c r="AB41" s="9">
        <v>5715</v>
      </c>
      <c r="AC41" s="9">
        <v>3565</v>
      </c>
      <c r="AD41" s="9">
        <v>-135</v>
      </c>
      <c r="AE41" s="9">
        <v>3630</v>
      </c>
      <c r="AF41" s="9">
        <v>145</v>
      </c>
      <c r="AG41" s="9">
        <v>-5</v>
      </c>
      <c r="AH41" s="9">
        <v>140</v>
      </c>
      <c r="AI41" s="9">
        <v>485</v>
      </c>
      <c r="AJ41" s="9">
        <v>560</v>
      </c>
      <c r="AK41" s="9">
        <v>1050</v>
      </c>
      <c r="AL41" s="9">
        <v>895</v>
      </c>
      <c r="AM41" s="8">
        <v>4510</v>
      </c>
    </row>
    <row r="42" spans="1:39" x14ac:dyDescent="0.2">
      <c r="A42" s="20">
        <v>1936</v>
      </c>
      <c r="B42" s="9">
        <v>10255</v>
      </c>
      <c r="C42" s="9">
        <v>10605</v>
      </c>
      <c r="D42" s="9">
        <v>5990</v>
      </c>
      <c r="E42" s="9">
        <v>560</v>
      </c>
      <c r="F42" s="2">
        <f t="shared" si="0"/>
        <v>4594.9375083056111</v>
      </c>
      <c r="G42" s="2">
        <f t="shared" si="1"/>
        <v>1395.0624916943889</v>
      </c>
      <c r="H42" s="2">
        <f t="shared" si="2"/>
        <v>13.039973562702215</v>
      </c>
      <c r="I42" s="2">
        <f t="shared" si="3"/>
        <v>5.2080313065210921</v>
      </c>
      <c r="J42" s="2">
        <f t="shared" si="4"/>
        <v>9.9405919338602473</v>
      </c>
      <c r="K42" s="2">
        <f t="shared" si="5"/>
        <v>5.461962440192397</v>
      </c>
      <c r="L42" s="9"/>
      <c r="M42" s="9"/>
      <c r="N42" s="9"/>
      <c r="O42" s="3">
        <f t="shared" si="6"/>
        <v>2.8330711982783793E-3</v>
      </c>
      <c r="P42" s="3">
        <f t="shared" si="7"/>
        <v>6.4979595014053341E-3</v>
      </c>
      <c r="Q42" s="3">
        <f>'[1]Hair_1958_Table 14_adj'!C52/'[1]Hair_1958_Table 14_adj'!B52</f>
        <v>0.79725620792007534</v>
      </c>
      <c r="R42" s="4">
        <f>'[1]Commerce_Series L 56-71'!D42/'[1]Commerce_Series L 56-71'!B42</f>
        <v>5.301857585139319E-2</v>
      </c>
      <c r="S42" s="4">
        <f>'[1]Commerce_Series L 56-71'!C42/'[1]Commerce_Series L 56-71'!E42</f>
        <v>7.8689759036144571E-2</v>
      </c>
      <c r="T42" s="5">
        <f>D42*('[1]Commerce_Series L 56-71'!C42/'[1]Commerce_Series L 56-71'!B42)</f>
        <v>484.48529411764707</v>
      </c>
      <c r="U42" s="5">
        <f>D42*('[1]Commerce_Series L 56-71'!D42/'[1]Commerce_Series L 56-71'!B42)</f>
        <v>317.58126934984523</v>
      </c>
      <c r="V42" s="5">
        <f t="shared" si="8"/>
        <v>721.93344100646038</v>
      </c>
      <c r="W42" s="5">
        <f t="shared" si="9"/>
        <v>161.93344100646041</v>
      </c>
      <c r="X42" s="5">
        <f>(('[1]Hair_1958_Table 14_adj'!L52*'[1]Ince_Table 4'!F$5)+('[1]Hair_1958_Table 14_adj'!M52*'[1]Ince_Table 4'!G$5)+('[1]Hair_1963_Table 20'!D15/1000*'[1]Ince_Table 4'!E$5)+('[1]Hair_1963_Table 21'!B14/1000*'[1]Ince_Table 4'!E$5)+('[1]API_1975_PulpwoodC&amp;I'!C41/1000*'[1]Ince_Table 4'!P$5)+('[1]API_1973_Total Wood Pulp'!C48/1000)+'[1]Ince_Paper&amp;Paperboard'!C47)*1000</f>
        <v>1470874279.5934353</v>
      </c>
      <c r="Y42" s="5">
        <f>(('[1]Hair_1958_Table 14_adj'!U52*'[1]Ince_Table 4'!F$5)+('[1]Hair_1958_Table 14_adj'!V52*'[1]Ince_Table 4'!G$5)+('[1]Hair_1963_Table 20'!H15/1000*'[1]Ince_Table 4'!B$5)+('[1]Hair_1963_Table 20'!I15/1000*'[1]Ince_Table 4'!E$5)+('[1]Hair_1963_Table 21'!E14/1000*'[1]Ince_Table 4'!E$5)+('[1]API_1975_PulpwoodC&amp;I'!F41/1000*'[1]Ince_Table 4'!P$5)+('[1]API_1973_Total Wood Pulp'!D48/1000)+'[1]Ince_Paper&amp;Paperboard'!D47)*1000</f>
        <v>107000684.13078168</v>
      </c>
      <c r="Z42" s="5">
        <f t="shared" si="11"/>
        <v>1288792153.2314134</v>
      </c>
      <c r="AA42" s="5">
        <f t="shared" si="11"/>
        <v>289082810.49280357</v>
      </c>
      <c r="AB42" s="9">
        <v>6340</v>
      </c>
      <c r="AC42" s="9">
        <v>4295</v>
      </c>
      <c r="AD42" s="9">
        <v>-95</v>
      </c>
      <c r="AE42" s="9">
        <v>3995</v>
      </c>
      <c r="AF42" s="9">
        <v>165</v>
      </c>
      <c r="AG42" s="9">
        <v>-5</v>
      </c>
      <c r="AH42" s="9">
        <v>160</v>
      </c>
      <c r="AI42" s="9">
        <v>555</v>
      </c>
      <c r="AJ42" s="9">
        <v>660</v>
      </c>
      <c r="AK42" s="9">
        <v>1210</v>
      </c>
      <c r="AL42" s="9">
        <v>975</v>
      </c>
      <c r="AM42" s="8">
        <v>4265</v>
      </c>
    </row>
    <row r="43" spans="1:39" x14ac:dyDescent="0.2">
      <c r="A43" s="20">
        <v>1937</v>
      </c>
      <c r="B43" s="9">
        <v>10435</v>
      </c>
      <c r="C43" s="9">
        <v>10680</v>
      </c>
      <c r="D43" s="9">
        <v>6360</v>
      </c>
      <c r="E43" s="9">
        <v>610</v>
      </c>
      <c r="F43" s="2">
        <f t="shared" si="0"/>
        <v>4883.9090774484448</v>
      </c>
      <c r="G43" s="2">
        <f t="shared" si="1"/>
        <v>1476.0909225515552</v>
      </c>
      <c r="H43" s="2">
        <f t="shared" si="2"/>
        <v>15.153443001450803</v>
      </c>
      <c r="I43" s="2">
        <f t="shared" si="3"/>
        <v>5.7354132447559474</v>
      </c>
      <c r="J43" s="2">
        <f t="shared" si="4"/>
        <v>8.1282352781235652</v>
      </c>
      <c r="K43" s="2">
        <f t="shared" si="5"/>
        <v>5.9878556804657297</v>
      </c>
      <c r="L43" s="9"/>
      <c r="M43" s="9"/>
      <c r="N43" s="9"/>
      <c r="O43" s="3">
        <f t="shared" si="6"/>
        <v>3.096756597190946E-3</v>
      </c>
      <c r="P43" s="3">
        <f t="shared" si="7"/>
        <v>7.1027508826762989E-3</v>
      </c>
      <c r="Q43" s="3">
        <f>'[1]Hair_1958_Table 14_adj'!C53/'[1]Hair_1958_Table 14_adj'!B53</f>
        <v>0.79809681423251966</v>
      </c>
      <c r="R43" s="4">
        <f>'[1]Commerce_Series L 56-71'!D43/'[1]Commerce_Series L 56-71'!B43</f>
        <v>5.4932735426008968E-2</v>
      </c>
      <c r="S43" s="4">
        <f>'[1]Commerce_Series L 56-71'!C43/'[1]Commerce_Series L 56-71'!E43</f>
        <v>8.6013733285146374E-2</v>
      </c>
      <c r="T43" s="5">
        <f>D43*('[1]Commerce_Series L 56-71'!C43/'[1]Commerce_Series L 56-71'!B43)</f>
        <v>565.65022421524657</v>
      </c>
      <c r="U43" s="5">
        <f>D43*('[1]Commerce_Series L 56-71'!D43/'[1]Commerce_Series L 56-71'!B43)</f>
        <v>349.37219730941706</v>
      </c>
      <c r="V43" s="5">
        <f t="shared" si="8"/>
        <v>809.04198940073377</v>
      </c>
      <c r="W43" s="5">
        <f t="shared" si="9"/>
        <v>199.04198940073377</v>
      </c>
      <c r="X43" s="5">
        <f>(('[1]Hair_1958_Table 14_adj'!L53*'[1]Ince_Table 4'!F$5)+('[1]Hair_1958_Table 14_adj'!M53*'[1]Ince_Table 4'!G$5)+('[1]Hair_1963_Table 20'!D16/1000*'[1]Ince_Table 4'!E$5)+('[1]Hair_1963_Table 21'!B15/1000*'[1]Ince_Table 4'!E$5)+('[1]API_1975_PulpwoodC&amp;I'!C42/1000*'[1]Ince_Table 4'!P$5)+('[1]API_1973_Total Wood Pulp'!C49/1000)+'[1]Ince_Paper&amp;Paperboard'!C48)*1000</f>
        <v>1850791079.9852736</v>
      </c>
      <c r="Y43" s="5">
        <f>(('[1]Hair_1958_Table 14_adj'!U53*'[1]Ince_Table 4'!F$5)+('[1]Hair_1958_Table 14_adj'!V53*'[1]Ince_Table 4'!G$5)+('[1]Hair_1963_Table 20'!H16/1000*'[1]Ince_Table 4'!B$5)+('[1]Hair_1963_Table 20'!I16/1000*'[1]Ince_Table 4'!E$5)+('[1]Hair_1963_Table 21'!E15/1000*'[1]Ince_Table 4'!E$5)+('[1]API_1975_PulpwoodC&amp;I'!F42/1000*'[1]Ince_Table 4'!P$5)+('[1]API_1973_Total Wood Pulp'!D49/1000)+'[1]Ince_Paper&amp;Paperboard'!D48)*1000</f>
        <v>172577677.19580382</v>
      </c>
      <c r="Z43" s="5">
        <f t="shared" si="11"/>
        <v>1623863010.4481194</v>
      </c>
      <c r="AA43" s="5">
        <f t="shared" si="11"/>
        <v>399505746.7329582</v>
      </c>
      <c r="AB43" s="9">
        <v>6695</v>
      </c>
      <c r="AC43" s="9">
        <v>4505</v>
      </c>
      <c r="AD43" s="9">
        <v>-115</v>
      </c>
      <c r="AE43" s="9">
        <v>4015</v>
      </c>
      <c r="AF43" s="9">
        <v>195</v>
      </c>
      <c r="AG43" s="9">
        <v>-5</v>
      </c>
      <c r="AH43" s="9">
        <v>195</v>
      </c>
      <c r="AI43" s="9">
        <v>640</v>
      </c>
      <c r="AJ43" s="9">
        <v>730</v>
      </c>
      <c r="AK43" s="9">
        <v>1375</v>
      </c>
      <c r="AL43" s="9">
        <v>1020</v>
      </c>
      <c r="AM43" s="8">
        <v>4075</v>
      </c>
    </row>
    <row r="44" spans="1:39" x14ac:dyDescent="0.2">
      <c r="A44" s="20">
        <v>1938</v>
      </c>
      <c r="B44" s="9">
        <v>9895</v>
      </c>
      <c r="C44" s="9">
        <v>10255</v>
      </c>
      <c r="D44" s="9">
        <v>5570</v>
      </c>
      <c r="E44" s="9">
        <v>470</v>
      </c>
      <c r="F44" s="2">
        <f t="shared" si="0"/>
        <v>4307.9687814344497</v>
      </c>
      <c r="G44" s="2">
        <f t="shared" si="1"/>
        <v>1262.0312185655503</v>
      </c>
      <c r="H44" s="2">
        <f t="shared" si="2"/>
        <v>10.343289978633637</v>
      </c>
      <c r="I44" s="2">
        <f t="shared" si="3"/>
        <v>3.8730017162176908</v>
      </c>
      <c r="J44" s="2">
        <f t="shared" si="4"/>
        <v>7.5930289136305724</v>
      </c>
      <c r="K44" s="2">
        <f t="shared" si="5"/>
        <v>3.9192801712556404</v>
      </c>
      <c r="L44" s="9"/>
      <c r="M44" s="9"/>
      <c r="N44" s="9"/>
      <c r="O44" s="3">
        <f t="shared" si="6"/>
        <v>2.3973661028802895E-3</v>
      </c>
      <c r="P44" s="3">
        <f t="shared" si="7"/>
        <v>5.4986220805268134E-3</v>
      </c>
      <c r="Q44" s="3">
        <f>'[1]Hair_1958_Table 14_adj'!C54/'[1]Hair_1958_Table 14_adj'!B54</f>
        <v>0.80382678751258807</v>
      </c>
      <c r="R44" s="4">
        <f>'[1]Commerce_Series L 56-71'!D44/'[1]Commerce_Series L 56-71'!B44</f>
        <v>4.2054185200161749E-2</v>
      </c>
      <c r="S44" s="4">
        <f>'[1]Commerce_Series L 56-71'!C44/'[1]Commerce_Series L 56-71'!E44</f>
        <v>6.6587864460204885E-2</v>
      </c>
      <c r="T44" s="5">
        <f>D44*('[1]Commerce_Series L 56-71'!C44/'[1]Commerce_Series L 56-71'!B44)</f>
        <v>380.64294379296399</v>
      </c>
      <c r="U44" s="5">
        <f>D44*('[1]Commerce_Series L 56-71'!D44/'[1]Commerce_Series L 56-71'!B44)</f>
        <v>234.24181156490096</v>
      </c>
      <c r="V44" s="5">
        <f t="shared" si="8"/>
        <v>580.96605241368684</v>
      </c>
      <c r="W44" s="5">
        <f t="shared" si="9"/>
        <v>110.96605241368687</v>
      </c>
      <c r="X44" s="5">
        <f>(('[1]Hair_1958_Table 14_adj'!L54*'[1]Ince_Table 4'!F$5)+('[1]Hair_1958_Table 14_adj'!M54*'[1]Ince_Table 4'!G$5)+('[1]Hair_1963_Table 20'!D17/1000*'[1]Ince_Table 4'!E$5)+('[1]Hair_1963_Table 21'!B16/1000*'[1]Ince_Table 4'!E$5)+('[1]API_1975_PulpwoodC&amp;I'!C43/1000*'[1]Ince_Table 4'!P$5)+('[1]API_1973_Total Wood Pulp'!C50/1000)+'[1]Ince_Paper&amp;Paperboard'!C49)*1000</f>
        <v>1571628803.0457149</v>
      </c>
      <c r="Y44" s="5">
        <f>(('[1]Hair_1958_Table 14_adj'!U54*'[1]Ince_Table 4'!F$5)+('[1]Hair_1958_Table 14_adj'!V54*'[1]Ince_Table 4'!G$5)+('[1]Hair_1963_Table 20'!H17/1000*'[1]Ince_Table 4'!B$5)+('[1]Hair_1963_Table 20'!I17/1000*'[1]Ince_Table 4'!E$5)+('[1]Hair_1963_Table 21'!E16/1000*'[1]Ince_Table 4'!E$5)+('[1]API_1975_PulpwoodC&amp;I'!F43/1000*'[1]Ince_Table 4'!P$5)+('[1]API_1973_Total Wood Pulp'!D50/1000)+'[1]Ince_Paper&amp;Paperboard'!D49)*1000</f>
        <v>126674915.42699692</v>
      </c>
      <c r="Z44" s="5">
        <f t="shared" si="11"/>
        <v>1425944540.2764368</v>
      </c>
      <c r="AA44" s="5">
        <f t="shared" si="11"/>
        <v>272359178.19627494</v>
      </c>
      <c r="AB44" s="9">
        <v>5930</v>
      </c>
      <c r="AC44" s="9">
        <v>3860</v>
      </c>
      <c r="AD44" s="9">
        <v>-70</v>
      </c>
      <c r="AE44" s="9">
        <v>3680</v>
      </c>
      <c r="AF44" s="9">
        <v>195</v>
      </c>
      <c r="AG44" s="9">
        <v>-1</v>
      </c>
      <c r="AH44" s="9">
        <v>195</v>
      </c>
      <c r="AI44" s="9">
        <v>595</v>
      </c>
      <c r="AJ44" s="9">
        <v>540</v>
      </c>
      <c r="AK44" s="9">
        <v>1135</v>
      </c>
      <c r="AL44" s="9">
        <v>920</v>
      </c>
      <c r="AM44" s="8">
        <v>4325</v>
      </c>
    </row>
    <row r="45" spans="1:39" x14ac:dyDescent="0.2">
      <c r="A45" s="20">
        <v>1939</v>
      </c>
      <c r="B45" s="9">
        <v>10560</v>
      </c>
      <c r="C45" s="9">
        <v>11095</v>
      </c>
      <c r="D45" s="9">
        <v>6370</v>
      </c>
      <c r="E45" s="9">
        <v>535</v>
      </c>
      <c r="F45" s="2">
        <f t="shared" si="0"/>
        <v>4964.4263615912068</v>
      </c>
      <c r="G45" s="2">
        <f t="shared" si="1"/>
        <v>1405.5736384087932</v>
      </c>
      <c r="H45" s="2">
        <f t="shared" si="2"/>
        <v>13.006263049793562</v>
      </c>
      <c r="I45" s="2">
        <f t="shared" si="3"/>
        <v>4.7644994313100266</v>
      </c>
      <c r="J45" s="2">
        <f t="shared" si="4"/>
        <v>7.730485188225467</v>
      </c>
      <c r="K45" s="2">
        <f t="shared" si="5"/>
        <v>4.6597528209713284</v>
      </c>
      <c r="L45" s="9"/>
      <c r="M45" s="9"/>
      <c r="N45" s="9"/>
      <c r="O45" s="3">
        <f t="shared" si="6"/>
        <v>2.6155501880079936E-3</v>
      </c>
      <c r="P45" s="3">
        <f t="shared" si="7"/>
        <v>5.999051208419026E-3</v>
      </c>
      <c r="Q45" s="3">
        <f>'[1]Hair_1958_Table 14_adj'!C55/'[1]Hair_1958_Table 14_adj'!B55</f>
        <v>0.80998087289167098</v>
      </c>
      <c r="R45" s="4">
        <f>'[1]Commerce_Series L 56-71'!D45/'[1]Commerce_Series L 56-71'!B45</f>
        <v>4.4893378226711557E-2</v>
      </c>
      <c r="S45" s="4">
        <f>'[1]Commerce_Series L 56-71'!C45/'[1]Commerce_Series L 56-71'!E45</f>
        <v>7.2648020341445699E-2</v>
      </c>
      <c r="T45" s="5">
        <f>D45*('[1]Commerce_Series L 56-71'!C45/'[1]Commerce_Series L 56-71'!B45)</f>
        <v>476.61803217358778</v>
      </c>
      <c r="U45" s="5">
        <f>D45*('[1]Commerce_Series L 56-71'!D45/'[1]Commerce_Series L 56-71'!B45)</f>
        <v>285.9708193041526</v>
      </c>
      <c r="V45" s="5">
        <f t="shared" si="8"/>
        <v>691.83852413019076</v>
      </c>
      <c r="W45" s="5">
        <f t="shared" si="9"/>
        <v>156.83852413019082</v>
      </c>
      <c r="X45" s="5">
        <f>(('[1]Hair_1958_Table 14_adj'!L55*'[1]Ince_Table 4'!F$5)+('[1]Hair_1958_Table 14_adj'!M55*'[1]Ince_Table 4'!G$5)+('[1]Hair_1963_Table 20'!D18/1000*'[1]Ince_Table 4'!E$5)+('[1]Hair_1963_Table 21'!B17/1000*'[1]Ince_Table 4'!E$5)+('[1]API_1975_PulpwoodC&amp;I'!C44/1000*'[1]Ince_Table 4'!P$5)+('[1]API_1973_Total Wood Pulp'!C51/1000)+'[1]Ince_Paper&amp;Paperboard'!C50)*1000</f>
        <v>1374972437.1929698</v>
      </c>
      <c r="Y45" s="5">
        <f>(('[1]Hair_1958_Table 14_adj'!U55*'[1]Ince_Table 4'!F$5)+('[1]Hair_1958_Table 14_adj'!V55*'[1]Ince_Table 4'!G$5)+('[1]Hair_1963_Table 20'!H18/1000*'[1]Ince_Table 4'!B$5)+('[1]Hair_1963_Table 20'!I18/1000*'[1]Ince_Table 4'!E$5)+('[1]Hair_1963_Table 21'!E17/1000*'[1]Ince_Table 4'!E$5)+('[1]API_1975_PulpwoodC&amp;I'!F44/1000*'[1]Ince_Table 4'!P$5)+('[1]API_1973_Total Wood Pulp'!D51/1000)+'[1]Ince_Paper&amp;Paperboard'!D50)*1000</f>
        <v>109855873.86223218</v>
      </c>
      <c r="Z45" s="5">
        <f t="shared" si="11"/>
        <v>1210426780.6144109</v>
      </c>
      <c r="AA45" s="5">
        <f t="shared" si="11"/>
        <v>274401530.44079107</v>
      </c>
      <c r="AB45" s="9">
        <v>6905</v>
      </c>
      <c r="AC45" s="9">
        <v>4470</v>
      </c>
      <c r="AD45" s="9">
        <v>-60</v>
      </c>
      <c r="AE45" s="9">
        <v>4410</v>
      </c>
      <c r="AF45" s="9">
        <v>210</v>
      </c>
      <c r="AG45" s="9">
        <v>-1</v>
      </c>
      <c r="AH45" s="9">
        <v>210</v>
      </c>
      <c r="AI45" s="9">
        <v>725</v>
      </c>
      <c r="AJ45" s="9">
        <v>595</v>
      </c>
      <c r="AK45" s="9">
        <v>1320</v>
      </c>
      <c r="AL45" s="9">
        <v>965</v>
      </c>
      <c r="AM45" s="8">
        <v>4190</v>
      </c>
    </row>
    <row r="46" spans="1:39" x14ac:dyDescent="0.2">
      <c r="A46" s="20">
        <v>1940</v>
      </c>
      <c r="B46" s="9">
        <v>10865</v>
      </c>
      <c r="C46" s="9">
        <v>11795</v>
      </c>
      <c r="D46" s="9">
        <v>6975</v>
      </c>
      <c r="E46" s="9">
        <v>400</v>
      </c>
      <c r="F46" s="2">
        <f t="shared" si="0"/>
        <v>5518.5960390667378</v>
      </c>
      <c r="G46" s="2">
        <f t="shared" si="1"/>
        <v>1456.4039609332622</v>
      </c>
      <c r="H46" s="2">
        <f t="shared" si="2"/>
        <v>13.225187871530149</v>
      </c>
      <c r="I46" s="2">
        <f t="shared" si="3"/>
        <v>4.4838582535053835</v>
      </c>
      <c r="J46" s="2">
        <f t="shared" si="4"/>
        <v>9.1236681683555947</v>
      </c>
      <c r="K46" s="2">
        <f t="shared" si="5"/>
        <v>4.0875793048201476</v>
      </c>
      <c r="L46" s="9"/>
      <c r="M46" s="9"/>
      <c r="N46" s="9"/>
      <c r="O46" s="3">
        <f t="shared" si="6"/>
        <v>2.3926869285123991E-3</v>
      </c>
      <c r="P46" s="3">
        <f t="shared" si="7"/>
        <v>5.4878898809403573E-3</v>
      </c>
      <c r="Q46" s="3">
        <f>'[1]Hair_1958_Table 14_adj'!C56/'[1]Hair_1958_Table 14_adj'!B56</f>
        <v>0.82229853332905423</v>
      </c>
      <c r="R46" s="4">
        <f>'[1]Commerce_Series L 56-71'!D46/'[1]Commerce_Series L 56-71'!B46</f>
        <v>3.8006453926138398E-2</v>
      </c>
      <c r="S46" s="4">
        <f>'[1]Commerce_Series L 56-71'!C46/'[1]Commerce_Series L 56-71'!E46</f>
        <v>6.6457898399443285E-2</v>
      </c>
      <c r="T46" s="5">
        <f>D46*('[1]Commerce_Series L 56-71'!C46/'[1]Commerce_Series L 56-71'!B46)</f>
        <v>477.67120831839367</v>
      </c>
      <c r="U46" s="5">
        <f>D46*('[1]Commerce_Series L 56-71'!D46/'[1]Commerce_Series L 56-71'!B46)</f>
        <v>265.0950161348153</v>
      </c>
      <c r="V46" s="5">
        <f t="shared" si="8"/>
        <v>598.20301738552007</v>
      </c>
      <c r="W46" s="5">
        <f t="shared" si="9"/>
        <v>198.20301738552004</v>
      </c>
      <c r="X46" s="5">
        <f>(('[1]Hair_1958_Table 14_adj'!L56*'[1]Ince_Table 4'!F$5)+('[1]Hair_1958_Table 14_adj'!M56*'[1]Ince_Table 4'!G$5)+('[1]Hair_1963_Table 20'!D19/1000*'[1]Ince_Table 4'!E$5)+('[1]Hair_1963_Table 21'!B18/1000*'[1]Ince_Table 4'!E$5)+('[1]API_1975_PulpwoodC&amp;I'!C45/1000*'[1]Ince_Table 4'!P$5)+('[1]API_1973_Total Wood Pulp'!C52/1000)+'[1]Ince_Paper&amp;Paperboard'!C51)*1000</f>
        <v>1743660204.6700451</v>
      </c>
      <c r="Y46" s="5">
        <f>(('[1]Hair_1958_Table 14_adj'!U56*'[1]Ince_Table 4'!F$5)+('[1]Hair_1958_Table 14_adj'!V56*'[1]Ince_Table 4'!G$5)+('[1]Hair_1963_Table 20'!H19/1000*'[1]Ince_Table 4'!B$5)+('[1]Hair_1963_Table 20'!I19/1000*'[1]Ince_Table 4'!E$5)+('[1]Hair_1963_Table 21'!E18/1000*'[1]Ince_Table 4'!E$5)+('[1]API_1975_PulpwoodC&amp;I'!F45/1000*'[1]Ince_Table 4'!P$5)+('[1]API_1973_Total Wood Pulp'!D52/1000)+'[1]Ince_Paper&amp;Paperboard'!D51)*1000</f>
        <v>397876568.18003005</v>
      </c>
      <c r="Z46" s="5">
        <f t="shared" si="11"/>
        <v>1608568623.8292527</v>
      </c>
      <c r="AA46" s="5">
        <f t="shared" si="11"/>
        <v>532968149.02082235</v>
      </c>
      <c r="AB46" s="9">
        <v>7905</v>
      </c>
      <c r="AC46" s="9">
        <v>4845</v>
      </c>
      <c r="AD46" s="9">
        <v>-35</v>
      </c>
      <c r="AE46" s="9">
        <v>5340</v>
      </c>
      <c r="AF46" s="9">
        <v>235</v>
      </c>
      <c r="AG46" s="9">
        <v>-5</v>
      </c>
      <c r="AH46" s="9">
        <v>230</v>
      </c>
      <c r="AI46" s="9">
        <v>930</v>
      </c>
      <c r="AJ46" s="9">
        <v>440</v>
      </c>
      <c r="AK46" s="9">
        <v>1370</v>
      </c>
      <c r="AL46" s="9">
        <v>965</v>
      </c>
      <c r="AM46" s="8">
        <v>3890</v>
      </c>
    </row>
    <row r="47" spans="1:39" x14ac:dyDescent="0.2">
      <c r="A47" s="20">
        <v>1941</v>
      </c>
      <c r="B47" s="9">
        <v>11645</v>
      </c>
      <c r="C47" s="9">
        <v>12105</v>
      </c>
      <c r="D47" s="9">
        <v>8050</v>
      </c>
      <c r="E47" s="9">
        <v>600</v>
      </c>
      <c r="F47" s="2">
        <f t="shared" si="0"/>
        <v>6331.3684561103219</v>
      </c>
      <c r="G47" s="2">
        <f t="shared" si="1"/>
        <v>1718.6315438896781</v>
      </c>
      <c r="H47" s="2">
        <f t="shared" si="2"/>
        <v>17.268534018661601</v>
      </c>
      <c r="I47" s="2">
        <f t="shared" si="3"/>
        <v>4.2961742880400307</v>
      </c>
      <c r="J47" s="2">
        <f t="shared" si="4"/>
        <v>10.797973690152421</v>
      </c>
      <c r="K47" s="2">
        <f t="shared" si="5"/>
        <v>4.0283588618509123</v>
      </c>
      <c r="L47" s="9"/>
      <c r="M47" s="9"/>
      <c r="N47" s="9"/>
      <c r="O47" s="3">
        <f t="shared" si="6"/>
        <v>2.721879943073748E-3</v>
      </c>
      <c r="P47" s="3">
        <f t="shared" si="7"/>
        <v>6.2429301630430693E-3</v>
      </c>
      <c r="Q47" s="3">
        <f>'[1]Hair_1958_Table 14_adj'!C57/'[1]Hair_1958_Table 14_adj'!B57</f>
        <v>0.81742295692156108</v>
      </c>
      <c r="R47" s="4">
        <f>'[1]Commerce_Series L 56-71'!D47/'[1]Commerce_Series L 56-71'!B47</f>
        <v>3.1740837696335081E-2</v>
      </c>
      <c r="S47" s="4">
        <f>'[1]Commerce_Series L 56-71'!C47/'[1]Commerce_Series L 56-71'!E47</f>
        <v>7.560137457044673E-2</v>
      </c>
      <c r="T47" s="5">
        <f>D47*('[1]Commerce_Series L 56-71'!C47/'[1]Commerce_Series L 56-71'!B47)</f>
        <v>637.46727748691092</v>
      </c>
      <c r="U47" s="5">
        <f>D47*('[1]Commerce_Series L 56-71'!D47/'[1]Commerce_Series L 56-71'!B47)</f>
        <v>255.5137434554974</v>
      </c>
      <c r="V47" s="5">
        <f t="shared" si="8"/>
        <v>793.12286676242104</v>
      </c>
      <c r="W47" s="5">
        <f t="shared" si="9"/>
        <v>193.12286676242101</v>
      </c>
      <c r="X47" s="5">
        <f>(('[1]Hair_1958_Table 14_adj'!L57*'[1]Ince_Table 4'!F$5)+('[1]Hair_1958_Table 14_adj'!M57*'[1]Ince_Table 4'!G$5)+('[1]Hair_1963_Table 20'!D20/1000*'[1]Ince_Table 4'!E$5)+('[1]Hair_1963_Table 21'!B19/1000*'[1]Ince_Table 4'!E$5)+('[1]API_1975_PulpwoodC&amp;I'!C46/1000*'[1]Ince_Table 4'!P$5)+('[1]API_1973_Total Wood Pulp'!C53/1000)+'[1]Ince_Paper&amp;Paperboard'!C52)*1000</f>
        <v>1982758138.6948462</v>
      </c>
      <c r="Y47" s="5">
        <f>(('[1]Hair_1958_Table 14_adj'!U57*'[1]Ince_Table 4'!F$5)+('[1]Hair_1958_Table 14_adj'!V57*'[1]Ince_Table 4'!G$5)+('[1]Hair_1963_Table 20'!H20/1000*'[1]Ince_Table 4'!B$5)+('[1]Hair_1963_Table 20'!I20/1000*'[1]Ince_Table 4'!E$5)+('[1]Hair_1963_Table 21'!E19/1000*'[1]Ince_Table 4'!E$5)+('[1]API_1975_PulpwoodC&amp;I'!F46/1000*'[1]Ince_Table 4'!P$5)+('[1]API_1973_Total Wood Pulp'!D53/1000)+'[1]Ince_Paper&amp;Paperboard'!D52)*1000</f>
        <v>324092917.01243818</v>
      </c>
      <c r="Z47" s="5">
        <f t="shared" si="11"/>
        <v>1855132306.5879641</v>
      </c>
      <c r="AA47" s="5">
        <f t="shared" si="11"/>
        <v>451718749.11932027</v>
      </c>
      <c r="AB47" s="9">
        <v>8510</v>
      </c>
      <c r="AC47" s="9">
        <v>5680</v>
      </c>
      <c r="AD47" s="9">
        <v>105</v>
      </c>
      <c r="AE47" s="9">
        <v>5630</v>
      </c>
      <c r="AF47" s="9">
        <v>265</v>
      </c>
      <c r="AG47" s="9">
        <v>-5</v>
      </c>
      <c r="AH47" s="9">
        <v>260</v>
      </c>
      <c r="AI47" s="9">
        <v>1075</v>
      </c>
      <c r="AJ47" s="9">
        <v>500</v>
      </c>
      <c r="AK47" s="9">
        <v>1590</v>
      </c>
      <c r="AL47" s="9">
        <v>1030</v>
      </c>
      <c r="AM47" s="8">
        <v>3595</v>
      </c>
    </row>
    <row r="48" spans="1:39" x14ac:dyDescent="0.2">
      <c r="A48" s="20">
        <v>1942</v>
      </c>
      <c r="B48" s="9">
        <v>10945</v>
      </c>
      <c r="C48" s="9">
        <v>12660</v>
      </c>
      <c r="D48" s="9">
        <v>8080</v>
      </c>
      <c r="E48" s="9">
        <v>680</v>
      </c>
      <c r="F48" s="2">
        <f t="shared" si="0"/>
        <v>6314.6043154774707</v>
      </c>
      <c r="G48" s="2">
        <f t="shared" si="1"/>
        <v>1765.3956845225293</v>
      </c>
      <c r="H48" s="2">
        <f t="shared" si="2"/>
        <v>17.26860421784767</v>
      </c>
      <c r="I48" s="2">
        <f t="shared" si="3"/>
        <v>3.0263432955292386</v>
      </c>
      <c r="J48" s="2">
        <f t="shared" si="4"/>
        <v>9.3758448112623878</v>
      </c>
      <c r="K48" s="2">
        <f t="shared" si="5"/>
        <v>2.9226390304042855</v>
      </c>
      <c r="L48" s="9"/>
      <c r="M48" s="9"/>
      <c r="N48" s="9"/>
      <c r="O48" s="3">
        <f t="shared" si="6"/>
        <v>2.7285547231058081E-3</v>
      </c>
      <c r="P48" s="3">
        <f t="shared" si="7"/>
        <v>6.2582395030820618E-3</v>
      </c>
      <c r="Q48" s="3">
        <f>'[1]Hair_1958_Table 14_adj'!C58/'[1]Hair_1958_Table 14_adj'!B58</f>
        <v>0.81223164152812943</v>
      </c>
      <c r="R48" s="4">
        <f>'[1]Commerce_Series L 56-71'!D48/'[1]Commerce_Series L 56-71'!B48</f>
        <v>2.2418478260869564E-2</v>
      </c>
      <c r="S48" s="4">
        <f>'[1]Commerce_Series L 56-71'!C48/'[1]Commerce_Series L 56-71'!E48</f>
        <v>7.5786769428387926E-2</v>
      </c>
      <c r="T48" s="5">
        <f>D48*('[1]Commerce_Series L 56-71'!C48/'[1]Commerce_Series L 56-71'!B48)</f>
        <v>647.71739130434776</v>
      </c>
      <c r="U48" s="5">
        <f>D48*('[1]Commerce_Series L 56-71'!D48/'[1]Commerce_Series L 56-71'!B48)</f>
        <v>181.14130434782606</v>
      </c>
      <c r="V48" s="5">
        <f t="shared" si="8"/>
        <v>814.4989922257414</v>
      </c>
      <c r="W48" s="5">
        <f t="shared" si="9"/>
        <v>134.4989922257414</v>
      </c>
      <c r="X48" s="5">
        <f>(('[1]Hair_1958_Table 14_adj'!L58*'[1]Ince_Table 4'!F$5)+('[1]Hair_1958_Table 14_adj'!M58*'[1]Ince_Table 4'!G$5)+('[1]Hair_1963_Table 20'!D21/1000*'[1]Ince_Table 4'!E$5)+('[1]Hair_1963_Table 21'!B20/1000*'[1]Ince_Table 4'!E$5)+('[1]API_1975_PulpwoodC&amp;I'!C47/1000*'[1]Ince_Table 4'!P$5)+('[1]API_1973_Total Wood Pulp'!C54/1000)+'[1]Ince_Paper&amp;Paperboard'!C53)*1000</f>
        <v>2104978029.688307</v>
      </c>
      <c r="Y48" s="5">
        <f>(('[1]Hair_1958_Table 14_adj'!U58*'[1]Ince_Table 4'!F$5)+('[1]Hair_1958_Table 14_adj'!V58*'[1]Ince_Table 4'!G$5)+('[1]Hair_1963_Table 20'!H21/1000*'[1]Ince_Table 4'!B$5)+('[1]Hair_1963_Table 20'!I21/1000*'[1]Ince_Table 4'!E$5)+('[1]Hair_1963_Table 21'!E20/1000*'[1]Ince_Table 4'!E$5)+('[1]API_1975_PulpwoodC&amp;I'!F47/1000*'[1]Ince_Table 4'!P$5)+('[1]API_1973_Total Wood Pulp'!D54/1000)+'[1]Ince_Paper&amp;Paperboard'!D53)*1000</f>
        <v>328889112.55655777</v>
      </c>
      <c r="Z48" s="5">
        <f t="shared" si="11"/>
        <v>2088921543.6169732</v>
      </c>
      <c r="AA48" s="5">
        <f t="shared" si="11"/>
        <v>344945598.62789184</v>
      </c>
      <c r="AB48" s="9">
        <v>9795</v>
      </c>
      <c r="AC48" s="9">
        <v>5645</v>
      </c>
      <c r="AD48" s="9">
        <v>170</v>
      </c>
      <c r="AE48" s="9">
        <v>6830</v>
      </c>
      <c r="AF48" s="9">
        <v>305</v>
      </c>
      <c r="AG48" s="9">
        <v>-5</v>
      </c>
      <c r="AH48" s="9">
        <v>300</v>
      </c>
      <c r="AI48" s="9">
        <v>1130</v>
      </c>
      <c r="AJ48" s="9">
        <v>515</v>
      </c>
      <c r="AK48" s="9">
        <v>1665</v>
      </c>
      <c r="AL48" s="9">
        <v>1000</v>
      </c>
      <c r="AM48" s="8">
        <v>2865</v>
      </c>
    </row>
    <row r="49" spans="1:39" x14ac:dyDescent="0.2">
      <c r="A49" s="20">
        <v>1943</v>
      </c>
      <c r="B49" s="9">
        <v>10340</v>
      </c>
      <c r="C49" s="9">
        <v>11530</v>
      </c>
      <c r="D49" s="9">
        <v>7555</v>
      </c>
      <c r="E49" s="9">
        <v>550</v>
      </c>
      <c r="F49" s="2">
        <f t="shared" si="0"/>
        <v>5706.3864649115803</v>
      </c>
      <c r="G49" s="2">
        <f t="shared" si="1"/>
        <v>1848.6135350884197</v>
      </c>
      <c r="H49" s="2">
        <f t="shared" si="2"/>
        <v>13.188755173567387</v>
      </c>
      <c r="I49" s="2">
        <f t="shared" si="3"/>
        <v>2.9517457521329704</v>
      </c>
      <c r="J49" s="2">
        <f t="shared" si="4"/>
        <v>9.8749733110289029</v>
      </c>
      <c r="K49" s="2">
        <f t="shared" si="5"/>
        <v>3.3031246634845046</v>
      </c>
      <c r="L49" s="9"/>
      <c r="M49" s="9"/>
      <c r="N49" s="9"/>
      <c r="O49" s="3">
        <f t="shared" si="6"/>
        <v>2.3070883070720662E-3</v>
      </c>
      <c r="P49" s="3">
        <f t="shared" si="7"/>
        <v>5.2915600549079522E-3</v>
      </c>
      <c r="Q49" s="3">
        <f>'[1]Hair_1958_Table 14_adj'!C59/'[1]Hair_1958_Table 14_adj'!B59</f>
        <v>0.78500393712269245</v>
      </c>
      <c r="R49" s="4">
        <f>'[1]Commerce_Series L 56-71'!D49/'[1]Commerce_Series L 56-71'!B49</f>
        <v>2.4196460816179127E-2</v>
      </c>
      <c r="S49" s="4">
        <f>'[1]Commerce_Series L 56-71'!C49/'[1]Commerce_Series L 56-71'!E49</f>
        <v>6.4080360235538619E-2</v>
      </c>
      <c r="T49" s="5">
        <f>D49*('[1]Commerce_Series L 56-71'!C49/'[1]Commerce_Series L 56-71'!B49)</f>
        <v>504.75803539183818</v>
      </c>
      <c r="U49" s="5">
        <f>D49*('[1]Commerce_Series L 56-71'!D49/'[1]Commerce_Series L 56-71'!B49)</f>
        <v>182.8042614662333</v>
      </c>
      <c r="V49" s="5">
        <f t="shared" si="8"/>
        <v>672.17292358137433</v>
      </c>
      <c r="W49" s="5">
        <f t="shared" si="9"/>
        <v>122.17292358137428</v>
      </c>
      <c r="X49" s="5">
        <f>(('[1]Hair_1958_Table 14_adj'!L59*'[1]Ince_Table 4'!F$5)+('[1]Hair_1958_Table 14_adj'!M59*'[1]Ince_Table 4'!G$5)+('[1]Hair_1963_Table 20'!D22/1000*'[1]Ince_Table 4'!E$5)+('[1]Hair_1963_Table 21'!B21/1000*'[1]Ince_Table 4'!E$5)+('[1]API_1975_PulpwoodC&amp;I'!C48/1000*'[1]Ince_Table 4'!P$5)+('[1]API_1973_Total Wood Pulp'!C55/1000)+'[1]Ince_Paper&amp;Paperboard'!C54)*1000</f>
        <v>1689924948.023479</v>
      </c>
      <c r="Y49" s="5">
        <f>(('[1]Hair_1958_Table 14_adj'!U59*'[1]Ince_Table 4'!F$5)+('[1]Hair_1958_Table 14_adj'!V59*'[1]Ince_Table 4'!G$5)+('[1]Hair_1963_Table 20'!H22/1000*'[1]Ince_Table 4'!B$5)+('[1]Hair_1963_Table 20'!I22/1000*'[1]Ince_Table 4'!E$5)+('[1]Hair_1963_Table 21'!E21/1000*'[1]Ince_Table 4'!E$5)+('[1]API_1975_PulpwoodC&amp;I'!F48/1000*'[1]Ince_Table 4'!P$5)+('[1]API_1973_Total Wood Pulp'!D55/1000)+'[1]Ince_Paper&amp;Paperboard'!D54)*1000</f>
        <v>240073777.05903795</v>
      </c>
      <c r="Z49" s="5">
        <f t="shared" si="11"/>
        <v>1633158768.5398273</v>
      </c>
      <c r="AA49" s="5">
        <f t="shared" si="11"/>
        <v>296839956.54268944</v>
      </c>
      <c r="AB49" s="9">
        <v>8745</v>
      </c>
      <c r="AC49" s="9">
        <v>5325</v>
      </c>
      <c r="AD49" s="9">
        <v>85</v>
      </c>
      <c r="AE49" s="9">
        <v>6020</v>
      </c>
      <c r="AF49" s="9">
        <v>280</v>
      </c>
      <c r="AG49" s="9">
        <v>-15</v>
      </c>
      <c r="AH49" s="9">
        <v>265</v>
      </c>
      <c r="AI49" s="9">
        <v>1030</v>
      </c>
      <c r="AJ49" s="9">
        <v>480</v>
      </c>
      <c r="AK49" s="9">
        <v>1540</v>
      </c>
      <c r="AL49" s="9">
        <v>920</v>
      </c>
      <c r="AM49" s="8">
        <v>2785</v>
      </c>
    </row>
    <row r="50" spans="1:39" x14ac:dyDescent="0.2">
      <c r="A50" s="20">
        <v>1944</v>
      </c>
      <c r="B50" s="9">
        <v>10365</v>
      </c>
      <c r="C50" s="9">
        <v>11055</v>
      </c>
      <c r="D50" s="9">
        <v>7450</v>
      </c>
      <c r="E50" s="9">
        <v>535</v>
      </c>
      <c r="F50" s="2">
        <f t="shared" si="0"/>
        <v>5475.5098129144071</v>
      </c>
      <c r="G50" s="2">
        <f t="shared" si="1"/>
        <v>1974.4901870855929</v>
      </c>
      <c r="H50" s="2">
        <f t="shared" si="2"/>
        <v>12.731697196258855</v>
      </c>
      <c r="I50" s="2">
        <f t="shared" si="3"/>
        <v>2.223919315747978</v>
      </c>
      <c r="J50" s="2">
        <f t="shared" si="4"/>
        <v>13.734585346207622</v>
      </c>
      <c r="K50" s="2">
        <f t="shared" si="5"/>
        <v>2.7701961107627988</v>
      </c>
      <c r="L50" s="9"/>
      <c r="M50" s="9"/>
      <c r="N50" s="9"/>
      <c r="O50" s="3">
        <f t="shared" si="6"/>
        <v>2.3207539869397405E-3</v>
      </c>
      <c r="P50" s="3">
        <f t="shared" si="7"/>
        <v>5.3229037904248284E-3</v>
      </c>
      <c r="Q50" s="3">
        <f>'[1]Hair_1958_Table 14_adj'!C60/'[1]Hair_1958_Table 14_adj'!B60</f>
        <v>0.76385937215374344</v>
      </c>
      <c r="R50" s="4">
        <f>'[1]Commerce_Series L 56-71'!D50/'[1]Commerce_Series L 56-71'!B50</f>
        <v>1.8998903909389842E-2</v>
      </c>
      <c r="S50" s="4">
        <f>'[1]Commerce_Series L 56-71'!C50/'[1]Commerce_Series L 56-71'!E50</f>
        <v>6.4459930313588848E-2</v>
      </c>
      <c r="T50" s="5">
        <f>D50*('[1]Commerce_Series L 56-71'!C50/'[1]Commerce_Series L 56-71'!B50)</f>
        <v>503.56229448301059</v>
      </c>
      <c r="U50" s="5">
        <f>D50*('[1]Commerce_Series L 56-71'!D50/'[1]Commerce_Series L 56-71'!B50)</f>
        <v>141.54183412495433</v>
      </c>
      <c r="V50" s="5">
        <f t="shared" si="8"/>
        <v>638.58851741026626</v>
      </c>
      <c r="W50" s="5">
        <f t="shared" si="9"/>
        <v>103.58851741026625</v>
      </c>
      <c r="X50" s="5">
        <f>(('[1]Hair_1958_Table 14_adj'!L60*'[1]Ince_Table 4'!F$5)+('[1]Hair_1958_Table 14_adj'!M60*'[1]Ince_Table 4'!G$5)+('[1]Hair_1963_Table 20'!D23/1000*'[1]Ince_Table 4'!E$5)+('[1]Hair_1963_Table 21'!B22/1000*'[1]Ince_Table 4'!E$5)+('[1]API_1975_PulpwoodC&amp;I'!C49/1000*'[1]Ince_Table 4'!P$5)+('[1]API_1973_Total Wood Pulp'!C56/1000)+'[1]Ince_Paper&amp;Paperboard'!C55)*1000</f>
        <v>1661479628.0535662</v>
      </c>
      <c r="Y50" s="5">
        <f>(('[1]Hair_1958_Table 14_adj'!U60*'[1]Ince_Table 4'!F$5)+('[1]Hair_1958_Table 14_adj'!V60*'[1]Ince_Table 4'!G$5)+('[1]Hair_1963_Table 20'!H23/1000*'[1]Ince_Table 4'!B$5)+('[1]Hair_1963_Table 20'!I23/1000*'[1]Ince_Table 4'!E$5)+('[1]Hair_1963_Table 21'!E22/1000*'[1]Ince_Table 4'!E$5)+('[1]API_1975_PulpwoodC&amp;I'!F49/1000*'[1]Ince_Table 4'!P$5)+('[1]API_1973_Total Wood Pulp'!D56/1000)+'[1]Ince_Paper&amp;Paperboard'!D55)*1000</f>
        <v>215364179.65800619</v>
      </c>
      <c r="Z50" s="5">
        <f t="shared" si="11"/>
        <v>1614885463.0984254</v>
      </c>
      <c r="AA50" s="5">
        <f t="shared" si="11"/>
        <v>261958344.61314696</v>
      </c>
      <c r="AB50" s="9">
        <v>8140</v>
      </c>
      <c r="AC50" s="9">
        <v>5115</v>
      </c>
      <c r="AD50" s="9">
        <v>100</v>
      </c>
      <c r="AE50" s="9">
        <v>5385</v>
      </c>
      <c r="AF50" s="9">
        <v>270</v>
      </c>
      <c r="AG50" s="9">
        <v>-10</v>
      </c>
      <c r="AH50" s="9">
        <v>260</v>
      </c>
      <c r="AI50" s="9">
        <v>1160</v>
      </c>
      <c r="AJ50" s="9">
        <v>445</v>
      </c>
      <c r="AK50" s="9">
        <v>1590</v>
      </c>
      <c r="AL50" s="9">
        <v>905</v>
      </c>
      <c r="AM50" s="8">
        <v>2915</v>
      </c>
    </row>
    <row r="51" spans="1:39" x14ac:dyDescent="0.2">
      <c r="A51" s="20">
        <v>1945</v>
      </c>
      <c r="B51" s="9">
        <v>9575</v>
      </c>
      <c r="C51" s="9">
        <v>10520</v>
      </c>
      <c r="D51" s="9">
        <v>6600</v>
      </c>
      <c r="E51" s="9">
        <v>665</v>
      </c>
      <c r="F51" s="2">
        <f t="shared" si="0"/>
        <v>4773.7271426623511</v>
      </c>
      <c r="G51" s="2">
        <f t="shared" si="1"/>
        <v>1826.2728573376489</v>
      </c>
      <c r="H51" s="2">
        <f t="shared" si="2"/>
        <v>14.434586655532723</v>
      </c>
      <c r="I51" s="2">
        <f t="shared" si="3"/>
        <v>2.2105227673607359</v>
      </c>
      <c r="J51" s="2">
        <f t="shared" si="4"/>
        <v>13.05347916440059</v>
      </c>
      <c r="K51" s="2">
        <f t="shared" si="5"/>
        <v>2.9212191240760759</v>
      </c>
      <c r="L51" s="9"/>
      <c r="M51" s="9"/>
      <c r="N51" s="9"/>
      <c r="O51" s="3">
        <f t="shared" si="6"/>
        <v>3.0160329749655888E-3</v>
      </c>
      <c r="P51" s="3">
        <f t="shared" si="7"/>
        <v>6.917602401993613E-3</v>
      </c>
      <c r="Q51" s="3">
        <f>'[1]Hair_1958_Table 14_adj'!C61/'[1]Hair_1958_Table 14_adj'!B61</f>
        <v>0.75172462840480758</v>
      </c>
      <c r="R51" s="4">
        <f>'[1]Commerce_Series L 56-71'!D51/'[1]Commerce_Series L 56-71'!B51</f>
        <v>2.1660649819494584E-2</v>
      </c>
      <c r="S51" s="4">
        <f>'[1]Commerce_Series L 56-71'!C51/'[1]Commerce_Series L 56-71'!E51</f>
        <v>8.3771600300525925E-2</v>
      </c>
      <c r="T51" s="5">
        <f>D51*('[1]Commerce_Series L 56-71'!C51/'[1]Commerce_Series L 56-71'!B51)</f>
        <v>590.37304452466913</v>
      </c>
      <c r="U51" s="5">
        <f>D51*('[1]Commerce_Series L 56-71'!D51/'[1]Commerce_Series L 56-71'!B51)</f>
        <v>142.96028880866425</v>
      </c>
      <c r="V51" s="5">
        <f t="shared" si="8"/>
        <v>765.54255887604427</v>
      </c>
      <c r="W51" s="5">
        <f t="shared" si="9"/>
        <v>100.54255887604427</v>
      </c>
      <c r="X51" s="5">
        <f>(('[1]Hair_1958_Table 14_adj'!L61*'[1]Ince_Table 4'!F$5)+('[1]Hair_1958_Table 14_adj'!M61*'[1]Ince_Table 4'!G$5)+('[1]Hair_1963_Table 20'!D24/1000*'[1]Ince_Table 4'!E$5)+('[1]Hair_1963_Table 21'!B23/1000*'[1]Ince_Table 4'!E$5)+('[1]API_1975_PulpwoodC&amp;I'!C50/1000*'[1]Ince_Table 4'!P$5)+('[1]API_1973_Total Wood Pulp'!C57/1000)+'[1]Ince_Paper&amp;Paperboard'!C56)*1000</f>
        <v>1898279658.1580906</v>
      </c>
      <c r="Y51" s="5">
        <f>(('[1]Hair_1958_Table 14_adj'!U61*'[1]Ince_Table 4'!F$5)+('[1]Hair_1958_Table 14_adj'!V61*'[1]Ince_Table 4'!G$5)+('[1]Hair_1963_Table 20'!H24/1000*'[1]Ince_Table 4'!B$5)+('[1]Hair_1963_Table 20'!I24/1000*'[1]Ince_Table 4'!E$5)+('[1]Hair_1963_Table 21'!E23/1000*'[1]Ince_Table 4'!E$5)+('[1]API_1975_PulpwoodC&amp;I'!F50/1000*'[1]Ince_Table 4'!P$5)+('[1]API_1973_Total Wood Pulp'!D57/1000)+'[1]Ince_Paper&amp;Paperboard'!D56)*1000</f>
        <v>201077031.69398803</v>
      </c>
      <c r="Z51" s="5">
        <f t="shared" si="11"/>
        <v>1855645431.8418829</v>
      </c>
      <c r="AA51" s="5">
        <f t="shared" si="11"/>
        <v>243711258.01019576</v>
      </c>
      <c r="AB51" s="9">
        <v>7545</v>
      </c>
      <c r="AC51" s="9">
        <v>4365</v>
      </c>
      <c r="AD51" s="9">
        <v>100</v>
      </c>
      <c r="AE51" s="9">
        <v>4745</v>
      </c>
      <c r="AF51" s="9">
        <v>250</v>
      </c>
      <c r="AG51" s="9">
        <v>-10</v>
      </c>
      <c r="AH51" s="9">
        <v>240</v>
      </c>
      <c r="AI51" s="9">
        <v>1140</v>
      </c>
      <c r="AJ51" s="9">
        <v>575</v>
      </c>
      <c r="AK51" s="9">
        <v>1715</v>
      </c>
      <c r="AL51" s="9">
        <v>845</v>
      </c>
      <c r="AM51" s="8">
        <v>2975</v>
      </c>
    </row>
    <row r="52" spans="1:39" x14ac:dyDescent="0.2">
      <c r="A52" s="20">
        <v>1946</v>
      </c>
      <c r="B52" s="9">
        <v>10375</v>
      </c>
      <c r="C52" s="9">
        <v>10890</v>
      </c>
      <c r="D52" s="9">
        <v>7700</v>
      </c>
      <c r="E52" s="9">
        <v>785</v>
      </c>
      <c r="F52" s="2">
        <f t="shared" si="0"/>
        <v>5615.6464616962649</v>
      </c>
      <c r="G52" s="2">
        <f t="shared" si="1"/>
        <v>2084.3535383037351</v>
      </c>
      <c r="H52" s="2">
        <f t="shared" si="2"/>
        <v>17.447379298437422</v>
      </c>
      <c r="I52" s="2">
        <f t="shared" si="3"/>
        <v>3.3073076130831502</v>
      </c>
      <c r="J52" s="2">
        <f t="shared" si="4"/>
        <v>16.149547043983308</v>
      </c>
      <c r="K52" s="2">
        <f t="shared" si="5"/>
        <v>4.2404044939889616</v>
      </c>
      <c r="L52" s="9"/>
      <c r="M52" s="9"/>
      <c r="N52" s="9"/>
      <c r="O52" s="3">
        <f t="shared" si="6"/>
        <v>3.0991191575353355E-3</v>
      </c>
      <c r="P52" s="3">
        <f t="shared" si="7"/>
        <v>7.1081696739325149E-3</v>
      </c>
      <c r="Q52" s="3">
        <f>'[1]Hair_1958_Table 14_adj'!C62/'[1]Hair_1958_Table 14_adj'!B62</f>
        <v>0.75797373358348963</v>
      </c>
      <c r="R52" s="4">
        <f>'[1]Commerce_Series L 56-71'!D52/'[1]Commerce_Series L 56-71'!B52</f>
        <v>2.7549194991055456E-2</v>
      </c>
      <c r="S52" s="4">
        <f>'[1]Commerce_Series L 56-71'!C52/'[1]Commerce_Series L 56-71'!E52</f>
        <v>8.6079354404841962E-2</v>
      </c>
      <c r="T52" s="5">
        <f>D52*('[1]Commerce_Series L 56-71'!C52/'[1]Commerce_Series L 56-71'!B52)</f>
        <v>705.25939177101964</v>
      </c>
      <c r="U52" s="5">
        <f>D52*('[1]Commerce_Series L 56-71'!D52/'[1]Commerce_Series L 56-71'!B52)</f>
        <v>212.12880143112702</v>
      </c>
      <c r="V52" s="5">
        <f t="shared" si="8"/>
        <v>929.63947847668783</v>
      </c>
      <c r="W52" s="5">
        <f t="shared" si="9"/>
        <v>144.63947847668777</v>
      </c>
      <c r="X52" s="5">
        <f>(('[1]Hair_1958_Table 14_adj'!L62*'[1]Ince_Table 4'!F$5)+('[1]Hair_1958_Table 14_adj'!M62*'[1]Ince_Table 4'!G$5)+('[1]Hair_1963_Table 20'!D25/1000*'[1]Ince_Table 4'!E$5)+('[1]Hair_1963_Table 21'!B24/1000*'[1]Ince_Table 4'!E$5)+('[1]API_1975_PulpwoodC&amp;I'!C51/1000*'[1]Ince_Table 4'!P$5)+('[1]API_1973_Total Wood Pulp'!C58/1000)+'[1]Ince_Paper&amp;Paperboard'!C57)*1000</f>
        <v>2099683620.5351055</v>
      </c>
      <c r="Y52" s="5">
        <f>(('[1]Hair_1958_Table 14_adj'!U62*'[1]Ince_Table 4'!F$5)+('[1]Hair_1958_Table 14_adj'!V62*'[1]Ince_Table 4'!G$5)+('[1]Hair_1963_Table 20'!H25/1000*'[1]Ince_Table 4'!B$5)+('[1]Hair_1963_Table 20'!I25/1000*'[1]Ince_Table 4'!E$5)+('[1]Hair_1963_Table 21'!E24/1000*'[1]Ince_Table 4'!E$5)+('[1]API_1975_PulpwoodC&amp;I'!F51/1000*'[1]Ince_Table 4'!P$5)+('[1]API_1973_Total Wood Pulp'!D58/1000)+'[1]Ince_Paper&amp;Paperboard'!D57)*1000</f>
        <v>139835208.77535534</v>
      </c>
      <c r="Z52" s="5">
        <f t="shared" si="11"/>
        <v>1937993016.6585746</v>
      </c>
      <c r="AA52" s="5">
        <f t="shared" si="11"/>
        <v>301525812.65188634</v>
      </c>
      <c r="AB52" s="9">
        <v>8215</v>
      </c>
      <c r="AC52" s="9">
        <v>5295</v>
      </c>
      <c r="AD52" s="9">
        <v>90</v>
      </c>
      <c r="AE52" s="9">
        <v>5200</v>
      </c>
      <c r="AF52" s="9">
        <v>255</v>
      </c>
      <c r="AG52" s="9">
        <v>-5</v>
      </c>
      <c r="AH52" s="9">
        <v>250</v>
      </c>
      <c r="AI52" s="9">
        <v>1260</v>
      </c>
      <c r="AJ52" s="9">
        <v>700</v>
      </c>
      <c r="AK52" s="9">
        <v>1875</v>
      </c>
      <c r="AL52" s="9">
        <v>890</v>
      </c>
      <c r="AM52" s="8">
        <v>2675</v>
      </c>
    </row>
    <row r="53" spans="1:39" x14ac:dyDescent="0.2">
      <c r="A53" s="20">
        <v>1947</v>
      </c>
      <c r="B53" s="9">
        <v>10770</v>
      </c>
      <c r="C53" s="9">
        <v>11265</v>
      </c>
      <c r="D53" s="9">
        <v>8085</v>
      </c>
      <c r="E53" s="9">
        <v>795</v>
      </c>
      <c r="F53" s="2">
        <f t="shared" si="0"/>
        <v>6138.5010896786189</v>
      </c>
      <c r="G53" s="2">
        <f t="shared" si="1"/>
        <v>1946.4989103213811</v>
      </c>
      <c r="H53" s="2">
        <f t="shared" si="2"/>
        <v>20.66924579671015</v>
      </c>
      <c r="I53" s="2">
        <f t="shared" si="3"/>
        <v>5.5669987800715468</v>
      </c>
      <c r="J53" s="2">
        <f t="shared" si="4"/>
        <v>16.221682039127298</v>
      </c>
      <c r="K53" s="2">
        <f t="shared" si="5"/>
        <v>6.0978119072466193</v>
      </c>
      <c r="L53" s="9"/>
      <c r="M53" s="9"/>
      <c r="N53" s="9"/>
      <c r="O53" s="3">
        <f t="shared" si="6"/>
        <v>3.358884976133414E-3</v>
      </c>
      <c r="P53" s="3">
        <f t="shared" si="7"/>
        <v>7.7039710678845838E-3</v>
      </c>
      <c r="Q53" s="3">
        <f>'[1]Hair_1958_Table 14_adj'!C63/'[1]Hair_1958_Table 14_adj'!B63</f>
        <v>0.78909162806462552</v>
      </c>
      <c r="R53" s="4">
        <f>'[1]Commerce_Series L 56-71'!D53/'[1]Commerce_Series L 56-71'!B53</f>
        <v>4.2422169004447487E-2</v>
      </c>
      <c r="S53" s="4">
        <f>'[1]Commerce_Series L 56-71'!C53/'[1]Commerce_Series L 56-71'!E53</f>
        <v>9.3294460641399415E-2</v>
      </c>
      <c r="T53" s="5">
        <f>D53*('[1]Commerce_Series L 56-71'!C53/'[1]Commerce_Series L 56-71'!B53)</f>
        <v>796.60622647964419</v>
      </c>
      <c r="U53" s="5">
        <f>D53*('[1]Commerce_Series L 56-71'!D53/'[1]Commerce_Series L 56-71'!B53)</f>
        <v>342.98323640095794</v>
      </c>
      <c r="V53" s="5">
        <f t="shared" si="8"/>
        <v>1035.238699434349</v>
      </c>
      <c r="W53" s="5">
        <f t="shared" si="9"/>
        <v>240.23869943434897</v>
      </c>
      <c r="X53" s="5">
        <f>(('[1]Hair_1958_Table 14_adj'!L63*'[1]Ince_Table 4'!F$5)+('[1]Hair_1958_Table 14_adj'!M63*'[1]Ince_Table 4'!G$5)+('[1]Hair_1963_Table 20'!D26/1000*'[1]Ince_Table 4'!E$5)+('[1]Hair_1963_Table 21'!B25/1000*'[1]Ince_Table 4'!E$5)+('[1]API_1975_PulpwoodC&amp;I'!C52/1000*'[1]Ince_Table 4'!P$5)+('[1]API_1973_Total Wood Pulp'!C59/1000)+'[1]Ince_Paper&amp;Paperboard'!C58)*1000</f>
        <v>2223446084.5577559</v>
      </c>
      <c r="Y53" s="5">
        <f>(('[1]Hair_1958_Table 14_adj'!U63*'[1]Ince_Table 4'!F$5)+('[1]Hair_1958_Table 14_adj'!V63*'[1]Ince_Table 4'!G$5)+('[1]Hair_1963_Table 20'!H26/1000*'[1]Ince_Table 4'!B$5)+('[1]Hair_1963_Table 20'!I26/1000*'[1]Ince_Table 4'!E$5)+('[1]Hair_1963_Table 21'!E25/1000*'[1]Ince_Table 4'!E$5)+('[1]API_1975_PulpwoodC&amp;I'!F52/1000*'[1]Ince_Table 4'!P$5)+('[1]API_1973_Total Wood Pulp'!D59/1000)+'[1]Ince_Paper&amp;Paperboard'!D58)*1000</f>
        <v>185691069.92483929</v>
      </c>
      <c r="Z53" s="5">
        <f t="shared" si="11"/>
        <v>1955371390.1772358</v>
      </c>
      <c r="AA53" s="5">
        <f t="shared" si="11"/>
        <v>453765764.30535984</v>
      </c>
      <c r="AB53" s="9">
        <v>8580</v>
      </c>
      <c r="AC53" s="9">
        <v>5500</v>
      </c>
      <c r="AD53" s="9">
        <v>-5</v>
      </c>
      <c r="AE53" s="9">
        <v>5260</v>
      </c>
      <c r="AF53" s="9">
        <v>275</v>
      </c>
      <c r="AG53" s="9">
        <v>-5</v>
      </c>
      <c r="AH53" s="9">
        <v>265</v>
      </c>
      <c r="AI53" s="9">
        <v>1370</v>
      </c>
      <c r="AJ53" s="9">
        <v>805</v>
      </c>
      <c r="AK53" s="9">
        <v>2115</v>
      </c>
      <c r="AL53" s="9">
        <v>940</v>
      </c>
      <c r="AM53" s="8">
        <v>2685</v>
      </c>
    </row>
    <row r="54" spans="1:39" x14ac:dyDescent="0.2">
      <c r="A54" s="20">
        <v>1948</v>
      </c>
      <c r="B54" s="9">
        <v>11025</v>
      </c>
      <c r="C54" s="9">
        <v>11705</v>
      </c>
      <c r="D54" s="9">
        <v>8360</v>
      </c>
      <c r="E54" s="9">
        <v>1055</v>
      </c>
      <c r="F54" s="2">
        <f t="shared" si="0"/>
        <v>6435.0383838866292</v>
      </c>
      <c r="G54" s="2">
        <f t="shared" si="1"/>
        <v>1924.9616161133708</v>
      </c>
      <c r="H54" s="2">
        <f t="shared" si="2"/>
        <v>23.331854667843803</v>
      </c>
      <c r="I54" s="2">
        <f t="shared" si="3"/>
        <v>3.611785618241131</v>
      </c>
      <c r="J54" s="2">
        <f t="shared" si="4"/>
        <v>15.71734944800183</v>
      </c>
      <c r="K54" s="2">
        <f t="shared" si="5"/>
        <v>3.7321059718812508</v>
      </c>
      <c r="L54" s="9"/>
      <c r="M54" s="9"/>
      <c r="N54" s="9"/>
      <c r="O54" s="3">
        <f t="shared" si="6"/>
        <v>3.6146751017817375E-3</v>
      </c>
      <c r="P54" s="3">
        <f t="shared" si="7"/>
        <v>8.2906537740347983E-3</v>
      </c>
      <c r="Q54" s="3">
        <f>'[1]Hair_1958_Table 14_adj'!C64/'[1]Hair_1958_Table 14_adj'!B64</f>
        <v>0.8</v>
      </c>
      <c r="R54" s="4">
        <f>'[1]Commerce_Series L 56-71'!D54/'[1]Commerce_Series L 56-71'!B54</f>
        <v>2.6254569624459954E-2</v>
      </c>
      <c r="S54" s="4">
        <f>'[1]Commerce_Series L 56-71'!C54/'[1]Commerce_Series L 56-71'!E54</f>
        <v>0.10039914031317163</v>
      </c>
      <c r="T54" s="5">
        <f>D54*('[1]Commerce_Series L 56-71'!C54/'[1]Commerce_Series L 56-71'!B54)</f>
        <v>908.51445663010963</v>
      </c>
      <c r="U54" s="5">
        <f>D54*('[1]Commerce_Series L 56-71'!D54/'[1]Commerce_Series L 56-71'!B54)</f>
        <v>219.48820206048521</v>
      </c>
      <c r="V54" s="5">
        <f t="shared" si="8"/>
        <v>1203.2765619397965</v>
      </c>
      <c r="W54" s="5">
        <f t="shared" si="9"/>
        <v>148.27656193979635</v>
      </c>
      <c r="X54" s="5">
        <f>(('[1]Hair_1958_Table 14_adj'!L64*'[1]Ince_Table 4'!F$5)+('[1]Hair_1958_Table 14_adj'!M64*'[1]Ince_Table 4'!G$5)+('[1]Hair_1963_Table 20'!D27/1000*'[1]Ince_Table 4'!E$5)+('[1]Hair_1963_Table 21'!B26/1000*'[1]Ince_Table 4'!E$5)+('[1]API_1975_PulpwoodC&amp;I'!C53/1000*'[1]Ince_Table 4'!P$5)+('[1]API_1973_Total Wood Pulp'!C60/1000)+'[1]Ince_Paper&amp;Paperboard'!C59)*1000</f>
        <v>2456093795.2589259</v>
      </c>
      <c r="Y54" s="5">
        <f>(('[1]Hair_1958_Table 14_adj'!U64*'[1]Ince_Table 4'!F$5)+('[1]Hair_1958_Table 14_adj'!V64*'[1]Ince_Table 4'!G$5)+('[1]Hair_1963_Table 20'!H27/1000*'[1]Ince_Table 4'!B$5)+('[1]Hair_1963_Table 20'!I27/1000*'[1]Ince_Table 4'!E$5)+('[1]Hair_1963_Table 21'!E26/1000*'[1]Ince_Table 4'!E$5)+('[1]API_1975_PulpwoodC&amp;I'!F53/1000*'[1]Ince_Table 4'!P$5)+('[1]API_1973_Total Wood Pulp'!D60/1000)+'[1]Ince_Paper&amp;Paperboard'!D59)*1000</f>
        <v>157866115.49277699</v>
      </c>
      <c r="Z54" s="5">
        <f t="shared" si="11"/>
        <v>2327186877.7375383</v>
      </c>
      <c r="AA54" s="5">
        <f t="shared" si="11"/>
        <v>286773033.01416433</v>
      </c>
      <c r="AB54" s="9">
        <v>9040</v>
      </c>
      <c r="AC54" s="9">
        <v>5750</v>
      </c>
      <c r="AD54" s="9">
        <v>190</v>
      </c>
      <c r="AE54" s="9">
        <v>5645</v>
      </c>
      <c r="AF54" s="9">
        <v>290</v>
      </c>
      <c r="AG54" s="9">
        <v>1</v>
      </c>
      <c r="AH54" s="9">
        <v>295</v>
      </c>
      <c r="AI54" s="9">
        <v>1470</v>
      </c>
      <c r="AJ54" s="9">
        <v>865</v>
      </c>
      <c r="AK54" s="9">
        <v>2250</v>
      </c>
      <c r="AL54" s="9">
        <v>850</v>
      </c>
      <c r="AM54" s="8">
        <v>2665</v>
      </c>
    </row>
    <row r="55" spans="1:39" x14ac:dyDescent="0.2">
      <c r="A55" s="20">
        <v>1949</v>
      </c>
      <c r="B55" s="9">
        <v>10160</v>
      </c>
      <c r="C55" s="9">
        <v>11330</v>
      </c>
      <c r="D55" s="9">
        <v>7340</v>
      </c>
      <c r="E55" s="9">
        <v>915</v>
      </c>
      <c r="F55" s="2">
        <f>Q55/Q$56*L$56*D55</f>
        <v>5810.3947416802339</v>
      </c>
      <c r="G55" s="2">
        <f>D55-F55</f>
        <v>1529.6052583197661</v>
      </c>
      <c r="H55" s="2">
        <f>O55*(F55-I55)/(1-O55)</f>
        <v>20.615876025676403</v>
      </c>
      <c r="I55" s="2">
        <f>R55/R$56*M$56*F55</f>
        <v>3.8135965865829276</v>
      </c>
      <c r="J55" s="2">
        <f>P56*(G55-K55)/(1-P56)</f>
        <v>15.980495649090733</v>
      </c>
      <c r="K55" s="2">
        <f>R55/R$56*N$56*G55</f>
        <v>3.4679238316011816</v>
      </c>
      <c r="L55" s="9"/>
      <c r="M55" s="9"/>
      <c r="N55" s="9"/>
      <c r="O55" s="3">
        <f>O$56*S55/S$56</f>
        <v>3.5378718019931244E-3</v>
      </c>
      <c r="P55" s="3">
        <f>P$56*S55/S$56</f>
        <v>8.1144969828097924E-3</v>
      </c>
      <c r="Q55" s="3">
        <f>'[1]Hair_1958_Table 14_adj'!C65/'[1]Hair_1958_Table 14_adj'!B65</f>
        <v>0.8227250124316261</v>
      </c>
      <c r="R55" s="4">
        <f>'[1]Commerce_Series L 56-71'!D55/'[1]Commerce_Series L 56-71'!B55</f>
        <v>3.0701754385964911E-2</v>
      </c>
      <c r="S55" s="4">
        <f>'[1]Commerce_Series L 56-71'!C55/'[1]Commerce_Series L 56-71'!E55</f>
        <v>9.8265895953757232E-2</v>
      </c>
      <c r="T55" s="5">
        <f>D55*('[1]Commerce_Series L 56-71'!C55/'[1]Commerce_Series L 56-71'!B55)</f>
        <v>775.3143274853802</v>
      </c>
      <c r="U55" s="5">
        <f>D55*('[1]Commerce_Series L 56-71'!D55/'[1]Commerce_Series L 56-71'!B55)</f>
        <v>225.35087719298244</v>
      </c>
      <c r="V55" s="5">
        <f t="shared" si="8"/>
        <v>1058.1442547387235</v>
      </c>
      <c r="W55" s="5">
        <f t="shared" si="9"/>
        <v>143.1442547387235</v>
      </c>
      <c r="X55" s="5">
        <f>(('[1]Hair_1958_Table 14_adj'!L65*'[1]Ince_Table 4'!F$5)+('[1]Hair_1958_Table 14_adj'!M65*'[1]Ince_Table 4'!G$5)+('[1]Hair_1963_Table 20'!D28/1000*'[1]Ince_Table 4'!E$5)+('[1]Hair_1963_Table 21'!B27/1000*'[1]Ince_Table 4'!E$5)+('[1]API_1975_PulpwoodC&amp;I'!C54/1000*'[1]Ince_Table 4'!P$5)+('[1]API_1973_Total Wood Pulp'!C61/1000)+'[1]Ince_Paper&amp;Paperboard'!C60)*1000</f>
        <v>1726027152.9643633</v>
      </c>
      <c r="Y55" s="5">
        <f>(('[1]Hair_1958_Table 14_adj'!U65*'[1]Ince_Table 4'!F$5)+('[1]Hair_1958_Table 14_adj'!V65*'[1]Ince_Table 4'!G$5)+('[1]Hair_1963_Table 20'!H28/1000*'[1]Ince_Table 4'!B$5)+('[1]Hair_1963_Table 20'!I28/1000*'[1]Ince_Table 4'!E$5)+('[1]Hair_1963_Table 21'!E27/1000*'[1]Ince_Table 4'!E$5)+('[1]API_1975_PulpwoodC&amp;I'!F54/1000*'[1]Ince_Table 4'!P$5)+('[1]API_1973_Total Wood Pulp'!D61/1000)+'[1]Ince_Paper&amp;Paperboard'!D60)*1000</f>
        <v>113798387.27104004</v>
      </c>
      <c r="Z55" s="5">
        <f t="shared" si="11"/>
        <v>1620593895.4402437</v>
      </c>
      <c r="AA55" s="5">
        <f t="shared" si="11"/>
        <v>219231644.79515943</v>
      </c>
      <c r="AB55" s="9">
        <v>8510</v>
      </c>
      <c r="AC55" s="9">
        <v>5000</v>
      </c>
      <c r="AD55" s="9">
        <v>140</v>
      </c>
      <c r="AE55" s="9">
        <v>5345</v>
      </c>
      <c r="AF55" s="9">
        <v>320</v>
      </c>
      <c r="AG55" s="9">
        <v>1</v>
      </c>
      <c r="AH55" s="9">
        <v>320</v>
      </c>
      <c r="AI55" s="9">
        <v>1275</v>
      </c>
      <c r="AJ55" s="9">
        <v>775</v>
      </c>
      <c r="AK55" s="9">
        <v>2100</v>
      </c>
      <c r="AL55" s="9">
        <v>745</v>
      </c>
      <c r="AM55" s="8">
        <v>2820</v>
      </c>
    </row>
    <row r="56" spans="1:39" x14ac:dyDescent="0.2">
      <c r="A56" s="20">
        <v>1950</v>
      </c>
      <c r="B56" s="9">
        <v>10790</v>
      </c>
      <c r="C56" s="9">
        <v>12195</v>
      </c>
      <c r="D56" s="9">
        <v>8520</v>
      </c>
      <c r="E56" s="9">
        <v>1355</v>
      </c>
      <c r="F56" s="9">
        <f>'[1]Ulrich_Table 5_adj'!E11</f>
        <v>6615</v>
      </c>
      <c r="G56" s="9">
        <f>'[1]Ulrich_Table 6_adj'!E11</f>
        <v>1915</v>
      </c>
      <c r="H56" s="9">
        <f>'[1]Ulrich_Table 5_adj'!Y11</f>
        <v>30</v>
      </c>
      <c r="I56" s="9">
        <f>'[1]Ulrich_Table 5_adj'!Z11+'[1]Ulrich_Table 5_adj'!AA11</f>
        <v>5</v>
      </c>
      <c r="J56" s="9">
        <f>'[1]Ulrich_Table 6_adj'!Z11</f>
        <v>20</v>
      </c>
      <c r="K56" s="9">
        <f>'[1]Ulrich_Table 6_adj'!AA11</f>
        <v>5</v>
      </c>
      <c r="L56" s="3">
        <f>F56/(F56+G56)</f>
        <v>0.77549824150058622</v>
      </c>
      <c r="M56" s="3">
        <f>I56/F56</f>
        <v>7.5585789871504159E-4</v>
      </c>
      <c r="N56" s="3">
        <f>K56/G56</f>
        <v>2.6109660574412533E-3</v>
      </c>
      <c r="O56" s="3">
        <f>H56/(F56+H56-I56)</f>
        <v>4.5180722891566263E-3</v>
      </c>
      <c r="P56" s="3">
        <f>J56/(G56+J56-K56)</f>
        <v>1.0362694300518135E-2</v>
      </c>
      <c r="Q56" s="3">
        <f>'[1]Hair_1958_Table 14_adj'!C66/'[1]Hair_1958_Table 14_adj'!B66</f>
        <v>0.80598310837477305</v>
      </c>
      <c r="R56" s="4">
        <f>'[1]Commerce_Series L 56-71'!D56/'[1]Commerce_Series L 56-71'!B56</f>
        <v>3.5356904603068715E-2</v>
      </c>
      <c r="S56" s="4">
        <f>'[1]Commerce_Series L 56-71'!C56/'[1]Commerce_Series L 56-71'!E56</f>
        <v>0.12549138191714546</v>
      </c>
      <c r="T56" s="5">
        <f>'[1]Ulrich_Table 4_adj'!E9*('[1]Commerce_Series L 56-71'!C56/'[1]Commerce_Series L 56-71'!B56)</f>
        <v>1180.7705136757838</v>
      </c>
      <c r="U56" s="5">
        <f>'[1]Ulrich_Table 4_adj'!E9*('[1]Commerce_Series L 56-71'!D56/'[1]Commerce_Series L 56-71'!B56)</f>
        <v>301.59439626417611</v>
      </c>
      <c r="V56" s="5">
        <f>T56+(T56/(T56+U56)*(('[1]Ulrich_Table 4_adj'!F9-'[1]Ulrich_Table 4_adj'!G9)-(T56-U56)))</f>
        <v>1583.6820516300695</v>
      </c>
      <c r="W56" s="5">
        <f>U56+(U56/(T56+U56)*((T56-U56)-('[1]Ulrich_Table 4_adj'!F9-'[1]Ulrich_Table 4_adj'!G9)))</f>
        <v>198.68205163006942</v>
      </c>
      <c r="X56" s="2"/>
      <c r="Y56" s="2"/>
      <c r="Z56" s="2"/>
      <c r="AA56" s="2"/>
      <c r="AB56" s="9">
        <v>9925</v>
      </c>
      <c r="AC56" s="9">
        <v>5905</v>
      </c>
      <c r="AD56" s="9">
        <v>455</v>
      </c>
      <c r="AE56" s="9">
        <v>6330</v>
      </c>
      <c r="AF56" s="9">
        <v>345</v>
      </c>
      <c r="AG56" s="9">
        <v>10</v>
      </c>
      <c r="AH56" s="9">
        <v>350</v>
      </c>
      <c r="AI56" s="9">
        <v>1500</v>
      </c>
      <c r="AJ56" s="9">
        <v>890</v>
      </c>
      <c r="AK56" s="9">
        <v>2475</v>
      </c>
      <c r="AL56" s="9">
        <v>770</v>
      </c>
      <c r="AM56" s="8">
        <v>2270</v>
      </c>
    </row>
    <row r="57" spans="1:39" x14ac:dyDescent="0.2">
      <c r="A57" s="20">
        <v>1951</v>
      </c>
      <c r="B57" s="9">
        <v>10960</v>
      </c>
      <c r="C57" s="9">
        <v>11940</v>
      </c>
      <c r="D57" s="9">
        <v>8730</v>
      </c>
      <c r="E57" s="9">
        <v>1195</v>
      </c>
      <c r="F57" s="9">
        <f>'[1]Ulrich_Table 5_adj'!E12</f>
        <v>6695</v>
      </c>
      <c r="G57" s="9">
        <f>'[1]Ulrich_Table 6_adj'!E12</f>
        <v>2050</v>
      </c>
      <c r="H57" s="9">
        <f>'[1]Ulrich_Table 5_adj'!Y12</f>
        <v>15</v>
      </c>
      <c r="I57" s="9">
        <f>'[1]Ulrich_Table 5_adj'!Z12+'[1]Ulrich_Table 5_adj'!AA12</f>
        <v>10</v>
      </c>
      <c r="J57" s="9">
        <f>'[1]Ulrich_Table 6_adj'!Z12</f>
        <v>25</v>
      </c>
      <c r="K57" s="9">
        <f>'[1]Ulrich_Table 6_adj'!AA12</f>
        <v>5</v>
      </c>
      <c r="L57" s="3">
        <f t="shared" ref="L57:L90" si="12">F57/(F57+G57)</f>
        <v>0.76558033161806749</v>
      </c>
      <c r="M57" s="3">
        <f t="shared" ref="M57:M90" si="13">I57/F57</f>
        <v>1.4936519790888724E-3</v>
      </c>
      <c r="N57" s="3">
        <f t="shared" ref="N57:N90" si="14">K57/G57</f>
        <v>2.4390243902439024E-3</v>
      </c>
      <c r="O57" s="3"/>
      <c r="P57" s="3"/>
      <c r="Q57" s="3">
        <f>'[1]Hair_1958_Table 14_adj'!C67/'[1]Hair_1958_Table 14_adj'!B67</f>
        <v>0.79273734007096008</v>
      </c>
      <c r="R57" s="4">
        <f>'[1]Commerce_Series L 56-71'!D57/'[1]Commerce_Series L 56-71'!B57</f>
        <v>3.5395302679457494E-2</v>
      </c>
      <c r="S57" s="4">
        <f>'[1]Commerce_Series L 56-71'!C57/'[1]Commerce_Series L 56-71'!E57</f>
        <v>0.1185006045949214</v>
      </c>
      <c r="T57" s="5">
        <f>'[1]Ulrich_Table 4_adj'!E10*('[1]Commerce_Series L 56-71'!C57/'[1]Commerce_Series L 56-71'!B57)</f>
        <v>1133.9861065167051</v>
      </c>
      <c r="U57" s="5">
        <f>'[1]Ulrich_Table 4_adj'!E10*('[1]Commerce_Series L 56-71'!D57/'[1]Commerce_Series L 56-71'!B57)</f>
        <v>309.53192193185578</v>
      </c>
      <c r="V57" s="5">
        <f>T57+(T57/(T57+U57)*(('[1]Ulrich_Table 4_adj'!F10-'[1]Ulrich_Table 4_adj'!G10)-(T57-U57)))</f>
        <v>1432.9319174239979</v>
      </c>
      <c r="W57" s="5">
        <f>U57+(U57/(T57+U57)*((T57-U57)-('[1]Ulrich_Table 4_adj'!F10-'[1]Ulrich_Table 4_adj'!G10)))</f>
        <v>227.93191742399782</v>
      </c>
      <c r="X57" s="2"/>
      <c r="Y57" s="2"/>
      <c r="Z57" s="2"/>
      <c r="AA57" s="2"/>
      <c r="AB57" s="9">
        <v>9710</v>
      </c>
      <c r="AC57" s="9">
        <v>5780</v>
      </c>
      <c r="AD57" s="9">
        <v>235</v>
      </c>
      <c r="AE57" s="9">
        <v>5895</v>
      </c>
      <c r="AF57" s="9">
        <v>395</v>
      </c>
      <c r="AG57" s="9">
        <v>15</v>
      </c>
      <c r="AH57" s="9">
        <v>410</v>
      </c>
      <c r="AI57" s="9">
        <v>1825</v>
      </c>
      <c r="AJ57" s="9">
        <v>945</v>
      </c>
      <c r="AK57" s="9">
        <v>2675</v>
      </c>
      <c r="AL57" s="9">
        <v>730</v>
      </c>
      <c r="AM57" s="8">
        <v>2230</v>
      </c>
    </row>
    <row r="58" spans="1:39" x14ac:dyDescent="0.2">
      <c r="A58" s="20">
        <v>1952</v>
      </c>
      <c r="B58" s="9">
        <v>10775</v>
      </c>
      <c r="C58" s="9">
        <v>11920</v>
      </c>
      <c r="D58" s="9">
        <v>8750</v>
      </c>
      <c r="E58" s="9">
        <v>1165</v>
      </c>
      <c r="F58" s="9">
        <f>'[1]Ulrich_Table 5_adj'!E13</f>
        <v>6840</v>
      </c>
      <c r="G58" s="9">
        <f>'[1]Ulrich_Table 6_adj'!E13</f>
        <v>1935</v>
      </c>
      <c r="H58" s="9">
        <f>'[1]Ulrich_Table 5_adj'!Y13</f>
        <v>20</v>
      </c>
      <c r="I58" s="9">
        <f>'[1]Ulrich_Table 5_adj'!Z13+'[1]Ulrich_Table 5_adj'!AA13</f>
        <v>10</v>
      </c>
      <c r="J58" s="9">
        <f>'[1]Ulrich_Table 6_adj'!Z13</f>
        <v>15</v>
      </c>
      <c r="K58" s="9">
        <f>'[1]Ulrich_Table 6_adj'!AA13</f>
        <v>5</v>
      </c>
      <c r="L58" s="3">
        <f t="shared" si="12"/>
        <v>0.77948717948717949</v>
      </c>
      <c r="M58" s="3">
        <f t="shared" si="13"/>
        <v>1.4619883040935672E-3</v>
      </c>
      <c r="N58" s="3">
        <f t="shared" si="14"/>
        <v>2.5839793281653748E-3</v>
      </c>
      <c r="O58" s="3"/>
      <c r="P58" s="3"/>
      <c r="Q58" s="3">
        <f>'[1]Hair_1958_Table 14_adj'!C68/'[1]Hair_1958_Table 14_adj'!B68</f>
        <v>0.80705781858950398</v>
      </c>
      <c r="R58" s="4">
        <f>'[1]Commerce_Series L 56-71'!D58/'[1]Commerce_Series L 56-71'!B58</f>
        <v>2.6791694574681849E-2</v>
      </c>
      <c r="S58" s="4">
        <f>'[1]Commerce_Series L 56-71'!C58/'[1]Commerce_Series L 56-71'!E58</f>
        <v>0.11104313245640869</v>
      </c>
      <c r="T58" s="5">
        <f>'[1]Ulrich_Table 4_adj'!E11*('[1]Commerce_Series L 56-71'!C58/'[1]Commerce_Series L 56-71'!B58)</f>
        <v>1066.7531815137306</v>
      </c>
      <c r="U58" s="5">
        <f>'[1]Ulrich_Table 4_adj'!E11*('[1]Commerce_Series L 56-71'!D58/'[1]Commerce_Series L 56-71'!B58)</f>
        <v>235.09711989283323</v>
      </c>
      <c r="V58" s="5">
        <f>T58+(T58/(T58+U58)*(('[1]Ulrich_Table 4_adj'!F11-'[1]Ulrich_Table 4_adj'!G11)-(T58-U58)))</f>
        <v>1335.8025034812572</v>
      </c>
      <c r="W58" s="5">
        <f>U58+(U58/(T58+U58)*((T58-U58)-('[1]Ulrich_Table 4_adj'!F11-'[1]Ulrich_Table 4_adj'!G11)))</f>
        <v>175.80250348125713</v>
      </c>
      <c r="X58" s="2"/>
      <c r="Y58" s="2"/>
      <c r="Z58" s="2"/>
      <c r="AA58" s="2"/>
      <c r="AB58" s="9">
        <v>9895</v>
      </c>
      <c r="AC58" s="9">
        <v>5820</v>
      </c>
      <c r="AD58" s="9">
        <v>275</v>
      </c>
      <c r="AE58" s="9">
        <v>6140</v>
      </c>
      <c r="AF58" s="9">
        <v>420</v>
      </c>
      <c r="AG58" s="9">
        <v>15</v>
      </c>
      <c r="AH58" s="9">
        <v>435</v>
      </c>
      <c r="AI58" s="9">
        <v>1810</v>
      </c>
      <c r="AJ58" s="9">
        <v>875</v>
      </c>
      <c r="AK58" s="9">
        <v>2620</v>
      </c>
      <c r="AL58" s="9">
        <v>700</v>
      </c>
      <c r="AM58" s="8">
        <v>2025</v>
      </c>
    </row>
    <row r="59" spans="1:39" x14ac:dyDescent="0.2">
      <c r="A59" s="20">
        <v>1953</v>
      </c>
      <c r="B59" s="9">
        <v>10690</v>
      </c>
      <c r="C59" s="9">
        <v>11610</v>
      </c>
      <c r="D59" s="9">
        <v>8740</v>
      </c>
      <c r="E59" s="9">
        <v>1225</v>
      </c>
      <c r="F59" s="9">
        <f>'[1]Ulrich_Table 5_adj'!E14</f>
        <v>6840</v>
      </c>
      <c r="G59" s="9">
        <f>'[1]Ulrich_Table 6_adj'!E14</f>
        <v>1950</v>
      </c>
      <c r="H59" s="9">
        <f>'[1]Ulrich_Table 5_adj'!Y14</f>
        <v>20</v>
      </c>
      <c r="I59" s="9">
        <f>'[1]Ulrich_Table 5_adj'!Z14+'[1]Ulrich_Table 5_adj'!AA14</f>
        <v>15</v>
      </c>
      <c r="J59" s="9">
        <f>'[1]Ulrich_Table 6_adj'!Z14</f>
        <v>20</v>
      </c>
      <c r="K59" s="9">
        <f>'[1]Ulrich_Table 6_adj'!AA14</f>
        <v>5</v>
      </c>
      <c r="L59" s="3">
        <f t="shared" si="12"/>
        <v>0.77815699658703075</v>
      </c>
      <c r="M59" s="3">
        <f t="shared" si="13"/>
        <v>2.1929824561403508E-3</v>
      </c>
      <c r="N59" s="3">
        <f t="shared" si="14"/>
        <v>2.5641025641025641E-3</v>
      </c>
      <c r="O59" s="3"/>
      <c r="P59" s="3"/>
      <c r="Q59" s="3">
        <f>'[1]Hair_1958_Table 14_adj'!C69/'[1]Hair_1958_Table 14_adj'!B69</f>
        <v>0.80458331065265909</v>
      </c>
      <c r="R59" s="4">
        <f>'[1]Commerce_Series L 56-71'!D59/'[1]Commerce_Series L 56-71'!B59</f>
        <v>2.8002699055330635E-2</v>
      </c>
      <c r="S59" s="4">
        <f>'[1]Commerce_Series L 56-71'!C59/'[1]Commerce_Series L 56-71'!E59</f>
        <v>0.11652867218644587</v>
      </c>
      <c r="T59" s="5">
        <f>'[1]Ulrich_Table 4_adj'!E12*('[1]Commerce_Series L 56-71'!C59/'[1]Commerce_Series L 56-71'!B59)</f>
        <v>1126.9230769230769</v>
      </c>
      <c r="U59" s="5">
        <f>'[1]Ulrich_Table 4_adj'!E12*('[1]Commerce_Series L 56-71'!D59/'[1]Commerce_Series L 56-71'!B59)</f>
        <v>246.14372469635629</v>
      </c>
      <c r="V59" s="5">
        <f>T59+(T59/(T59+U59)*(('[1]Ulrich_Table 4_adj'!F12-'[1]Ulrich_Table 4_adj'!G12)-(T59-U59)))</f>
        <v>1417.6441269313839</v>
      </c>
      <c r="W59" s="5">
        <f>U59+(U59/(T59+U59)*((T59-U59)-('[1]Ulrich_Table 4_adj'!F12-'[1]Ulrich_Table 4_adj'!G12)))</f>
        <v>182.64412693138397</v>
      </c>
      <c r="X59" s="2"/>
      <c r="Y59" s="2"/>
      <c r="Z59" s="2"/>
      <c r="AA59" s="2"/>
      <c r="AB59" s="9">
        <v>9860</v>
      </c>
      <c r="AC59" s="9">
        <v>5710</v>
      </c>
      <c r="AD59" s="9">
        <v>350</v>
      </c>
      <c r="AE59" s="9">
        <v>5915</v>
      </c>
      <c r="AF59" s="9">
        <v>475</v>
      </c>
      <c r="AG59" s="9">
        <v>25</v>
      </c>
      <c r="AH59" s="9">
        <v>500</v>
      </c>
      <c r="AI59" s="9">
        <v>1895</v>
      </c>
      <c r="AJ59" s="9">
        <v>870</v>
      </c>
      <c r="AK59" s="9">
        <v>2785</v>
      </c>
      <c r="AL59" s="9">
        <v>660</v>
      </c>
      <c r="AM59" s="8">
        <v>1950</v>
      </c>
    </row>
    <row r="60" spans="1:39" x14ac:dyDescent="0.2">
      <c r="A60" s="20">
        <v>1954</v>
      </c>
      <c r="B60" s="9">
        <v>10430</v>
      </c>
      <c r="C60" s="9">
        <v>11750</v>
      </c>
      <c r="D60" s="9">
        <v>8630</v>
      </c>
      <c r="E60" s="9">
        <v>1205</v>
      </c>
      <c r="F60" s="9">
        <f>'[1]Ulrich_Table 5_adj'!E15</f>
        <v>6810</v>
      </c>
      <c r="G60" s="9">
        <f>'[1]Ulrich_Table 6_adj'!E15</f>
        <v>1945</v>
      </c>
      <c r="H60" s="9">
        <f>'[1]Ulrich_Table 5_adj'!Y15</f>
        <v>25</v>
      </c>
      <c r="I60" s="9">
        <f>'[1]Ulrich_Table 5_adj'!Z15+'[1]Ulrich_Table 5_adj'!AA15</f>
        <v>20</v>
      </c>
      <c r="J60" s="9">
        <f>'[1]Ulrich_Table 6_adj'!Z15</f>
        <v>15</v>
      </c>
      <c r="K60" s="9">
        <f>'[1]Ulrich_Table 6_adj'!AA15</f>
        <v>5</v>
      </c>
      <c r="L60" s="3">
        <f t="shared" si="12"/>
        <v>0.77784123358081092</v>
      </c>
      <c r="M60" s="3">
        <f t="shared" si="13"/>
        <v>2.936857562408223E-3</v>
      </c>
      <c r="N60" s="3">
        <f t="shared" si="14"/>
        <v>2.5706940874035988E-3</v>
      </c>
      <c r="O60" s="3"/>
      <c r="P60" s="3"/>
      <c r="Q60" s="3">
        <f>'[1]Hair_1958_Table 14_adj'!C70/'[1]Hair_1958_Table 14_adj'!B70</f>
        <v>0.80542413906920451</v>
      </c>
      <c r="R60" s="4">
        <f>'[1]Commerce_Series L 56-71'!D60/'[1]Commerce_Series L 56-71'!B60</f>
        <v>3.872282608695652E-2</v>
      </c>
      <c r="S60" s="4">
        <f>'[1]Commerce_Series L 56-71'!C60/'[1]Commerce_Series L 56-71'!E60</f>
        <v>0.12329615861214374</v>
      </c>
      <c r="T60" s="5">
        <f>'[1]Ulrich_Table 4_adj'!E13*('[1]Commerce_Series L 56-71'!C60/'[1]Commerce_Series L 56-71'!B60)</f>
        <v>1183.5903532608695</v>
      </c>
      <c r="U60" s="5">
        <f>'[1]Ulrich_Table 4_adj'!E13*('[1]Commerce_Series L 56-71'!D60/'[1]Commerce_Series L 56-71'!B60)</f>
        <v>339.01834239130432</v>
      </c>
      <c r="V60" s="5">
        <f>T60+(T60/(T60+U60)*(('[1]Ulrich_Table 4_adj'!F13-'[1]Ulrich_Table 4_adj'!G13)-(T60-U60)))</f>
        <v>1455.993360436481</v>
      </c>
      <c r="W60" s="5">
        <f>U60+(U60/(T60+U60)*((T60-U60)-('[1]Ulrich_Table 4_adj'!F13-'[1]Ulrich_Table 4_adj'!G13)))</f>
        <v>260.99336043648094</v>
      </c>
      <c r="X60" s="2"/>
      <c r="Y60" s="2"/>
      <c r="Z60" s="2"/>
      <c r="AA60" s="2"/>
      <c r="AB60" s="9">
        <v>9950</v>
      </c>
      <c r="AC60" s="9">
        <v>5650</v>
      </c>
      <c r="AD60" s="9">
        <v>365</v>
      </c>
      <c r="AE60" s="9">
        <v>6070</v>
      </c>
      <c r="AF60" s="9">
        <v>490</v>
      </c>
      <c r="AG60" s="9">
        <v>45</v>
      </c>
      <c r="AH60" s="9">
        <v>530</v>
      </c>
      <c r="AI60" s="9">
        <v>1890</v>
      </c>
      <c r="AJ60" s="9">
        <v>795</v>
      </c>
      <c r="AK60" s="9">
        <v>2750</v>
      </c>
      <c r="AL60" s="9">
        <v>800</v>
      </c>
      <c r="AM60" s="8">
        <v>1800</v>
      </c>
    </row>
    <row r="61" spans="1:39" x14ac:dyDescent="0.2">
      <c r="A61" s="20">
        <v>1955</v>
      </c>
      <c r="B61" s="9">
        <v>10930</v>
      </c>
      <c r="C61" s="9">
        <v>12300</v>
      </c>
      <c r="D61" s="9">
        <v>9205</v>
      </c>
      <c r="E61" s="9">
        <v>1310</v>
      </c>
      <c r="F61" s="9">
        <f>'[1]Ulrich_Table 5_adj'!E16</f>
        <v>7140</v>
      </c>
      <c r="G61" s="9">
        <f>'[1]Ulrich_Table 6_adj'!E16</f>
        <v>2085</v>
      </c>
      <c r="H61" s="9">
        <f>'[1]Ulrich_Table 5_adj'!Y16</f>
        <v>15</v>
      </c>
      <c r="I61" s="9">
        <f>'[1]Ulrich_Table 5_adj'!Z16+'[1]Ulrich_Table 5_adj'!AA16</f>
        <v>25</v>
      </c>
      <c r="J61" s="9">
        <f>'[1]Ulrich_Table 6_adj'!Z16</f>
        <v>20</v>
      </c>
      <c r="K61" s="9">
        <f>'[1]Ulrich_Table 6_adj'!AA16</f>
        <v>5</v>
      </c>
      <c r="L61" s="3">
        <f t="shared" si="12"/>
        <v>0.77398373983739832</v>
      </c>
      <c r="M61" s="3">
        <f t="shared" si="13"/>
        <v>3.5014005602240898E-3</v>
      </c>
      <c r="N61" s="3">
        <f t="shared" si="14"/>
        <v>2.3980815347721821E-3</v>
      </c>
      <c r="O61" s="3"/>
      <c r="P61" s="3"/>
      <c r="Q61" s="3">
        <f>'[1]Hair_1958_Table 14_adj'!C71/'[1]Hair_1958_Table 14_adj'!B71</f>
        <v>0.79761904761904767</v>
      </c>
      <c r="R61" s="4">
        <f>'[1]Commerce_Series L 56-71'!D61/'[1]Commerce_Series L 56-71'!B61</f>
        <v>3.9318479685452164E-2</v>
      </c>
      <c r="S61" s="4">
        <f>'[1]Commerce_Series L 56-71'!C61/'[1]Commerce_Series L 56-71'!E61</f>
        <v>0.12997032640949555</v>
      </c>
      <c r="T61" s="5">
        <f>'[1]Ulrich_Table 4_adj'!E14*('[1]Commerce_Series L 56-71'!C61/'[1]Commerce_Series L 56-71'!B61)</f>
        <v>1323.9023591087812</v>
      </c>
      <c r="U61" s="5">
        <f>'[1]Ulrich_Table 4_adj'!E14*('[1]Commerce_Series L 56-71'!D61/'[1]Commerce_Series L 56-71'!B61)</f>
        <v>362.71297509829623</v>
      </c>
      <c r="V61" s="5">
        <f>T61+(T61/(T61+U61)*(('[1]Ulrich_Table 4_adj'!F14-'[1]Ulrich_Table 4_adj'!G14)-(T61-U61)))</f>
        <v>1566.3020899392609</v>
      </c>
      <c r="W61" s="5">
        <f>U61+(U61/(T61+U61)*((T61-U61)-('[1]Ulrich_Table 4_adj'!F14-'[1]Ulrich_Table 4_adj'!G14)))</f>
        <v>296.30208993926072</v>
      </c>
      <c r="X61" s="2"/>
      <c r="Y61" s="2"/>
      <c r="Z61" s="2"/>
      <c r="AA61" s="2"/>
      <c r="AB61" s="9">
        <v>10575</v>
      </c>
      <c r="AC61" s="9">
        <v>5785</v>
      </c>
      <c r="AD61" s="9">
        <v>430</v>
      </c>
      <c r="AE61" s="9">
        <v>6230</v>
      </c>
      <c r="AF61" s="9">
        <v>575</v>
      </c>
      <c r="AG61" s="9">
        <v>60</v>
      </c>
      <c r="AH61" s="9">
        <v>640</v>
      </c>
      <c r="AI61" s="9">
        <v>2155</v>
      </c>
      <c r="AJ61" s="9">
        <v>820</v>
      </c>
      <c r="AK61" s="9">
        <v>3015</v>
      </c>
      <c r="AL61" s="9">
        <v>690</v>
      </c>
      <c r="AM61" s="8">
        <v>1725</v>
      </c>
    </row>
    <row r="62" spans="1:39" x14ac:dyDescent="0.2">
      <c r="A62" s="20">
        <v>1956</v>
      </c>
      <c r="B62" s="9">
        <v>11330</v>
      </c>
      <c r="C62" s="9">
        <v>12485</v>
      </c>
      <c r="D62" s="9">
        <v>9680</v>
      </c>
      <c r="E62" s="9">
        <v>1390</v>
      </c>
      <c r="F62" s="9">
        <f>'[1]Ulrich_Table 5_adj'!E17</f>
        <v>7440</v>
      </c>
      <c r="G62" s="9">
        <f>'[1]Ulrich_Table 6_adj'!E17</f>
        <v>2185</v>
      </c>
      <c r="H62" s="9">
        <f>'[1]Ulrich_Table 5_adj'!Y17</f>
        <v>5</v>
      </c>
      <c r="I62" s="9">
        <f>'[1]Ulrich_Table 5_adj'!Z17+'[1]Ulrich_Table 5_adj'!AA17</f>
        <v>25</v>
      </c>
      <c r="J62" s="9">
        <f>'[1]Ulrich_Table 6_adj'!Z17</f>
        <v>25</v>
      </c>
      <c r="K62" s="9">
        <f>'[1]Ulrich_Table 6_adj'!AA17</f>
        <v>5</v>
      </c>
      <c r="L62" s="3">
        <f t="shared" si="12"/>
        <v>0.772987012987013</v>
      </c>
      <c r="M62" s="3">
        <f t="shared" si="13"/>
        <v>3.3602150537634409E-3</v>
      </c>
      <c r="N62" s="3">
        <f t="shared" si="14"/>
        <v>2.2883295194508009E-3</v>
      </c>
      <c r="O62" s="3"/>
      <c r="P62" s="3"/>
      <c r="Q62" s="3"/>
      <c r="R62" s="4">
        <f>'[1]Commerce_Series L 56-71'!D62/'[1]Commerce_Series L 56-71'!B62</f>
        <v>3.8071065989847719E-2</v>
      </c>
      <c r="S62" s="4">
        <f>'[1]Commerce_Series L 56-71'!C62/'[1]Commerce_Series L 56-71'!E62</f>
        <v>0.12572087658592848</v>
      </c>
      <c r="T62" s="5">
        <f>'[1]Ulrich_Table 4_adj'!E15*('[1]Commerce_Series L 56-71'!C62/'[1]Commerce_Series L 56-71'!B62)</f>
        <v>1331.3769035532994</v>
      </c>
      <c r="U62" s="5">
        <f>'[1]Ulrich_Table 4_adj'!E15*('[1]Commerce_Series L 56-71'!D62/'[1]Commerce_Series L 56-71'!B62)</f>
        <v>366.43401015228432</v>
      </c>
      <c r="V62" s="5">
        <f>T62+(T62/(T62+U62)*(('[1]Ulrich_Table 4_adj'!F15-'[1]Ulrich_Table 4_adj'!G15)-(T62-U62)))</f>
        <v>1613.7238432604172</v>
      </c>
      <c r="W62" s="5">
        <f>U62+(U62/(T62+U62)*((T62-U62)-('[1]Ulrich_Table 4_adj'!F15-'[1]Ulrich_Table 4_adj'!G15)))</f>
        <v>288.72384326041703</v>
      </c>
      <c r="X62" s="2"/>
      <c r="Y62" s="2"/>
      <c r="Z62" s="2"/>
      <c r="AA62" s="2"/>
      <c r="AB62" s="9">
        <v>10835</v>
      </c>
      <c r="AC62" s="9">
        <v>5920</v>
      </c>
      <c r="AD62" s="9">
        <v>420</v>
      </c>
      <c r="AE62" s="9">
        <v>6205</v>
      </c>
      <c r="AF62" s="9">
        <v>580</v>
      </c>
      <c r="AG62" s="9">
        <v>65</v>
      </c>
      <c r="AH62" s="9">
        <v>645</v>
      </c>
      <c r="AI62" s="9">
        <v>2420</v>
      </c>
      <c r="AJ62" s="9">
        <v>905</v>
      </c>
      <c r="AK62" s="9">
        <v>3225</v>
      </c>
      <c r="AL62" s="9">
        <v>760</v>
      </c>
      <c r="AM62" s="8">
        <v>1650</v>
      </c>
    </row>
    <row r="63" spans="1:39" x14ac:dyDescent="0.2">
      <c r="A63" s="20">
        <v>1957</v>
      </c>
      <c r="B63" s="9">
        <v>10265</v>
      </c>
      <c r="C63" s="9">
        <v>11680</v>
      </c>
      <c r="D63" s="9">
        <v>8690</v>
      </c>
      <c r="E63" s="9">
        <v>1210</v>
      </c>
      <c r="F63" s="9">
        <f>'[1]Ulrich_Table 5_adj'!E18</f>
        <v>6795</v>
      </c>
      <c r="G63" s="9">
        <f>'[1]Ulrich_Table 6_adj'!E18</f>
        <v>1820</v>
      </c>
      <c r="H63" s="9">
        <f>'[1]Ulrich_Table 5_adj'!Y18</f>
        <v>5</v>
      </c>
      <c r="I63" s="9">
        <f>'[1]Ulrich_Table 5_adj'!Z18+'[1]Ulrich_Table 5_adj'!AA18</f>
        <v>20</v>
      </c>
      <c r="J63" s="9">
        <f>'[1]Ulrich_Table 6_adj'!Z18</f>
        <v>15</v>
      </c>
      <c r="K63" s="9">
        <f>'[1]Ulrich_Table 6_adj'!AA18</f>
        <v>5</v>
      </c>
      <c r="L63" s="3">
        <f t="shared" si="12"/>
        <v>0.78874056877539178</v>
      </c>
      <c r="M63" s="3">
        <f t="shared" si="13"/>
        <v>2.9433406916850625E-3</v>
      </c>
      <c r="N63" s="3">
        <f t="shared" si="14"/>
        <v>2.7472527472527475E-3</v>
      </c>
      <c r="O63" s="3"/>
      <c r="P63" s="3"/>
      <c r="Q63" s="3"/>
      <c r="R63" s="4">
        <f>'[1]Commerce_Series L 56-71'!D63/'[1]Commerce_Series L 56-71'!B63</f>
        <v>4.3478260869565216E-2</v>
      </c>
      <c r="S63" s="4">
        <f>'[1]Commerce_Series L 56-71'!C63/'[1]Commerce_Series L 56-71'!E63</f>
        <v>0.12653324725629439</v>
      </c>
      <c r="T63" s="5">
        <f>'[1]Ulrich_Table 4_adj'!E16*('[1]Commerce_Series L 56-71'!C63/'[1]Commerce_Series L 56-71'!B63)</f>
        <v>1193.7363025804173</v>
      </c>
      <c r="U63" s="5">
        <f>'[1]Ulrich_Table 4_adj'!E16*('[1]Commerce_Series L 56-71'!D63/'[1]Commerce_Series L 56-71'!B63)</f>
        <v>374.56521739130432</v>
      </c>
      <c r="V63" s="5">
        <f>T63+(T63/(T63+U63)*(('[1]Ulrich_Table 4_adj'!F16-'[1]Ulrich_Table 4_adj'!G16)-(T63-U63)))</f>
        <v>1449.3575348248205</v>
      </c>
      <c r="W63" s="5">
        <f>U63+(U63/(T63+U63)*((T63-U63)-('[1]Ulrich_Table 4_adj'!F16-'[1]Ulrich_Table 4_adj'!G16)))</f>
        <v>294.35753482482062</v>
      </c>
      <c r="X63" s="2"/>
      <c r="Y63" s="2"/>
      <c r="Z63" s="2"/>
      <c r="AA63" s="2"/>
      <c r="AB63" s="9">
        <v>10105</v>
      </c>
      <c r="AC63" s="9">
        <v>5100</v>
      </c>
      <c r="AD63" s="9">
        <v>335</v>
      </c>
      <c r="AE63" s="9">
        <v>5680</v>
      </c>
      <c r="AF63" s="9">
        <v>595</v>
      </c>
      <c r="AG63" s="9">
        <v>75</v>
      </c>
      <c r="AH63" s="9">
        <v>625</v>
      </c>
      <c r="AI63" s="9">
        <v>2305</v>
      </c>
      <c r="AJ63" s="9">
        <v>800</v>
      </c>
      <c r="AK63" s="9">
        <v>3070</v>
      </c>
      <c r="AL63" s="9">
        <v>730</v>
      </c>
      <c r="AM63" s="8">
        <v>1575</v>
      </c>
    </row>
    <row r="64" spans="1:39" x14ac:dyDescent="0.2">
      <c r="A64" s="20">
        <v>1958</v>
      </c>
      <c r="B64" s="9">
        <v>10045</v>
      </c>
      <c r="C64" s="9">
        <v>11370</v>
      </c>
      <c r="D64" s="9">
        <v>8550</v>
      </c>
      <c r="E64" s="9">
        <v>1250</v>
      </c>
      <c r="F64" s="9">
        <f>'[1]Ulrich_Table 5_adj'!E19</f>
        <v>6730</v>
      </c>
      <c r="G64" s="9">
        <f>'[1]Ulrich_Table 6_adj'!E19</f>
        <v>1800</v>
      </c>
      <c r="H64" s="9">
        <f>'[1]Ulrich_Table 5_adj'!Y19</f>
        <v>5</v>
      </c>
      <c r="I64" s="9">
        <f>'[1]Ulrich_Table 5_adj'!Z19+'[1]Ulrich_Table 5_adj'!AA19</f>
        <v>20</v>
      </c>
      <c r="J64" s="9">
        <f>'[1]Ulrich_Table 6_adj'!Z19</f>
        <v>15</v>
      </c>
      <c r="K64" s="9">
        <f>'[1]Ulrich_Table 6_adj'!AA19</f>
        <v>10</v>
      </c>
      <c r="L64" s="3">
        <f t="shared" si="12"/>
        <v>0.78898007033997652</v>
      </c>
      <c r="M64" s="3">
        <f t="shared" si="13"/>
        <v>2.9717682020802376E-3</v>
      </c>
      <c r="N64" s="3">
        <f t="shared" si="14"/>
        <v>5.5555555555555558E-3</v>
      </c>
      <c r="O64" s="3"/>
      <c r="P64" s="3"/>
      <c r="Q64" s="3"/>
      <c r="R64" s="4">
        <f>'[1]Commerce_Series L 56-71'!D64/'[1]Commerce_Series L 56-71'!B64</f>
        <v>4.0385989992852034E-2</v>
      </c>
      <c r="S64" s="4">
        <f>'[1]Commerce_Series L 56-71'!C64/'[1]Commerce_Series L 56-71'!E64</f>
        <v>0.12881245944192082</v>
      </c>
      <c r="T64" s="5">
        <f>'[1]Ulrich_Table 4_adj'!E17*('[1]Commerce_Series L 56-71'!C64/'[1]Commerce_Series L 56-71'!B64)</f>
        <v>1210.2966404574695</v>
      </c>
      <c r="U64" s="5">
        <f>'[1]Ulrich_Table 4_adj'!E17*('[1]Commerce_Series L 56-71'!D64/'[1]Commerce_Series L 56-71'!B64)</f>
        <v>344.49249463902783</v>
      </c>
      <c r="V64" s="5">
        <f>T64+(T64/(T64+U64)*(('[1]Ulrich_Table 4_adj'!F17-'[1]Ulrich_Table 4_adj'!G17)-(T64-U64)))</f>
        <v>1458.7687073399768</v>
      </c>
      <c r="W64" s="5">
        <f>U64+(U64/(T64+U64)*((T64-U64)-('[1]Ulrich_Table 4_adj'!F17-'[1]Ulrich_Table 4_adj'!G17)))</f>
        <v>273.76870733997669</v>
      </c>
      <c r="X64" s="2"/>
      <c r="Y64" s="2"/>
      <c r="Z64" s="2"/>
      <c r="AA64" s="2"/>
      <c r="AB64" s="9">
        <v>9875</v>
      </c>
      <c r="AC64" s="9">
        <v>5100</v>
      </c>
      <c r="AD64" s="9">
        <v>415</v>
      </c>
      <c r="AE64" s="9">
        <v>5600</v>
      </c>
      <c r="AF64" s="9">
        <v>620</v>
      </c>
      <c r="AG64" s="9">
        <v>80</v>
      </c>
      <c r="AH64" s="9">
        <v>700</v>
      </c>
      <c r="AI64" s="9">
        <v>2090</v>
      </c>
      <c r="AJ64" s="9">
        <v>755</v>
      </c>
      <c r="AK64" s="9">
        <v>2895</v>
      </c>
      <c r="AL64" s="9">
        <v>680</v>
      </c>
      <c r="AM64" s="8">
        <v>1495</v>
      </c>
    </row>
    <row r="65" spans="1:39" x14ac:dyDescent="0.2">
      <c r="A65" s="20">
        <v>1959</v>
      </c>
      <c r="B65" s="9">
        <v>11045</v>
      </c>
      <c r="C65" s="9">
        <v>12465</v>
      </c>
      <c r="D65" s="9">
        <v>9545</v>
      </c>
      <c r="E65" s="9">
        <v>1445</v>
      </c>
      <c r="F65" s="9">
        <f>'[1]Ulrich_Table 5_adj'!E20</f>
        <v>7380</v>
      </c>
      <c r="G65" s="9">
        <f>'[1]Ulrich_Table 6_adj'!E20</f>
        <v>2010</v>
      </c>
      <c r="H65" s="9">
        <f>'[1]Ulrich_Table 5_adj'!Y20</f>
        <v>5</v>
      </c>
      <c r="I65" s="9">
        <f>'[1]Ulrich_Table 5_adj'!Z20+'[1]Ulrich_Table 5_adj'!AA20</f>
        <v>30</v>
      </c>
      <c r="J65" s="9">
        <f>'[1]Ulrich_Table 6_adj'!Z20</f>
        <v>15</v>
      </c>
      <c r="K65" s="9">
        <f>'[1]Ulrich_Table 6_adj'!AA20</f>
        <v>5</v>
      </c>
      <c r="L65" s="3">
        <f t="shared" si="12"/>
        <v>0.78594249201277955</v>
      </c>
      <c r="M65" s="3">
        <f t="shared" si="13"/>
        <v>4.0650406504065045E-3</v>
      </c>
      <c r="N65" s="3">
        <f t="shared" si="14"/>
        <v>2.4875621890547263E-3</v>
      </c>
      <c r="O65" s="3"/>
      <c r="P65" s="3"/>
      <c r="Q65" s="3"/>
      <c r="R65" s="4">
        <f>'[1]Commerce_Series L 56-71'!D65/'[1]Commerce_Series L 56-71'!B65</f>
        <v>4.6633825944170773E-2</v>
      </c>
      <c r="S65" s="4">
        <f>'[1]Commerce_Series L 56-71'!C65/'[1]Commerce_Series L 56-71'!E65</f>
        <v>0.13626896756917584</v>
      </c>
      <c r="T65" s="5">
        <f>'[1]Ulrich_Table 4_adj'!E18*('[1]Commerce_Series L 56-71'!C65/'[1]Commerce_Series L 56-71'!B65)</f>
        <v>1412.3546798029556</v>
      </c>
      <c r="U65" s="5">
        <f>'[1]Ulrich_Table 4_adj'!E18*('[1]Commerce_Series L 56-71'!D65/'[1]Commerce_Series L 56-71'!B65)</f>
        <v>437.89162561576359</v>
      </c>
      <c r="V65" s="5">
        <f>T65+(T65/(T65+U65)*(('[1]Ulrich_Table 4_adj'!F18-'[1]Ulrich_Table 4_adj'!G18)-(T65-U65)))</f>
        <v>1695.1978817733991</v>
      </c>
      <c r="W65" s="5">
        <f>U65+(U65/(T65+U65)*((T65-U65)-('[1]Ulrich_Table 4_adj'!F18-'[1]Ulrich_Table 4_adj'!G18)))</f>
        <v>350.19788177339899</v>
      </c>
      <c r="X65" s="2"/>
      <c r="Y65" s="2"/>
      <c r="Z65" s="2"/>
      <c r="AA65" s="2"/>
      <c r="AB65" s="9">
        <v>10985</v>
      </c>
      <c r="AC65" s="9">
        <v>5745</v>
      </c>
      <c r="AD65" s="9">
        <v>515</v>
      </c>
      <c r="AE65" s="9">
        <v>6180</v>
      </c>
      <c r="AF65" s="9">
        <v>755</v>
      </c>
      <c r="AG65" s="9">
        <v>115</v>
      </c>
      <c r="AH65" s="9">
        <v>870</v>
      </c>
      <c r="AI65" s="9">
        <v>2285</v>
      </c>
      <c r="AJ65" s="9">
        <v>815</v>
      </c>
      <c r="AK65" s="9">
        <v>3155</v>
      </c>
      <c r="AL65" s="9">
        <v>760</v>
      </c>
      <c r="AM65" s="8">
        <v>1500</v>
      </c>
    </row>
    <row r="66" spans="1:39" x14ac:dyDescent="0.2">
      <c r="A66" s="20">
        <v>1960</v>
      </c>
      <c r="B66" s="9">
        <v>10480</v>
      </c>
      <c r="C66" s="9">
        <v>11690</v>
      </c>
      <c r="D66" s="9">
        <v>8960</v>
      </c>
      <c r="E66" s="9">
        <v>1310</v>
      </c>
      <c r="F66" s="9">
        <f>'[1]Ulrich_Table 5_adj'!E21</f>
        <v>6930</v>
      </c>
      <c r="G66" s="9">
        <f>'[1]Ulrich_Table 6_adj'!E21</f>
        <v>1995</v>
      </c>
      <c r="H66" s="9">
        <f>'[1]Ulrich_Table 5_adj'!Y21</f>
        <v>5</v>
      </c>
      <c r="I66" s="9">
        <f>'[1]Ulrich_Table 5_adj'!Z21+'[1]Ulrich_Table 5_adj'!AA21</f>
        <v>35</v>
      </c>
      <c r="J66" s="9">
        <f>'[1]Ulrich_Table 6_adj'!Z21</f>
        <v>15</v>
      </c>
      <c r="K66" s="9">
        <f>'[1]Ulrich_Table 6_adj'!AA21</f>
        <v>10</v>
      </c>
      <c r="L66" s="3">
        <f t="shared" si="12"/>
        <v>0.77647058823529413</v>
      </c>
      <c r="M66" s="3">
        <f t="shared" si="13"/>
        <v>5.0505050505050509E-3</v>
      </c>
      <c r="N66" s="3">
        <f t="shared" si="14"/>
        <v>5.0125313283208017E-3</v>
      </c>
      <c r="O66" s="3"/>
      <c r="P66" s="3"/>
      <c r="Q66" s="3"/>
      <c r="R66" s="4">
        <f>'[1]Commerce_Series L 56-71'!D66/'[1]Commerce_Series L 56-71'!B66</f>
        <v>5.4082344731332867E-2</v>
      </c>
      <c r="S66" s="4">
        <f>'[1]Commerce_Series L 56-71'!C66/'[1]Commerce_Series L 56-71'!E66</f>
        <v>0.14154528182393919</v>
      </c>
      <c r="T66" s="5">
        <f>'[1]Ulrich_Table 4_adj'!E19*('[1]Commerce_Series L 56-71'!C66/'[1]Commerce_Series L 56-71'!B66)</f>
        <v>1391.2212142358687</v>
      </c>
      <c r="U66" s="5">
        <f>'[1]Ulrich_Table 4_adj'!E19*('[1]Commerce_Series L 56-71'!D66/'[1]Commerce_Series L 56-71'!B66)</f>
        <v>482.41451500348916</v>
      </c>
      <c r="V66" s="5">
        <f>T66+(T66/(T66+U66)*(('[1]Ulrich_Table 4_adj'!F19-'[1]Ulrich_Table 4_adj'!G19)-(T66-U66)))</f>
        <v>1626.002618626444</v>
      </c>
      <c r="W66" s="5">
        <f>U66+(U66/(T66+U66)*((T66-U66)-('[1]Ulrich_Table 4_adj'!F19-'[1]Ulrich_Table 4_adj'!G19)))</f>
        <v>401.00261862644402</v>
      </c>
      <c r="X66" s="2"/>
      <c r="Y66" s="2"/>
      <c r="Z66" s="2"/>
      <c r="AA66" s="2"/>
      <c r="AB66" s="9">
        <v>10190</v>
      </c>
      <c r="AC66" s="9">
        <v>5075</v>
      </c>
      <c r="AD66" s="9">
        <v>480</v>
      </c>
      <c r="AE66" s="9">
        <v>5530</v>
      </c>
      <c r="AF66" s="9">
        <v>720</v>
      </c>
      <c r="AG66" s="9">
        <v>95</v>
      </c>
      <c r="AH66" s="9">
        <v>815</v>
      </c>
      <c r="AI66" s="9">
        <v>2450</v>
      </c>
      <c r="AJ66" s="9">
        <v>735</v>
      </c>
      <c r="AK66" s="9">
        <v>3130</v>
      </c>
      <c r="AL66" s="9">
        <v>715</v>
      </c>
      <c r="AM66" s="8">
        <v>1500</v>
      </c>
    </row>
    <row r="67" spans="1:39" x14ac:dyDescent="0.2">
      <c r="A67" s="20">
        <v>1961</v>
      </c>
      <c r="B67" s="9">
        <v>9990</v>
      </c>
      <c r="C67" s="9">
        <v>11490</v>
      </c>
      <c r="D67" s="9">
        <v>8565</v>
      </c>
      <c r="E67" s="9">
        <v>1360</v>
      </c>
      <c r="F67" s="9">
        <f>'[1]Ulrich_Table 5_adj'!E22</f>
        <v>6820</v>
      </c>
      <c r="G67" s="9">
        <f>'[1]Ulrich_Table 6_adj'!E22</f>
        <v>1935</v>
      </c>
      <c r="H67" s="9">
        <f>'[1]Ulrich_Table 5_adj'!Y22</f>
        <v>10</v>
      </c>
      <c r="I67" s="9">
        <f>'[1]Ulrich_Table 5_adj'!Z22+'[1]Ulrich_Table 5_adj'!AA22</f>
        <v>75</v>
      </c>
      <c r="J67" s="9">
        <f>'[1]Ulrich_Table 6_adj'!Z22</f>
        <v>10</v>
      </c>
      <c r="K67" s="9">
        <f>'[1]Ulrich_Table 6_adj'!AA22</f>
        <v>10</v>
      </c>
      <c r="L67" s="3">
        <f t="shared" si="12"/>
        <v>0.77898343803540837</v>
      </c>
      <c r="M67" s="3">
        <f t="shared" si="13"/>
        <v>1.0997067448680353E-2</v>
      </c>
      <c r="N67" s="3">
        <f t="shared" si="14"/>
        <v>5.1679586563307496E-3</v>
      </c>
      <c r="O67" s="3"/>
      <c r="P67" s="3"/>
      <c r="Q67" s="3"/>
      <c r="R67" s="4">
        <f>'[1]Commerce_Series L 56-71'!D67/'[1]Commerce_Series L 56-71'!B67</f>
        <v>5.5297895112379591E-2</v>
      </c>
      <c r="S67" s="4">
        <f>'[1]Commerce_Series L 56-71'!C67/'[1]Commerce_Series L 56-71'!E67</f>
        <v>0.14964675658317278</v>
      </c>
      <c r="T67" s="5">
        <f>'[1]Ulrich_Table 4_adj'!E20*('[1]Commerce_Series L 56-71'!C67/'[1]Commerce_Series L 56-71'!B67)</f>
        <v>1454.6914020692116</v>
      </c>
      <c r="U67" s="5">
        <f>'[1]Ulrich_Table 4_adj'!E20*('[1]Commerce_Series L 56-71'!D67/'[1]Commerce_Series L 56-71'!B67)</f>
        <v>483.85658223332143</v>
      </c>
      <c r="V67" s="5">
        <f>T67+(T67/(T67+U67)*(('[1]Ulrich_Table 4_adj'!F20-'[1]Ulrich_Table 4_adj'!G20)-(T67-U67)))</f>
        <v>1660.4256596480766</v>
      </c>
      <c r="W67" s="5">
        <f>U67+(U67/(T67+U67)*((T67-U67)-('[1]Ulrich_Table 4_adj'!F20-'[1]Ulrich_Table 4_adj'!G20)))</f>
        <v>415.42565964807659</v>
      </c>
      <c r="X67" s="2"/>
      <c r="Y67" s="2"/>
      <c r="Z67" s="2"/>
      <c r="AA67" s="2"/>
      <c r="AB67" s="9">
        <v>10065</v>
      </c>
      <c r="AC67" s="9">
        <v>4650</v>
      </c>
      <c r="AD67" s="9">
        <v>545</v>
      </c>
      <c r="AE67" s="9">
        <v>5875</v>
      </c>
      <c r="AF67" s="9">
        <v>800</v>
      </c>
      <c r="AG67" s="9">
        <v>100</v>
      </c>
      <c r="AH67" s="9">
        <v>900</v>
      </c>
      <c r="AI67" s="9">
        <v>2435</v>
      </c>
      <c r="AJ67" s="9">
        <v>715</v>
      </c>
      <c r="AK67" s="9">
        <v>3210</v>
      </c>
      <c r="AL67" s="9">
        <v>680</v>
      </c>
      <c r="AM67" s="8">
        <v>1425</v>
      </c>
    </row>
    <row r="68" spans="1:39" x14ac:dyDescent="0.2">
      <c r="A68" s="20">
        <v>1962</v>
      </c>
      <c r="B68" s="11">
        <v>10500</v>
      </c>
      <c r="C68" s="11">
        <v>12125</v>
      </c>
      <c r="D68" s="11">
        <v>9150</v>
      </c>
      <c r="E68" s="11">
        <v>1475</v>
      </c>
      <c r="F68" s="9">
        <f>'[1]Ulrich_Table 5_adj'!E23</f>
        <v>6985</v>
      </c>
      <c r="G68" s="9">
        <f>'[1]Ulrich_Table 6_adj'!E23</f>
        <v>2055</v>
      </c>
      <c r="H68" s="9">
        <f>'[1]Ulrich_Table 5_adj'!Y23</f>
        <v>5</v>
      </c>
      <c r="I68" s="9">
        <f>'[1]Ulrich_Table 5_adj'!Z23+'[1]Ulrich_Table 5_adj'!AA23</f>
        <v>75</v>
      </c>
      <c r="J68" s="9">
        <f>'[1]Ulrich_Table 6_adj'!Z23</f>
        <v>10</v>
      </c>
      <c r="K68" s="9">
        <f>'[1]Ulrich_Table 6_adj'!AA23</f>
        <v>15</v>
      </c>
      <c r="L68" s="3">
        <f t="shared" si="12"/>
        <v>0.77267699115044253</v>
      </c>
      <c r="M68" s="3">
        <f t="shared" si="13"/>
        <v>1.0737294201861132E-2</v>
      </c>
      <c r="N68" s="3">
        <f t="shared" si="14"/>
        <v>7.2992700729927005E-3</v>
      </c>
      <c r="O68" s="3"/>
      <c r="P68" s="3"/>
      <c r="Q68" s="3"/>
      <c r="R68" s="4">
        <f>'[1]Commerce_Series L 56-71'!D68/'[1]Commerce_Series L 56-71'!B68</f>
        <v>5.4204308547602505E-2</v>
      </c>
      <c r="S68" s="4">
        <f>'[1]Commerce_Series L 56-71'!C68/'[1]Commerce_Series L 56-71'!E68</f>
        <v>0.15857805255023183</v>
      </c>
      <c r="T68" s="5">
        <f>'[1]Ulrich_Table 4_adj'!E21*('[1]Commerce_Series L 56-71'!C68/'[1]Commerce_Series L 56-71'!B68)</f>
        <v>1611.3690062543433</v>
      </c>
      <c r="U68" s="5">
        <f>'[1]Ulrich_Table 4_adj'!E21*('[1]Commerce_Series L 56-71'!D68/'[1]Commerce_Series L 56-71'!B68)</f>
        <v>490.00694927032663</v>
      </c>
      <c r="V68" s="5">
        <f>T68+(T68/(T68+U68)*(('[1]Ulrich_Table 4_adj'!F21-'[1]Ulrich_Table 4_adj'!G21)-(T68-U68)))</f>
        <v>1828.8671598674964</v>
      </c>
      <c r="W68" s="5">
        <f>U68+(U68/(T68+U68)*((T68-U68)-('[1]Ulrich_Table 4_adj'!F21-'[1]Ulrich_Table 4_adj'!G21)))</f>
        <v>423.86715986749641</v>
      </c>
      <c r="X68" s="2"/>
      <c r="Y68" s="2"/>
      <c r="Z68" s="2"/>
      <c r="AA68" s="2"/>
      <c r="AB68" s="11">
        <v>10775</v>
      </c>
      <c r="AC68" s="11">
        <v>4870</v>
      </c>
      <c r="AD68" s="11">
        <v>645</v>
      </c>
      <c r="AE68" s="11">
        <v>5690</v>
      </c>
      <c r="AF68" s="11">
        <v>885</v>
      </c>
      <c r="AG68" s="11">
        <v>150</v>
      </c>
      <c r="AH68" s="11">
        <v>1035</v>
      </c>
      <c r="AI68" s="11">
        <v>2665</v>
      </c>
      <c r="AJ68" s="11">
        <v>680</v>
      </c>
      <c r="AK68" s="11">
        <v>3320</v>
      </c>
      <c r="AL68" s="11">
        <v>730</v>
      </c>
      <c r="AM68" s="11">
        <v>1350</v>
      </c>
    </row>
    <row r="69" spans="1:39" x14ac:dyDescent="0.2">
      <c r="A69" s="20">
        <v>1963</v>
      </c>
      <c r="B69" s="21"/>
      <c r="C69" s="21"/>
      <c r="D69" s="21"/>
      <c r="E69" s="21"/>
      <c r="F69" s="9">
        <f>'[1]Ulrich_Table 5_adj'!E24</f>
        <v>7340</v>
      </c>
      <c r="G69" s="9">
        <f>'[1]Ulrich_Table 6_adj'!E24</f>
        <v>2230</v>
      </c>
      <c r="H69" s="9">
        <f>'[1]Ulrich_Table 5_adj'!Y24</f>
        <v>10</v>
      </c>
      <c r="I69" s="9">
        <f>'[1]Ulrich_Table 5_adj'!Z24+'[1]Ulrich_Table 5_adj'!AA24</f>
        <v>150</v>
      </c>
      <c r="J69" s="9">
        <f>'[1]Ulrich_Table 6_adj'!Z24</f>
        <v>10</v>
      </c>
      <c r="K69" s="9">
        <f>'[1]Ulrich_Table 6_adj'!AA24</f>
        <v>15</v>
      </c>
      <c r="L69" s="3">
        <f t="shared" si="12"/>
        <v>0.76698014629049116</v>
      </c>
      <c r="M69" s="3">
        <f t="shared" si="13"/>
        <v>2.0435967302452316E-2</v>
      </c>
      <c r="N69" s="3">
        <f t="shared" si="14"/>
        <v>6.7264573991031393E-3</v>
      </c>
      <c r="O69" s="22"/>
      <c r="P69" s="22"/>
      <c r="Q69" s="21"/>
      <c r="R69" s="4">
        <f>'[1]Commerce_Series L 56-71'!D69/'[1]Commerce_Series L 56-71'!B69</f>
        <v>6.2666666666666662E-2</v>
      </c>
      <c r="S69" s="4">
        <f>'[1]Commerce_Series L 56-71'!C69/'[1]Commerce_Series L 56-71'!E69</f>
        <v>0.16009557945041816</v>
      </c>
      <c r="T69" s="23"/>
      <c r="U69" s="23"/>
      <c r="V69" s="23"/>
      <c r="W69" s="23"/>
      <c r="X69" s="24"/>
      <c r="Y69" s="24"/>
      <c r="Z69" s="24"/>
      <c r="AA69" s="24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</row>
    <row r="70" spans="1:39" x14ac:dyDescent="0.2">
      <c r="A70" s="20">
        <v>1964</v>
      </c>
      <c r="B70" s="21"/>
      <c r="C70" s="21"/>
      <c r="D70" s="21"/>
      <c r="E70" s="21"/>
      <c r="F70" s="9">
        <f>'[1]Ulrich_Table 5_adj'!E25</f>
        <v>7835</v>
      </c>
      <c r="G70" s="9">
        <f>'[1]Ulrich_Table 6_adj'!E25</f>
        <v>2350</v>
      </c>
      <c r="H70" s="9" t="str">
        <f>'[1]Ulrich_Table 5_adj'!Y25</f>
        <v>0</v>
      </c>
      <c r="I70" s="9">
        <f>'[1]Ulrich_Table 5_adj'!Z25+'[1]Ulrich_Table 5_adj'!AA25</f>
        <v>175</v>
      </c>
      <c r="J70" s="9">
        <f>'[1]Ulrich_Table 6_adj'!Z25</f>
        <v>10</v>
      </c>
      <c r="K70" s="9">
        <f>'[1]Ulrich_Table 6_adj'!AA25</f>
        <v>10</v>
      </c>
      <c r="L70" s="3">
        <f t="shared" si="12"/>
        <v>0.76926853215513014</v>
      </c>
      <c r="M70" s="3">
        <f t="shared" si="13"/>
        <v>2.2335673261008295E-2</v>
      </c>
      <c r="N70" s="3">
        <f t="shared" si="14"/>
        <v>4.2553191489361703E-3</v>
      </c>
      <c r="O70" s="22"/>
      <c r="P70" s="22"/>
      <c r="Q70" s="21"/>
      <c r="R70" s="4">
        <f>'[1]Commerce_Series L 56-71'!D70/'[1]Commerce_Series L 56-71'!B70</f>
        <v>6.5210509654954105E-2</v>
      </c>
      <c r="S70" s="4">
        <f>'[1]Commerce_Series L 56-71'!C70/'[1]Commerce_Series L 56-71'!E70</f>
        <v>0.15652670665524135</v>
      </c>
      <c r="T70" s="23"/>
      <c r="U70" s="23"/>
      <c r="V70" s="23"/>
      <c r="W70" s="23"/>
      <c r="X70" s="24"/>
      <c r="Y70" s="24"/>
      <c r="Z70" s="24"/>
      <c r="AA70" s="24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</row>
    <row r="71" spans="1:39" x14ac:dyDescent="0.2">
      <c r="A71" s="20">
        <v>1965</v>
      </c>
      <c r="B71" s="21"/>
      <c r="C71" s="21"/>
      <c r="D71" s="21"/>
      <c r="E71" s="21"/>
      <c r="F71" s="9">
        <f>'[1]Ulrich_Table 5_adj'!E26</f>
        <v>8130</v>
      </c>
      <c r="G71" s="9">
        <f>'[1]Ulrich_Table 6_adj'!E26</f>
        <v>2430</v>
      </c>
      <c r="H71" s="9" t="str">
        <f>'[1]Ulrich_Table 5_adj'!Y26</f>
        <v>0</v>
      </c>
      <c r="I71" s="9">
        <f>'[1]Ulrich_Table 5_adj'!Z26+'[1]Ulrich_Table 5_adj'!AA26</f>
        <v>195</v>
      </c>
      <c r="J71" s="9">
        <f>'[1]Ulrich_Table 6_adj'!Z26</f>
        <v>10</v>
      </c>
      <c r="K71" s="9">
        <f>'[1]Ulrich_Table 6_adj'!AA26</f>
        <v>15</v>
      </c>
      <c r="L71" s="3">
        <f t="shared" si="12"/>
        <v>0.76988636363636365</v>
      </c>
      <c r="M71" s="3">
        <f t="shared" si="13"/>
        <v>2.3985239852398525E-2</v>
      </c>
      <c r="N71" s="3">
        <f t="shared" si="14"/>
        <v>6.1728395061728392E-3</v>
      </c>
      <c r="O71" s="22"/>
      <c r="P71" s="22"/>
      <c r="Q71" s="21"/>
      <c r="R71" s="4">
        <f>'[1]Commerce_Series L 56-71'!D71/'[1]Commerce_Series L 56-71'!B71</f>
        <v>6.4894932014833123E-2</v>
      </c>
      <c r="S71" s="4">
        <f>'[1]Commerce_Series L 56-71'!C71/'[1]Commerce_Series L 56-71'!E71</f>
        <v>0.15686820841460017</v>
      </c>
      <c r="T71" s="23"/>
      <c r="U71" s="23"/>
      <c r="V71" s="23"/>
      <c r="W71" s="23"/>
      <c r="X71" s="24"/>
      <c r="Y71" s="24"/>
      <c r="Z71" s="24"/>
      <c r="AA71" s="24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</row>
    <row r="72" spans="1:39" x14ac:dyDescent="0.2">
      <c r="A72" s="20">
        <v>1966</v>
      </c>
      <c r="B72" s="21"/>
      <c r="C72" s="21"/>
      <c r="D72" s="21"/>
      <c r="E72" s="21"/>
      <c r="F72" s="9">
        <f>'[1]Ulrich_Table 5_adj'!E27</f>
        <v>8140</v>
      </c>
      <c r="G72" s="9">
        <f>'[1]Ulrich_Table 6_adj'!E27</f>
        <v>2525</v>
      </c>
      <c r="H72" s="9">
        <f>'[1]Ulrich_Table 5_adj'!Y27</f>
        <v>10</v>
      </c>
      <c r="I72" s="9">
        <f>'[1]Ulrich_Table 5_adj'!Z27+'[1]Ulrich_Table 5_adj'!AA27</f>
        <v>240</v>
      </c>
      <c r="J72" s="9">
        <f>'[1]Ulrich_Table 6_adj'!Z27</f>
        <v>10</v>
      </c>
      <c r="K72" s="9">
        <f>'[1]Ulrich_Table 6_adj'!AA27</f>
        <v>15</v>
      </c>
      <c r="L72" s="3">
        <f t="shared" si="12"/>
        <v>0.76324425691514297</v>
      </c>
      <c r="M72" s="3">
        <f t="shared" si="13"/>
        <v>2.9484029484029485E-2</v>
      </c>
      <c r="N72" s="3">
        <f t="shared" si="14"/>
        <v>5.9405940594059407E-3</v>
      </c>
      <c r="O72" s="22"/>
      <c r="P72" s="22"/>
      <c r="Q72" s="21"/>
      <c r="R72" s="4">
        <f>'[1]Commerce_Series L 56-71'!D72/'[1]Commerce_Series L 56-71'!B72</f>
        <v>7.2575663990117362E-2</v>
      </c>
      <c r="S72" s="4">
        <f>'[1]Commerce_Series L 56-71'!C72/'[1]Commerce_Series L 56-71'!E72</f>
        <v>0.164440734557596</v>
      </c>
      <c r="T72" s="23"/>
      <c r="U72" s="23"/>
      <c r="V72" s="23"/>
      <c r="W72" s="23"/>
      <c r="X72" s="24"/>
      <c r="Y72" s="24"/>
      <c r="Z72" s="24"/>
      <c r="AA72" s="24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</row>
    <row r="73" spans="1:39" x14ac:dyDescent="0.2">
      <c r="A73" s="20">
        <v>1967</v>
      </c>
      <c r="B73" s="21"/>
      <c r="C73" s="21"/>
      <c r="D73" s="21"/>
      <c r="E73" s="21"/>
      <c r="F73" s="9">
        <f>'[1]Ulrich_Table 5_adj'!E28</f>
        <v>8020</v>
      </c>
      <c r="G73" s="9">
        <f>'[1]Ulrich_Table 6_adj'!E28</f>
        <v>2415</v>
      </c>
      <c r="H73" s="9">
        <f>'[1]Ulrich_Table 5_adj'!Y28</f>
        <v>5</v>
      </c>
      <c r="I73" s="9">
        <f>'[1]Ulrich_Table 5_adj'!Z28+'[1]Ulrich_Table 5_adj'!AA28</f>
        <v>360</v>
      </c>
      <c r="J73" s="9">
        <f>'[1]Ulrich_Table 6_adj'!Z28</f>
        <v>10</v>
      </c>
      <c r="K73" s="9">
        <f>'[1]Ulrich_Table 6_adj'!AA28</f>
        <v>20</v>
      </c>
      <c r="L73" s="3">
        <f t="shared" si="12"/>
        <v>0.76856732151413509</v>
      </c>
      <c r="M73" s="3">
        <f t="shared" si="13"/>
        <v>4.488778054862843E-2</v>
      </c>
      <c r="N73" s="3">
        <f t="shared" si="14"/>
        <v>8.2815734989648039E-3</v>
      </c>
      <c r="O73" s="22"/>
      <c r="P73" s="22"/>
      <c r="Q73" s="21"/>
      <c r="R73" s="4">
        <f>'[1]Commerce_Series L 56-71'!D73/'[1]Commerce_Series L 56-71'!B73</f>
        <v>8.7922705314009655E-2</v>
      </c>
      <c r="S73" s="4">
        <f>'[1]Commerce_Series L 56-71'!C73/'[1]Commerce_Series L 56-71'!E73</f>
        <v>0.1682819383259912</v>
      </c>
      <c r="T73" s="23"/>
      <c r="U73" s="23"/>
      <c r="V73" s="23"/>
      <c r="W73" s="23"/>
      <c r="X73" s="24"/>
      <c r="Y73" s="24"/>
      <c r="Z73" s="24"/>
      <c r="AA73" s="24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</row>
    <row r="74" spans="1:39" x14ac:dyDescent="0.2">
      <c r="A74" s="20">
        <v>1968</v>
      </c>
      <c r="B74" s="21"/>
      <c r="C74" s="21"/>
      <c r="D74" s="21"/>
      <c r="E74" s="21"/>
      <c r="F74" s="9">
        <f>'[1]Ulrich_Table 5_adj'!E29</f>
        <v>8650</v>
      </c>
      <c r="G74" s="9">
        <f>'[1]Ulrich_Table 6_adj'!E29</f>
        <v>2410</v>
      </c>
      <c r="H74" s="9">
        <f>'[1]Ulrich_Table 5_adj'!Y29</f>
        <v>5</v>
      </c>
      <c r="I74" s="9">
        <f>'[1]Ulrich_Table 5_adj'!Z29+'[1]Ulrich_Table 5_adj'!AA29</f>
        <v>505</v>
      </c>
      <c r="J74" s="9">
        <f>'[1]Ulrich_Table 6_adj'!Z29</f>
        <v>10</v>
      </c>
      <c r="K74" s="9">
        <f>'[1]Ulrich_Table 6_adj'!AA29</f>
        <v>20</v>
      </c>
      <c r="L74" s="3">
        <f t="shared" si="12"/>
        <v>0.78209764918625679</v>
      </c>
      <c r="M74" s="3">
        <f t="shared" si="13"/>
        <v>5.8381502890173409E-2</v>
      </c>
      <c r="N74" s="3">
        <f t="shared" si="14"/>
        <v>8.2987551867219917E-3</v>
      </c>
      <c r="O74" s="22"/>
      <c r="P74" s="22"/>
      <c r="Q74" s="21"/>
      <c r="R74" s="4">
        <f>'[1]Commerce_Series L 56-71'!D74/'[1]Commerce_Series L 56-71'!B74</f>
        <v>9.6982758620689655E-2</v>
      </c>
      <c r="S74" s="4">
        <f>'[1]Commerce_Series L 56-71'!C74/'[1]Commerce_Series L 56-71'!E74</f>
        <v>0.18118369625907316</v>
      </c>
      <c r="T74" s="23"/>
      <c r="U74" s="23"/>
      <c r="V74" s="23"/>
      <c r="W74" s="23"/>
      <c r="X74" s="24"/>
      <c r="Y74" s="24"/>
      <c r="Z74" s="24"/>
      <c r="AA74" s="24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</row>
    <row r="75" spans="1:39" x14ac:dyDescent="0.2">
      <c r="A75" s="20">
        <v>1969</v>
      </c>
      <c r="B75" s="21"/>
      <c r="C75" s="21"/>
      <c r="D75" s="21"/>
      <c r="E75" s="21"/>
      <c r="F75" s="9">
        <f>'[1]Ulrich_Table 5_adj'!E30</f>
        <v>8500</v>
      </c>
      <c r="G75" s="9">
        <f>'[1]Ulrich_Table 6_adj'!E30</f>
        <v>2530</v>
      </c>
      <c r="H75" s="9">
        <f>'[1]Ulrich_Table 5_adj'!Y30</f>
        <v>10</v>
      </c>
      <c r="I75" s="9">
        <f>'[1]Ulrich_Table 5_adj'!Z30+'[1]Ulrich_Table 5_adj'!AA30</f>
        <v>515</v>
      </c>
      <c r="J75" s="9">
        <f>'[1]Ulrich_Table 6_adj'!Z30</f>
        <v>10</v>
      </c>
      <c r="K75" s="9">
        <f>'[1]Ulrich_Table 6_adj'!AA30</f>
        <v>15</v>
      </c>
      <c r="L75" s="3">
        <f t="shared" si="12"/>
        <v>0.7706255666364461</v>
      </c>
      <c r="M75" s="3">
        <f t="shared" si="13"/>
        <v>6.0588235294117644E-2</v>
      </c>
      <c r="N75" s="3">
        <f t="shared" si="14"/>
        <v>5.9288537549407111E-3</v>
      </c>
      <c r="O75" s="22"/>
      <c r="P75" s="22"/>
      <c r="Q75" s="21"/>
      <c r="R75" s="4">
        <f>'[1]Commerce_Series L 56-71'!D75/'[1]Commerce_Series L 56-71'!B75</f>
        <v>9.6261682242990657E-2</v>
      </c>
      <c r="S75" s="4">
        <f>'[1]Commerce_Series L 56-71'!C75/'[1]Commerce_Series L 56-71'!E75</f>
        <v>0.18898518311434162</v>
      </c>
      <c r="T75" s="23"/>
      <c r="U75" s="23"/>
      <c r="V75" s="23"/>
      <c r="W75" s="23"/>
      <c r="X75" s="24"/>
      <c r="Y75" s="24"/>
      <c r="Z75" s="24"/>
      <c r="AA75" s="24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</row>
    <row r="76" spans="1:39" x14ac:dyDescent="0.2">
      <c r="A76" s="20">
        <v>1970</v>
      </c>
      <c r="B76" s="21"/>
      <c r="C76" s="21"/>
      <c r="D76" s="21"/>
      <c r="E76" s="21"/>
      <c r="F76" s="9">
        <f>'[1]Ulrich_Table 5_adj'!E31</f>
        <v>8635</v>
      </c>
      <c r="G76" s="9">
        <f>'[1]Ulrich_Table 6_adj'!E31</f>
        <v>2470</v>
      </c>
      <c r="H76" s="9">
        <f>'[1]Ulrich_Table 5_adj'!Y31</f>
        <v>20</v>
      </c>
      <c r="I76" s="9">
        <f>'[1]Ulrich_Table 5_adj'!Z31+'[1]Ulrich_Table 5_adj'!AA31</f>
        <v>600</v>
      </c>
      <c r="J76" s="9">
        <f>'[1]Ulrich_Table 6_adj'!Z31</f>
        <v>5</v>
      </c>
      <c r="K76" s="9">
        <f>'[1]Ulrich_Table 6_adj'!AA31</f>
        <v>15</v>
      </c>
      <c r="L76" s="3">
        <f t="shared" si="12"/>
        <v>0.77757766771724446</v>
      </c>
      <c r="M76" s="3">
        <f t="shared" si="13"/>
        <v>6.9484655471916623E-2</v>
      </c>
      <c r="N76" s="3">
        <f t="shared" si="14"/>
        <v>6.0728744939271256E-3</v>
      </c>
      <c r="O76" s="22"/>
      <c r="P76" s="22"/>
      <c r="Q76" s="21"/>
      <c r="R76" s="4"/>
      <c r="S76" s="21"/>
      <c r="T76" s="23"/>
      <c r="U76" s="23"/>
      <c r="V76" s="23"/>
      <c r="W76" s="23"/>
      <c r="X76" s="24"/>
      <c r="Y76" s="24"/>
      <c r="Z76" s="24"/>
      <c r="AA76" s="24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</row>
    <row r="77" spans="1:39" x14ac:dyDescent="0.2">
      <c r="A77" s="20">
        <v>1971</v>
      </c>
      <c r="B77" s="21"/>
      <c r="C77" s="21"/>
      <c r="D77" s="21"/>
      <c r="E77" s="21"/>
      <c r="F77" s="9">
        <f>'[1]Ulrich_Table 5_adj'!E32</f>
        <v>8620</v>
      </c>
      <c r="G77" s="9">
        <f>'[1]Ulrich_Table 6_adj'!E32</f>
        <v>2420</v>
      </c>
      <c r="H77" s="9">
        <f>'[1]Ulrich_Table 5_adj'!Y32</f>
        <v>10</v>
      </c>
      <c r="I77" s="9">
        <f>'[1]Ulrich_Table 5_adj'!Z32+'[1]Ulrich_Table 5_adj'!AA32</f>
        <v>490</v>
      </c>
      <c r="J77" s="9">
        <f>'[1]Ulrich_Table 6_adj'!Z32</f>
        <v>5</v>
      </c>
      <c r="K77" s="9">
        <f>'[1]Ulrich_Table 6_adj'!AA32</f>
        <v>10</v>
      </c>
      <c r="L77" s="3">
        <f t="shared" si="12"/>
        <v>0.78079710144927539</v>
      </c>
      <c r="M77" s="3">
        <f t="shared" si="13"/>
        <v>5.6844547563805102E-2</v>
      </c>
      <c r="N77" s="3">
        <f t="shared" si="14"/>
        <v>4.1322314049586778E-3</v>
      </c>
      <c r="O77" s="22"/>
      <c r="P77" s="22"/>
      <c r="Q77" s="21"/>
      <c r="R77" s="21"/>
      <c r="S77" s="21"/>
      <c r="T77" s="23"/>
      <c r="U77" s="23"/>
      <c r="V77" s="23"/>
      <c r="W77" s="23"/>
      <c r="X77" s="24"/>
      <c r="Y77" s="24"/>
      <c r="Z77" s="24"/>
      <c r="AA77" s="24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</row>
    <row r="78" spans="1:39" x14ac:dyDescent="0.2">
      <c r="A78" s="20">
        <v>1972</v>
      </c>
      <c r="B78" s="21"/>
      <c r="C78" s="21"/>
      <c r="D78" s="21"/>
      <c r="E78" s="21"/>
      <c r="F78" s="9">
        <f>'[1]Ulrich_Table 5_adj'!E33</f>
        <v>8940</v>
      </c>
      <c r="G78" s="9">
        <f>'[1]Ulrich_Table 6_adj'!E33</f>
        <v>2495</v>
      </c>
      <c r="H78" s="9" t="str">
        <f>'[1]Ulrich_Table 5_adj'!Y33</f>
        <v>(3)</v>
      </c>
      <c r="I78" s="9">
        <f>'[1]Ulrich_Table 5_adj'!Z33+'[1]Ulrich_Table 5_adj'!AA33</f>
        <v>660</v>
      </c>
      <c r="J78" s="9">
        <f>'[1]Ulrich_Table 6_adj'!Z33</f>
        <v>5</v>
      </c>
      <c r="K78" s="9">
        <f>'[1]Ulrich_Table 6_adj'!AA33</f>
        <v>20</v>
      </c>
      <c r="L78" s="3">
        <f t="shared" si="12"/>
        <v>0.78181023174464359</v>
      </c>
      <c r="M78" s="3">
        <f t="shared" si="13"/>
        <v>7.3825503355704702E-2</v>
      </c>
      <c r="N78" s="3">
        <f t="shared" si="14"/>
        <v>8.0160320641282558E-3</v>
      </c>
      <c r="O78" s="22"/>
      <c r="P78" s="22"/>
      <c r="Q78" s="21"/>
      <c r="R78" s="21"/>
      <c r="S78" s="21"/>
      <c r="T78" s="23"/>
      <c r="U78" s="23"/>
      <c r="V78" s="23"/>
      <c r="W78" s="23"/>
      <c r="X78" s="24"/>
      <c r="Y78" s="24"/>
      <c r="Z78" s="24"/>
      <c r="AA78" s="24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</row>
    <row r="79" spans="1:39" x14ac:dyDescent="0.2">
      <c r="A79" s="20">
        <v>1973</v>
      </c>
      <c r="B79" s="21"/>
      <c r="C79" s="21"/>
      <c r="D79" s="21"/>
      <c r="E79" s="21"/>
      <c r="F79" s="9">
        <f>'[1]Ulrich_Table 5_adj'!E34</f>
        <v>9255</v>
      </c>
      <c r="G79" s="9">
        <f>'[1]Ulrich_Table 6_adj'!E34</f>
        <v>2670</v>
      </c>
      <c r="H79" s="9" t="str">
        <f>'[1]Ulrich_Table 5_adj'!Y34</f>
        <v>(3)</v>
      </c>
      <c r="I79" s="9">
        <f>'[1]Ulrich_Table 5_adj'!Z34+'[1]Ulrich_Table 5_adj'!AA34</f>
        <v>755</v>
      </c>
      <c r="J79" s="9">
        <f>'[1]Ulrich_Table 6_adj'!Z34</f>
        <v>5</v>
      </c>
      <c r="K79" s="9">
        <f>'[1]Ulrich_Table 6_adj'!AA34</f>
        <v>20</v>
      </c>
      <c r="L79" s="3">
        <f t="shared" si="12"/>
        <v>0.77610062893081766</v>
      </c>
      <c r="M79" s="3">
        <f t="shared" si="13"/>
        <v>8.1577525661804429E-2</v>
      </c>
      <c r="N79" s="3">
        <f t="shared" si="14"/>
        <v>7.4906367041198503E-3</v>
      </c>
      <c r="O79" s="22"/>
      <c r="P79" s="22"/>
      <c r="Q79" s="21"/>
      <c r="R79" s="21"/>
      <c r="S79" s="21"/>
      <c r="T79" s="23"/>
      <c r="U79" s="23"/>
      <c r="V79" s="23"/>
      <c r="W79" s="23"/>
      <c r="X79" s="24"/>
      <c r="Y79" s="24"/>
      <c r="Z79" s="24"/>
      <c r="AA79" s="24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</row>
    <row r="80" spans="1:39" x14ac:dyDescent="0.2">
      <c r="A80" s="20">
        <v>1974</v>
      </c>
      <c r="B80" s="21"/>
      <c r="C80" s="21"/>
      <c r="D80" s="21"/>
      <c r="E80" s="21"/>
      <c r="F80" s="9">
        <f>'[1]Ulrich_Table 5_adj'!E35</f>
        <v>8815</v>
      </c>
      <c r="G80" s="9">
        <f>'[1]Ulrich_Table 6_adj'!E35</f>
        <v>2725</v>
      </c>
      <c r="H80" s="9">
        <f>'[1]Ulrich_Table 5_adj'!Y35</f>
        <v>10</v>
      </c>
      <c r="I80" s="9">
        <f>'[1]Ulrich_Table 5_adj'!Z35+'[1]Ulrich_Table 5_adj'!AA35</f>
        <v>660</v>
      </c>
      <c r="J80" s="9">
        <f>'[1]Ulrich_Table 6_adj'!Z35</f>
        <v>5</v>
      </c>
      <c r="K80" s="9">
        <f>'[1]Ulrich_Table 6_adj'!AA35</f>
        <v>25</v>
      </c>
      <c r="L80" s="3">
        <f t="shared" si="12"/>
        <v>0.76386481802426343</v>
      </c>
      <c r="M80" s="3">
        <f t="shared" si="13"/>
        <v>7.4872376630743046E-2</v>
      </c>
      <c r="N80" s="3">
        <f t="shared" si="14"/>
        <v>9.1743119266055051E-3</v>
      </c>
      <c r="O80" s="22"/>
      <c r="P80" s="22"/>
      <c r="Q80" s="21"/>
      <c r="R80" s="21"/>
      <c r="S80" s="21"/>
      <c r="T80" s="23"/>
      <c r="U80" s="23"/>
      <c r="V80" s="23"/>
      <c r="W80" s="23"/>
      <c r="X80" s="24"/>
      <c r="Y80" s="24"/>
      <c r="Z80" s="24"/>
      <c r="AA80" s="24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</row>
    <row r="81" spans="1:39" x14ac:dyDescent="0.2">
      <c r="A81" s="20">
        <v>1975</v>
      </c>
      <c r="B81" s="21"/>
      <c r="C81" s="21"/>
      <c r="D81" s="21"/>
      <c r="E81" s="21"/>
      <c r="F81" s="9">
        <f>'[1]Ulrich_Table 5_adj'!E36</f>
        <v>8380</v>
      </c>
      <c r="G81" s="9">
        <f>'[1]Ulrich_Table 6_adj'!E36</f>
        <v>2195</v>
      </c>
      <c r="H81" s="9">
        <f>'[1]Ulrich_Table 5_adj'!Y36</f>
        <v>15</v>
      </c>
      <c r="I81" s="9">
        <f>'[1]Ulrich_Table 5_adj'!Z36+'[1]Ulrich_Table 5_adj'!AA36</f>
        <v>635</v>
      </c>
      <c r="J81" s="9">
        <f>'[1]Ulrich_Table 6_adj'!Z36</f>
        <v>5</v>
      </c>
      <c r="K81" s="9">
        <f>'[1]Ulrich_Table 6_adj'!AA36</f>
        <v>15</v>
      </c>
      <c r="L81" s="3">
        <f t="shared" si="12"/>
        <v>0.79243498817966906</v>
      </c>
      <c r="M81" s="3">
        <f t="shared" si="13"/>
        <v>7.5775656324582344E-2</v>
      </c>
      <c r="N81" s="3">
        <f t="shared" si="14"/>
        <v>6.8337129840546698E-3</v>
      </c>
      <c r="O81" s="22"/>
      <c r="P81" s="22"/>
      <c r="Q81" s="21"/>
      <c r="R81" s="21"/>
      <c r="S81" s="21"/>
      <c r="T81" s="23"/>
      <c r="U81" s="23"/>
      <c r="V81" s="23"/>
      <c r="W81" s="23"/>
      <c r="X81" s="24"/>
      <c r="Y81" s="24"/>
      <c r="Z81" s="24"/>
      <c r="AA81" s="24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</row>
    <row r="82" spans="1:39" x14ac:dyDescent="0.2">
      <c r="A82" s="20">
        <v>1976</v>
      </c>
      <c r="B82" s="21"/>
      <c r="C82" s="21"/>
      <c r="D82" s="21"/>
      <c r="E82" s="21"/>
      <c r="F82" s="9">
        <f>'[1]Ulrich_Table 5_adj'!E37</f>
        <v>9445</v>
      </c>
      <c r="G82" s="9">
        <f>'[1]Ulrich_Table 6_adj'!E37</f>
        <v>2475</v>
      </c>
      <c r="H82" s="9">
        <f>'[1]Ulrich_Table 5_adj'!Y37</f>
        <v>10</v>
      </c>
      <c r="I82" s="9">
        <f>'[1]Ulrich_Table 5_adj'!Z37+'[1]Ulrich_Table 5_adj'!AA37</f>
        <v>780</v>
      </c>
      <c r="J82" s="9">
        <f>'[1]Ulrich_Table 6_adj'!Z37</f>
        <v>5</v>
      </c>
      <c r="K82" s="9">
        <f>'[1]Ulrich_Table 6_adj'!AA37</f>
        <v>20</v>
      </c>
      <c r="L82" s="3">
        <f t="shared" si="12"/>
        <v>0.79236577181208057</v>
      </c>
      <c r="M82" s="3">
        <f t="shared" si="13"/>
        <v>8.2583377448385384E-2</v>
      </c>
      <c r="N82" s="3">
        <f t="shared" si="14"/>
        <v>8.0808080808080808E-3</v>
      </c>
      <c r="O82" s="22"/>
      <c r="P82" s="22"/>
      <c r="Q82" s="21"/>
      <c r="R82" s="21"/>
      <c r="S82" s="21"/>
      <c r="T82" s="23"/>
      <c r="U82" s="23"/>
      <c r="V82" s="23"/>
      <c r="W82" s="23"/>
      <c r="X82" s="24"/>
      <c r="Y82" s="24"/>
      <c r="Z82" s="24"/>
      <c r="AA82" s="24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</row>
    <row r="83" spans="1:39" x14ac:dyDescent="0.2">
      <c r="A83" s="20">
        <v>1977</v>
      </c>
      <c r="B83" s="21"/>
      <c r="C83" s="21"/>
      <c r="D83" s="21"/>
      <c r="E83" s="21"/>
      <c r="F83" s="9">
        <f>'[1]Ulrich_Table 5_adj'!E38</f>
        <v>9650</v>
      </c>
      <c r="G83" s="9">
        <f>'[1]Ulrich_Table 6_adj'!E38</f>
        <v>2540</v>
      </c>
      <c r="H83" s="9">
        <f>'[1]Ulrich_Table 5_adj'!Y38</f>
        <v>25</v>
      </c>
      <c r="I83" s="9">
        <f>'[1]Ulrich_Table 5_adj'!Z38+'[1]Ulrich_Table 5_adj'!AA38</f>
        <v>755</v>
      </c>
      <c r="J83" s="9">
        <f>'[1]Ulrich_Table 6_adj'!Z38</f>
        <v>5</v>
      </c>
      <c r="K83" s="9">
        <f>'[1]Ulrich_Table 6_adj'!AA38</f>
        <v>20</v>
      </c>
      <c r="L83" s="3">
        <f t="shared" si="12"/>
        <v>0.79163248564397048</v>
      </c>
      <c r="M83" s="3">
        <f t="shared" si="13"/>
        <v>7.8238341968911912E-2</v>
      </c>
      <c r="N83" s="3">
        <f t="shared" si="14"/>
        <v>7.874015748031496E-3</v>
      </c>
      <c r="O83" s="22"/>
      <c r="P83" s="22"/>
      <c r="Q83" s="21"/>
      <c r="R83" s="21"/>
      <c r="S83" s="21"/>
      <c r="T83" s="23"/>
      <c r="U83" s="23"/>
      <c r="V83" s="23"/>
      <c r="W83" s="23"/>
      <c r="X83" s="24"/>
      <c r="Y83" s="24"/>
      <c r="Z83" s="24"/>
      <c r="AA83" s="24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</row>
    <row r="84" spans="1:39" x14ac:dyDescent="0.2">
      <c r="A84" s="20">
        <v>1978</v>
      </c>
      <c r="B84" s="21"/>
      <c r="C84" s="21"/>
      <c r="D84" s="21"/>
      <c r="E84" s="21"/>
      <c r="F84" s="9">
        <f>'[1]Ulrich_Table 5_adj'!E39</f>
        <v>9845</v>
      </c>
      <c r="G84" s="9">
        <f>'[1]Ulrich_Table 6_adj'!E39</f>
        <v>2725</v>
      </c>
      <c r="H84" s="9">
        <f>'[1]Ulrich_Table 5_adj'!Y39</f>
        <v>15</v>
      </c>
      <c r="I84" s="9">
        <f>'[1]Ulrich_Table 5_adj'!Z39+'[1]Ulrich_Table 5_adj'!AA39</f>
        <v>785</v>
      </c>
      <c r="J84" s="9">
        <f>'[1]Ulrich_Table 6_adj'!Z39</f>
        <v>5</v>
      </c>
      <c r="K84" s="9">
        <f>'[1]Ulrich_Table 6_adj'!AA39</f>
        <v>25</v>
      </c>
      <c r="L84" s="3">
        <f t="shared" si="12"/>
        <v>0.78321400159108989</v>
      </c>
      <c r="M84" s="3">
        <f t="shared" si="13"/>
        <v>7.973590655154901E-2</v>
      </c>
      <c r="N84" s="3">
        <f t="shared" si="14"/>
        <v>9.1743119266055051E-3</v>
      </c>
      <c r="O84" s="22"/>
      <c r="P84" s="22"/>
      <c r="Q84" s="21"/>
      <c r="R84" s="21"/>
      <c r="S84" s="21"/>
      <c r="T84" s="23"/>
      <c r="U84" s="23"/>
      <c r="V84" s="23"/>
      <c r="W84" s="23"/>
      <c r="X84" s="24"/>
      <c r="Y84" s="24"/>
      <c r="Z84" s="24"/>
      <c r="AA84" s="24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</row>
    <row r="85" spans="1:39" x14ac:dyDescent="0.2">
      <c r="A85" s="20">
        <v>1979</v>
      </c>
      <c r="B85" s="21"/>
      <c r="C85" s="21"/>
      <c r="D85" s="21"/>
      <c r="E85" s="21"/>
      <c r="F85" s="9">
        <f>'[1]Ulrich_Table 5_adj'!E40</f>
        <v>10125</v>
      </c>
      <c r="G85" s="9">
        <f>'[1]Ulrich_Table 6_adj'!E40</f>
        <v>2820</v>
      </c>
      <c r="H85" s="9">
        <f>'[1]Ulrich_Table 5_adj'!Y40</f>
        <v>20</v>
      </c>
      <c r="I85" s="9">
        <f>'[1]Ulrich_Table 5_adj'!Z40+'[1]Ulrich_Table 5_adj'!AA40</f>
        <v>920</v>
      </c>
      <c r="J85" s="9">
        <f>'[1]Ulrich_Table 6_adj'!Z40</f>
        <v>5</v>
      </c>
      <c r="K85" s="9">
        <f>'[1]Ulrich_Table 6_adj'!AA40</f>
        <v>25</v>
      </c>
      <c r="L85" s="3">
        <f t="shared" si="12"/>
        <v>0.78215527230590964</v>
      </c>
      <c r="M85" s="3">
        <f t="shared" si="13"/>
        <v>9.0864197530864194E-2</v>
      </c>
      <c r="N85" s="3">
        <f t="shared" si="14"/>
        <v>8.8652482269503553E-3</v>
      </c>
      <c r="O85" s="22"/>
      <c r="P85" s="22"/>
      <c r="Q85" s="21"/>
      <c r="R85" s="21"/>
      <c r="S85" s="21"/>
      <c r="T85" s="23"/>
      <c r="U85" s="23"/>
      <c r="V85" s="23"/>
      <c r="W85" s="23"/>
      <c r="X85" s="24"/>
      <c r="Y85" s="24"/>
      <c r="Z85" s="24"/>
      <c r="AA85" s="24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</row>
    <row r="86" spans="1:39" x14ac:dyDescent="0.2">
      <c r="A86" s="20">
        <v>1980</v>
      </c>
      <c r="B86" s="21"/>
      <c r="C86" s="21"/>
      <c r="D86" s="21"/>
      <c r="E86" s="21"/>
      <c r="F86" s="9">
        <f>'[1]Ulrich_Table 5_adj'!E41</f>
        <v>9290</v>
      </c>
      <c r="G86" s="9">
        <f>'[1]Ulrich_Table 6_adj'!E41</f>
        <v>2825</v>
      </c>
      <c r="H86" s="9">
        <f>'[1]Ulrich_Table 5_adj'!Y41</f>
        <v>20</v>
      </c>
      <c r="I86" s="9">
        <f>'[1]Ulrich_Table 5_adj'!Z41+'[1]Ulrich_Table 5_adj'!AA41</f>
        <v>805</v>
      </c>
      <c r="J86" s="9">
        <f>'[1]Ulrich_Table 6_adj'!Z41</f>
        <v>5</v>
      </c>
      <c r="K86" s="9">
        <f>'[1]Ulrich_Table 6_adj'!AA41</f>
        <v>30</v>
      </c>
      <c r="L86" s="3">
        <f t="shared" si="12"/>
        <v>0.76681799422203878</v>
      </c>
      <c r="M86" s="3">
        <f t="shared" si="13"/>
        <v>8.6652314316469317E-2</v>
      </c>
      <c r="N86" s="3">
        <f t="shared" si="14"/>
        <v>1.0619469026548672E-2</v>
      </c>
      <c r="O86" s="22"/>
      <c r="P86" s="22"/>
      <c r="Q86" s="21"/>
      <c r="R86" s="21"/>
      <c r="S86" s="21"/>
      <c r="T86" s="23"/>
      <c r="U86" s="23"/>
      <c r="V86" s="23"/>
      <c r="W86" s="23"/>
      <c r="X86" s="24"/>
      <c r="Y86" s="24"/>
      <c r="Z86" s="24"/>
      <c r="AA86" s="24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</row>
    <row r="87" spans="1:39" x14ac:dyDescent="0.2">
      <c r="A87" s="20">
        <v>1981</v>
      </c>
      <c r="B87" s="21"/>
      <c r="C87" s="21"/>
      <c r="D87" s="21"/>
      <c r="E87" s="21"/>
      <c r="F87" s="9">
        <f>'[1]Ulrich_Table 5_adj'!E42</f>
        <v>8515</v>
      </c>
      <c r="G87" s="9">
        <f>'[1]Ulrich_Table 6_adj'!E42</f>
        <v>2640</v>
      </c>
      <c r="H87" s="9">
        <f>'[1]Ulrich_Table 5_adj'!Y42</f>
        <v>15</v>
      </c>
      <c r="I87" s="9">
        <f>'[1]Ulrich_Table 5_adj'!Z42+'[1]Ulrich_Table 5_adj'!AA42</f>
        <v>625</v>
      </c>
      <c r="J87" s="9">
        <f>'[1]Ulrich_Table 6_adj'!Z42</f>
        <v>5</v>
      </c>
      <c r="K87" s="9">
        <f>'[1]Ulrich_Table 6_adj'!AA42</f>
        <v>25</v>
      </c>
      <c r="L87" s="3">
        <f t="shared" si="12"/>
        <v>0.76333482743164505</v>
      </c>
      <c r="M87" s="3">
        <f t="shared" si="13"/>
        <v>7.339988256018791E-2</v>
      </c>
      <c r="N87" s="3">
        <f t="shared" si="14"/>
        <v>9.46969696969697E-3</v>
      </c>
      <c r="O87" s="22"/>
      <c r="P87" s="22"/>
      <c r="Q87" s="21"/>
      <c r="R87" s="21"/>
      <c r="S87" s="21"/>
      <c r="T87" s="23"/>
      <c r="U87" s="23"/>
      <c r="V87" s="23"/>
      <c r="W87" s="23"/>
      <c r="X87" s="24"/>
      <c r="Y87" s="24"/>
      <c r="Z87" s="24"/>
      <c r="AA87" s="24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</row>
    <row r="88" spans="1:39" x14ac:dyDescent="0.2">
      <c r="A88" s="20">
        <v>1982</v>
      </c>
      <c r="B88" s="21"/>
      <c r="C88" s="21"/>
      <c r="D88" s="21"/>
      <c r="E88" s="21"/>
      <c r="F88" s="9">
        <f>'[1]Ulrich_Table 5_adj'!E43</f>
        <v>8450</v>
      </c>
      <c r="G88" s="9">
        <f>'[1]Ulrich_Table 6_adj'!E43</f>
        <v>2465</v>
      </c>
      <c r="H88" s="9">
        <f>'[1]Ulrich_Table 5_adj'!Y43</f>
        <v>20</v>
      </c>
      <c r="I88" s="9">
        <f>'[1]Ulrich_Table 5_adj'!Z43+'[1]Ulrich_Table 5_adj'!AA43</f>
        <v>705</v>
      </c>
      <c r="J88" s="9">
        <f>'[1]Ulrich_Table 6_adj'!Z43</f>
        <v>5</v>
      </c>
      <c r="K88" s="9">
        <f>'[1]Ulrich_Table 6_adj'!AA43</f>
        <v>20</v>
      </c>
      <c r="L88" s="3">
        <f t="shared" si="12"/>
        <v>0.77416399450297757</v>
      </c>
      <c r="M88" s="3">
        <f t="shared" si="13"/>
        <v>8.3431952662721895E-2</v>
      </c>
      <c r="N88" s="3">
        <f t="shared" si="14"/>
        <v>8.1135902636916835E-3</v>
      </c>
      <c r="O88" s="22"/>
      <c r="P88" s="22"/>
      <c r="Q88" s="21"/>
      <c r="R88" s="21"/>
      <c r="S88" s="21"/>
      <c r="T88" s="23"/>
      <c r="U88" s="23"/>
      <c r="V88" s="23"/>
      <c r="W88" s="23"/>
      <c r="X88" s="24"/>
      <c r="Y88" s="24"/>
      <c r="Z88" s="24"/>
      <c r="AA88" s="24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</row>
    <row r="89" spans="1:39" x14ac:dyDescent="0.2">
      <c r="A89" s="20">
        <v>1983</v>
      </c>
      <c r="B89" s="21"/>
      <c r="C89" s="21"/>
      <c r="D89" s="21"/>
      <c r="E89" s="21"/>
      <c r="F89" s="9">
        <f>'[1]Ulrich_Table 5_adj'!E44</f>
        <v>9285</v>
      </c>
      <c r="G89" s="9">
        <f>'[1]Ulrich_Table 6_adj'!E44</f>
        <v>2780</v>
      </c>
      <c r="H89" s="9">
        <f>'[1]Ulrich_Table 5_adj'!Y44</f>
        <v>25</v>
      </c>
      <c r="I89" s="9">
        <f>'[1]Ulrich_Table 5_adj'!Z44+'[1]Ulrich_Table 5_adj'!AA44</f>
        <v>700</v>
      </c>
      <c r="J89" s="9">
        <f>'[1]Ulrich_Table 6_adj'!Z44</f>
        <v>5</v>
      </c>
      <c r="K89" s="9">
        <f>'[1]Ulrich_Table 6_adj'!AA44</f>
        <v>25</v>
      </c>
      <c r="L89" s="3">
        <f t="shared" si="12"/>
        <v>0.7695814338997099</v>
      </c>
      <c r="M89" s="3">
        <f t="shared" si="13"/>
        <v>7.5390414647280565E-2</v>
      </c>
      <c r="N89" s="3">
        <f t="shared" si="14"/>
        <v>8.9928057553956831E-3</v>
      </c>
      <c r="O89" s="22"/>
      <c r="P89" s="22"/>
      <c r="Q89" s="21"/>
      <c r="R89" s="21"/>
      <c r="S89" s="21"/>
      <c r="T89" s="23"/>
      <c r="U89" s="23"/>
      <c r="V89" s="23"/>
      <c r="W89" s="23"/>
      <c r="X89" s="24"/>
      <c r="Y89" s="24"/>
      <c r="Z89" s="24"/>
      <c r="AA89" s="24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</row>
    <row r="90" spans="1:39" x14ac:dyDescent="0.2">
      <c r="A90" s="20">
        <v>1984</v>
      </c>
      <c r="B90" s="21"/>
      <c r="C90" s="21"/>
      <c r="D90" s="21"/>
      <c r="E90" s="21"/>
      <c r="F90" s="9">
        <f>'[1]Ulrich_Table 5_adj'!E45</f>
        <v>9790</v>
      </c>
      <c r="G90" s="9">
        <f>'[1]Ulrich_Table 6_adj'!E45</f>
        <v>2935</v>
      </c>
      <c r="H90" s="9">
        <f>'[1]Ulrich_Table 5_adj'!Y45</f>
        <v>20</v>
      </c>
      <c r="I90" s="9">
        <f>'[1]Ulrich_Table 5_adj'!Z45+'[1]Ulrich_Table 5_adj'!AA45</f>
        <v>720</v>
      </c>
      <c r="J90" s="9">
        <f>'[1]Ulrich_Table 6_adj'!Z45</f>
        <v>5</v>
      </c>
      <c r="K90" s="9">
        <f>'[1]Ulrich_Table 6_adj'!AA45</f>
        <v>25</v>
      </c>
      <c r="L90" s="3">
        <f t="shared" si="12"/>
        <v>0.76935166994106086</v>
      </c>
      <c r="M90" s="3">
        <f t="shared" si="13"/>
        <v>7.3544433094994893E-2</v>
      </c>
      <c r="N90" s="3">
        <f t="shared" si="14"/>
        <v>8.5178875638841564E-3</v>
      </c>
      <c r="O90" s="22"/>
      <c r="P90" s="22"/>
      <c r="Q90" s="21"/>
      <c r="R90" s="21"/>
      <c r="S90" s="21"/>
      <c r="T90" s="23"/>
      <c r="U90" s="23"/>
      <c r="V90" s="23"/>
      <c r="W90" s="23"/>
      <c r="X90" s="24"/>
      <c r="Y90" s="24"/>
      <c r="Z90" s="24"/>
      <c r="AA90" s="24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</row>
  </sheetData>
  <mergeCells count="1">
    <mergeCell ref="A1:A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2015-10-09T19:56:36Z</dcterms:created>
  <dcterms:modified xsi:type="dcterms:W3CDTF">2015-10-09T20:05:04Z</dcterms:modified>
</cp:coreProperties>
</file>