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60defd8f57ad2e/Documents/BOOTCAMP/Module 01 Excel/Starter_Code CHALLENGE/"/>
    </mc:Choice>
  </mc:AlternateContent>
  <xr:revisionPtr revIDLastSave="1063" documentId="13_ncr:40009_{11C9D2FE-BDF6-5C46-B9DE-A4DF0C4A6734}" xr6:coauthVersionLast="47" xr6:coauthVersionMax="47" xr10:uidLastSave="{6FBDBFB3-32D9-46BA-B6D3-1F6A77A92055}"/>
  <bookViews>
    <workbookView xWindow="11190" yWindow="0" windowWidth="11460" windowHeight="14410" firstSheet="5" activeTab="5" xr2:uid="{00000000-000D-0000-FFFF-FFFF00000000}"/>
  </bookViews>
  <sheets>
    <sheet name="OG DATA" sheetId="6" r:id="rId1"/>
    <sheet name="Crowdfunding" sheetId="1" r:id="rId2"/>
    <sheet name="outcome x p.category" sheetId="2" r:id="rId3"/>
    <sheet name="outcome x s.category" sheetId="4" r:id="rId4"/>
    <sheet name="outcome x launch date" sheetId="17" r:id="rId5"/>
    <sheet name="goal analysis" sheetId="15" r:id="rId6"/>
    <sheet name="(un)successful backers" sheetId="16" r:id="rId7"/>
  </sheet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5" l="1"/>
  <c r="F3" i="15"/>
  <c r="D12" i="15"/>
  <c r="C12" i="15"/>
  <c r="B12" i="15"/>
  <c r="D11" i="15"/>
  <c r="D10" i="15"/>
  <c r="D9" i="15"/>
  <c r="D8" i="15"/>
  <c r="D7" i="15"/>
  <c r="D6" i="15"/>
  <c r="D5" i="15"/>
  <c r="D4" i="15"/>
  <c r="D3" i="15"/>
  <c r="C11" i="15"/>
  <c r="C10" i="15"/>
  <c r="C9" i="15"/>
  <c r="C8" i="15"/>
  <c r="C7" i="15"/>
  <c r="C6" i="15"/>
  <c r="C5" i="15"/>
  <c r="C4" i="15"/>
  <c r="C3" i="15"/>
  <c r="C2" i="15"/>
  <c r="B11" i="15"/>
  <c r="B10" i="15"/>
  <c r="B9" i="15"/>
  <c r="B8" i="15"/>
  <c r="B7" i="15"/>
  <c r="B6" i="15"/>
  <c r="B5" i="15"/>
  <c r="B4" i="15"/>
  <c r="B3" i="15"/>
  <c r="B2" i="15"/>
  <c r="I7" i="16"/>
  <c r="I6" i="16"/>
  <c r="I5" i="16"/>
  <c r="I4" i="16"/>
  <c r="I3" i="16"/>
  <c r="I2" i="16"/>
  <c r="D7" i="16"/>
  <c r="D6" i="16"/>
  <c r="D5" i="16"/>
  <c r="D4" i="16"/>
  <c r="D3" i="16"/>
  <c r="D2" i="16"/>
  <c r="D13" i="15"/>
  <c r="C13" i="15"/>
  <c r="B13" i="15"/>
  <c r="D2" i="15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F12" i="15" l="1"/>
  <c r="E7" i="15"/>
  <c r="G7" i="15" s="1"/>
  <c r="E10" i="15"/>
  <c r="H10" i="15" s="1"/>
  <c r="E8" i="15"/>
  <c r="G8" i="15" s="1"/>
  <c r="E2" i="15"/>
  <c r="E12" i="15"/>
  <c r="G12" i="15" s="1"/>
  <c r="E11" i="15"/>
  <c r="G11" i="15" s="1"/>
  <c r="E9" i="15"/>
  <c r="F9" i="15" s="1"/>
  <c r="E5" i="15"/>
  <c r="F5" i="15" s="1"/>
  <c r="E3" i="15"/>
  <c r="H3" i="15" s="1"/>
  <c r="E6" i="15"/>
  <c r="G6" i="15" s="1"/>
  <c r="E4" i="15"/>
  <c r="H4" i="15" s="1"/>
  <c r="E13" i="15"/>
  <c r="H13" i="15" s="1"/>
  <c r="F11" i="15" l="1"/>
  <c r="H12" i="15"/>
  <c r="H7" i="15"/>
  <c r="H2" i="15"/>
  <c r="G10" i="15"/>
  <c r="G9" i="15"/>
  <c r="F8" i="15"/>
  <c r="F7" i="15"/>
  <c r="G5" i="15"/>
  <c r="G2" i="15"/>
  <c r="F10" i="15"/>
  <c r="H6" i="15"/>
  <c r="H5" i="15"/>
  <c r="H9" i="15"/>
  <c r="H8" i="15"/>
  <c r="H11" i="15"/>
  <c r="F6" i="15"/>
  <c r="F4" i="15"/>
  <c r="G3" i="15"/>
  <c r="G4" i="15"/>
  <c r="G13" i="15"/>
  <c r="F13" i="15"/>
</calcChain>
</file>

<file path=xl/sharedStrings.xml><?xml version="1.0" encoding="utf-8"?>
<sst xmlns="http://schemas.openxmlformats.org/spreadsheetml/2006/main" count="15082" uniqueCount="2112">
  <si>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</si>
  <si>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</si>
  <si>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</si>
  <si>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</si>
  <si>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</si>
  <si>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</si>
  <si>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</si>
  <si>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</si>
  <si>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</si>
  <si>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</si>
  <si>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</si>
  <si>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</si>
  <si>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</si>
  <si>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</si>
  <si>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</si>
  <si>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</si>
  <si>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</si>
  <si>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</si>
  <si>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</si>
  <si>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</si>
  <si>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</si>
  <si>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</si>
  <si>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</si>
  <si>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</si>
  <si>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</si>
  <si>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</si>
  <si>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</si>
  <si>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</si>
  <si>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</si>
  <si>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</si>
  <si>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</si>
  <si>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</si>
  <si>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</si>
  <si>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</si>
  <si>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</si>
  <si>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</si>
  <si>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</si>
  <si>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</si>
  <si>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</si>
  <si>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</si>
  <si>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</si>
  <si>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</si>
  <si>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</si>
  <si>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</si>
  <si>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</si>
  <si>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</si>
  <si>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</si>
  <si>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</si>
  <si>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</si>
  <si>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</si>
  <si>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</si>
  <si>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</si>
  <si>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</si>
  <si>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</si>
  <si>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</si>
  <si>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</si>
  <si>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</si>
  <si>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</si>
  <si>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</si>
  <si>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</si>
  <si>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</si>
  <si>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</si>
  <si>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</si>
  <si>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</si>
  <si>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</si>
  <si>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</si>
  <si>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</si>
  <si>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</si>
  <si>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</si>
  <si>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</si>
  <si>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</si>
  <si>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</si>
  <si>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</si>
  <si>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</si>
  <si>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</si>
  <si>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</si>
  <si>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</si>
  <si>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</si>
  <si>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</si>
  <si>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</si>
  <si>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</si>
  <si>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</si>
  <si>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</si>
  <si>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</si>
  <si>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</si>
  <si>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</si>
  <si>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</si>
  <si>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</si>
  <si>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</si>
  <si>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</si>
  <si>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</si>
  <si>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</si>
  <si>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</si>
  <si>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</si>
  <si>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</si>
  <si>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</si>
  <si>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</si>
  <si>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</si>
  <si>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</si>
  <si>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</si>
  <si>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</si>
  <si>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</si>
  <si>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</si>
  <si>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</si>
  <si>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</si>
  <si>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</si>
  <si>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</si>
  <si>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</si>
  <si>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</si>
  <si>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</si>
  <si>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</si>
  <si>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</si>
  <si>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</si>
  <si>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</si>
  <si>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</si>
  <si>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</si>
  <si>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</si>
  <si>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</si>
  <si>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</si>
  <si>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</si>
  <si>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</si>
  <si>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</si>
  <si>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</si>
  <si>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</si>
  <si>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</si>
  <si>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</si>
  <si>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</si>
  <si>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</si>
  <si>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</si>
  <si>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</si>
  <si>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</si>
  <si>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</si>
  <si>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</si>
  <si>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</si>
  <si>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</si>
  <si>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</si>
  <si>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</si>
  <si>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</si>
  <si>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</si>
  <si>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</si>
  <si>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</si>
  <si>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</si>
  <si>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</si>
  <si>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</si>
  <si>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</si>
  <si>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</si>
  <si>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</si>
  <si>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</si>
  <si>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</si>
  <si>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</si>
  <si>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</si>
  <si>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</si>
  <si>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</si>
  <si>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</si>
  <si>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</si>
  <si>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</si>
  <si>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</si>
  <si>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</si>
  <si>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</si>
  <si>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</si>
  <si>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</si>
  <si>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</si>
  <si>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</si>
  <si>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</si>
  <si>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</si>
  <si>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</si>
  <si>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</si>
  <si>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</si>
  <si>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</si>
  <si>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</si>
  <si>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</si>
  <si>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</si>
  <si>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</si>
  <si>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</si>
  <si>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</si>
  <si>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</si>
  <si>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</si>
  <si>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</si>
  <si>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</si>
  <si>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</si>
  <si>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</si>
  <si>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</si>
  <si>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</si>
  <si>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</si>
  <si>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</si>
  <si>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</si>
  <si>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</si>
  <si>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</si>
  <si>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</si>
  <si>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</si>
  <si>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</si>
  <si>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</si>
  <si>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</si>
  <si>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</si>
  <si>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</si>
  <si>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</si>
  <si>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</si>
  <si>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</si>
  <si>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</si>
  <si>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</si>
  <si>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</si>
  <si>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</si>
  <si>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</si>
  <si>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</si>
  <si>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</si>
  <si>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</si>
  <si>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</si>
  <si>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</si>
  <si>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</si>
  <si>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</si>
  <si>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</si>
  <si>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</si>
  <si>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</si>
  <si>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</si>
  <si>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</si>
  <si>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</si>
  <si>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</si>
  <si>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</si>
  <si>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</si>
  <si>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</si>
  <si>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</si>
  <si>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</si>
  <si>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</si>
  <si>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</si>
  <si>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</si>
  <si>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</si>
  <si>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</si>
  <si>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</si>
  <si>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</si>
  <si>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</si>
  <si>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</si>
  <si>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</si>
  <si>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</si>
  <si>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</si>
  <si>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</si>
  <si>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</si>
  <si>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</si>
  <si>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</si>
  <si>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</si>
  <si>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</si>
  <si>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</si>
  <si>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</si>
  <si>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</si>
  <si>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</si>
  <si>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</si>
  <si>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</si>
  <si>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</si>
  <si>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</si>
  <si>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</si>
  <si>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</si>
  <si>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</si>
  <si>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</si>
  <si>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</si>
  <si>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</si>
  <si>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</si>
  <si>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</si>
  <si>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</si>
  <si>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</si>
  <si>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</si>
  <si>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</si>
  <si>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</si>
  <si>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</si>
  <si>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</si>
  <si>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</si>
  <si>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</si>
  <si>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</si>
  <si>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</si>
  <si>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</si>
  <si>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</si>
  <si>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</si>
  <si>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</si>
  <si>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</si>
  <si>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</si>
  <si>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</si>
  <si>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</si>
  <si>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</si>
  <si>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</si>
  <si>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</si>
  <si>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</si>
  <si>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</si>
  <si>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</si>
  <si>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</si>
  <si>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</si>
  <si>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</si>
  <si>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</si>
  <si>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</si>
  <si>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</si>
  <si>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</si>
  <si>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</si>
  <si>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</si>
  <si>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</si>
  <si>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</si>
  <si>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</si>
  <si>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</si>
  <si>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</si>
  <si>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</si>
  <si>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</si>
  <si>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</si>
  <si>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</si>
  <si>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</si>
  <si>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</si>
  <si>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</si>
  <si>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</si>
  <si>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</si>
  <si>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</si>
  <si>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</si>
  <si>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</si>
  <si>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</si>
  <si>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</si>
  <si>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</si>
  <si>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</si>
  <si>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</si>
  <si>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</si>
  <si>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</si>
  <si>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</si>
  <si>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</si>
  <si>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</si>
  <si>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</si>
  <si>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</si>
  <si>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</si>
  <si>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</si>
  <si>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</si>
  <si>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</si>
  <si>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</si>
  <si>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</si>
  <si>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</si>
  <si>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</si>
  <si>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</si>
  <si>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</si>
  <si>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</si>
  <si>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</si>
  <si>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</si>
  <si>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</si>
  <si>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</si>
  <si>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</si>
  <si>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</si>
  <si>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</si>
  <si>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</si>
  <si>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</si>
  <si>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</si>
  <si>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</si>
  <si>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</si>
  <si>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</si>
  <si>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</si>
  <si>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</si>
  <si>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</si>
  <si>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</si>
  <si>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</si>
  <si>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</si>
  <si>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</si>
  <si>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</si>
  <si>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</si>
  <si>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</si>
  <si>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</si>
  <si>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</si>
  <si>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</si>
  <si>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</si>
  <si>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</si>
  <si>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</si>
  <si>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</si>
  <si>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</si>
  <si>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</si>
  <si>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</si>
  <si>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</si>
  <si>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</si>
  <si>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</si>
  <si>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</si>
  <si>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</si>
  <si>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</si>
  <si>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</si>
  <si>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</si>
  <si>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</si>
  <si>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</si>
  <si>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</si>
  <si>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</si>
  <si>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</si>
  <si>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</si>
  <si>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</si>
  <si>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</si>
  <si>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</si>
  <si>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</si>
  <si>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</si>
  <si>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</si>
  <si>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</si>
  <si>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</si>
  <si>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</si>
  <si>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</si>
  <si>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</si>
  <si>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</si>
  <si>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</si>
  <si>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</si>
  <si>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</si>
  <si>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</si>
  <si>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</si>
  <si>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</si>
  <si>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</si>
  <si>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</si>
  <si>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</si>
  <si>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</si>
  <si>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</si>
  <si>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</si>
  <si>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</si>
  <si>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</si>
  <si>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</si>
  <si>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</si>
  <si>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</si>
  <si>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</si>
  <si>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</si>
  <si>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</si>
  <si>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</si>
  <si>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</si>
  <si>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</si>
  <si>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</si>
  <si>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</si>
  <si>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</si>
  <si>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</si>
  <si>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</si>
  <si>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</si>
  <si>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</si>
  <si>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</si>
  <si>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</si>
  <si>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</si>
  <si>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</si>
  <si>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</si>
  <si>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</si>
  <si>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</si>
  <si>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</si>
  <si>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</si>
  <si>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</si>
  <si>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</si>
  <si>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</si>
  <si>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</si>
  <si>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</si>
  <si>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</si>
  <si>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</si>
  <si>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</si>
  <si>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</si>
  <si>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</si>
  <si>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</si>
  <si>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</si>
  <si>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</si>
  <si>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</si>
  <si>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</si>
  <si>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</si>
  <si>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</si>
  <si>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</si>
  <si>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</si>
  <si>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</si>
  <si>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</si>
  <si>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</si>
  <si>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</si>
  <si>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</si>
  <si>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</si>
  <si>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</si>
  <si>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</si>
  <si>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</si>
  <si>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</si>
  <si>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</si>
  <si>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</si>
  <si>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</si>
  <si>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</si>
  <si>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</si>
  <si>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</si>
  <si>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</si>
  <si>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</si>
  <si>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</si>
  <si>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</si>
  <si>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</si>
  <si>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</si>
  <si>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</si>
  <si>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</si>
  <si>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</si>
  <si>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</si>
  <si>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</si>
  <si>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</si>
  <si>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</si>
  <si>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</si>
  <si>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</si>
  <si>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</si>
  <si>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</si>
  <si>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</si>
  <si>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</si>
  <si>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</si>
  <si>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</si>
  <si>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</si>
  <si>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</si>
  <si>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</si>
  <si>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</si>
  <si>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</si>
  <si>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</si>
  <si>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</si>
  <si>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</si>
  <si>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</si>
  <si>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</si>
  <si>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</si>
  <si>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</si>
  <si>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</si>
  <si>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</si>
  <si>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</si>
  <si>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</si>
  <si>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</si>
  <si>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</si>
  <si>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</si>
  <si>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</si>
  <si>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</si>
  <si>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</si>
  <si>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</si>
  <si>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</si>
  <si>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</si>
  <si>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</si>
  <si>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</si>
  <si>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</si>
  <si>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</si>
  <si>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</si>
  <si>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</si>
  <si>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</si>
  <si>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</si>
  <si>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</si>
  <si>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</si>
  <si>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</si>
  <si>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</si>
  <si>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</si>
  <si>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</si>
  <si>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</si>
  <si>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</si>
  <si>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</si>
  <si>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</si>
  <si>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</si>
  <si>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</si>
  <si>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</si>
  <si>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</si>
  <si>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</si>
  <si>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</si>
  <si>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</si>
  <si>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</si>
  <si>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</si>
  <si>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</si>
  <si>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</si>
  <si>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</si>
  <si>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</si>
  <si>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</si>
  <si>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</si>
  <si>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</si>
  <si>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</si>
  <si>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</si>
  <si>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</si>
  <si>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</si>
  <si>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</si>
  <si>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</si>
  <si>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</si>
  <si>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</si>
  <si>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</si>
  <si>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</si>
  <si>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</si>
  <si>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</si>
  <si>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</si>
  <si>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</si>
  <si>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</si>
  <si>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</si>
  <si>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</si>
  <si>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</si>
  <si>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</si>
  <si>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</si>
  <si>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</si>
  <si>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</si>
  <si>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</si>
  <si>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</si>
  <si>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</si>
  <si>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</si>
  <si>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</si>
  <si>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</si>
  <si>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</si>
  <si>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</si>
  <si>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</si>
  <si>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</si>
  <si>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</si>
  <si>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</si>
  <si>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</si>
  <si>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</si>
  <si>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</si>
  <si>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</si>
  <si>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</si>
  <si>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</si>
  <si>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</si>
  <si>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</si>
  <si>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</si>
  <si>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</si>
  <si>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</si>
  <si>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</si>
  <si>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</si>
  <si>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</si>
  <si>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</si>
  <si>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</si>
  <si>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</si>
  <si>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</si>
  <si>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</si>
  <si>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</si>
  <si>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</si>
  <si>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</si>
  <si>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</si>
  <si>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</si>
  <si>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</si>
  <si>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</si>
  <si>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</si>
  <si>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</si>
  <si>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</si>
  <si>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</si>
  <si>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</si>
  <si>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</si>
  <si>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</si>
  <si>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</si>
  <si>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</si>
  <si>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</si>
  <si>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</si>
  <si>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</si>
  <si>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</si>
  <si>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</si>
  <si>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</si>
  <si>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</si>
  <si>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</si>
  <si>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</si>
  <si>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</si>
  <si>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</si>
  <si>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</si>
  <si>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</si>
  <si>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</si>
  <si>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</si>
  <si>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</si>
  <si>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</si>
  <si>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</si>
  <si>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</si>
  <si>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</si>
  <si>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</si>
  <si>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</si>
  <si>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</si>
  <si>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</si>
  <si>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</si>
  <si>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</si>
  <si>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</si>
  <si>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</si>
  <si>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</si>
  <si>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</si>
  <si>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</si>
  <si>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</si>
  <si>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</si>
  <si>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</si>
  <si>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</si>
  <si>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</si>
  <si>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</si>
  <si>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</si>
  <si>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</si>
  <si>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</si>
  <si>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</si>
  <si>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</si>
  <si>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</si>
  <si>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</si>
  <si>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</si>
  <si>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</si>
  <si>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</si>
  <si>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</si>
  <si>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</si>
  <si>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</si>
  <si>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</si>
  <si>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</si>
  <si>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</si>
  <si>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</si>
  <si>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</si>
  <si>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</si>
  <si>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</si>
  <si>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</si>
  <si>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</si>
  <si>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</si>
  <si>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</si>
  <si>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</si>
  <si>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</si>
  <si>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</si>
  <si>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</si>
  <si>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</si>
  <si>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</si>
  <si>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</si>
  <si>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</si>
  <si>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</si>
  <si>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</si>
  <si>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</si>
  <si>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</si>
  <si>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</si>
  <si>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</si>
  <si>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</si>
  <si>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</si>
  <si>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</si>
  <si>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</si>
  <si>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</si>
  <si>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</si>
  <si>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</si>
  <si>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</si>
  <si>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</si>
  <si>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</si>
  <si>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</si>
  <si>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</si>
  <si>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</si>
  <si>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</si>
  <si>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</si>
  <si>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</si>
  <si>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</si>
  <si>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</si>
  <si>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</si>
  <si>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</si>
  <si>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</si>
  <si>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</si>
  <si>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</si>
  <si>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</si>
  <si>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</si>
  <si>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</si>
  <si>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</si>
  <si>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</si>
  <si>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</si>
  <si>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</si>
  <si>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</si>
  <si>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</si>
  <si>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</si>
  <si>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</si>
  <si>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</si>
  <si>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</si>
  <si>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</si>
  <si>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</si>
  <si>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</si>
  <si>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</si>
  <si>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</si>
  <si>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</si>
  <si>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</si>
  <si>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</si>
  <si>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</si>
  <si>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</si>
  <si>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</si>
  <si>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</si>
  <si>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</si>
  <si>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</si>
  <si>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</si>
  <si>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</si>
  <si>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</si>
  <si>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</si>
  <si>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</si>
  <si>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</si>
  <si>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</si>
  <si>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</si>
  <si>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</si>
  <si>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</si>
  <si>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</si>
  <si>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</si>
  <si>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</si>
  <si>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</si>
  <si>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</si>
  <si>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</si>
  <si>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</si>
  <si>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</si>
  <si>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</si>
  <si>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</si>
  <si>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</si>
  <si>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</si>
  <si>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</si>
  <si>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</si>
  <si>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</si>
  <si>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</si>
  <si>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</si>
  <si>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</si>
  <si>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</si>
  <si>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</si>
  <si>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</si>
  <si>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</si>
  <si>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</si>
  <si>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</si>
  <si>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</si>
  <si>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</si>
  <si>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</si>
  <si>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</si>
  <si>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</si>
  <si>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</si>
  <si>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</si>
  <si>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</si>
  <si>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</si>
  <si>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</si>
  <si>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</si>
  <si>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</si>
  <si>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</si>
  <si>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</si>
  <si>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</si>
  <si>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</si>
  <si>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</si>
  <si>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</si>
  <si>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</si>
  <si>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</si>
  <si>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</si>
  <si>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</si>
  <si>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</si>
  <si>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</si>
  <si>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</si>
  <si>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</si>
  <si>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</si>
  <si>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</si>
  <si>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</si>
  <si>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</si>
  <si>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</si>
  <si>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</si>
  <si>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</si>
  <si>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</si>
  <si>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</si>
  <si>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</si>
  <si>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</si>
  <si>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</si>
  <si>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</si>
  <si>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</si>
  <si>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</si>
  <si>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</si>
  <si>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</si>
  <si>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</si>
  <si>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</si>
  <si>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</si>
  <si>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</si>
  <si>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</si>
  <si>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</si>
  <si>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</si>
  <si>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</si>
  <si>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</si>
  <si>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</si>
  <si>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</si>
  <si>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</si>
  <si>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</si>
  <si>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</si>
  <si>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</si>
  <si>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</si>
  <si>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</si>
  <si>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</si>
  <si>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</si>
  <si>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</si>
  <si>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</si>
  <si>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</si>
  <si>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</si>
  <si>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</si>
  <si>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</si>
  <si>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</si>
  <si>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</si>
  <si>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</si>
  <si>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</si>
  <si>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</si>
  <si>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</si>
  <si>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</si>
  <si>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</si>
  <si>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</si>
  <si>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</si>
  <si>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</si>
  <si>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</si>
  <si>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</si>
  <si>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</si>
  <si>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</si>
  <si>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</si>
  <si>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</si>
  <si>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</si>
  <si>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</si>
  <si>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</si>
  <si>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</si>
  <si>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</si>
  <si>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</si>
  <si>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</si>
  <si>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</si>
  <si>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</si>
  <si>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</si>
  <si>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</si>
  <si>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</si>
  <si>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</si>
  <si>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</si>
  <si>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</si>
  <si>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</si>
  <si>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</si>
  <si>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</si>
  <si>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</si>
  <si>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</si>
  <si>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</si>
  <si>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</si>
  <si>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</si>
  <si>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</si>
  <si>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</si>
  <si>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</si>
  <si>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</si>
  <si>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</si>
  <si>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</si>
  <si>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</si>
  <si>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</si>
  <si>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</si>
  <si>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</si>
  <si>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</si>
  <si>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</si>
  <si>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</si>
  <si>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</si>
  <si>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</si>
  <si>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</si>
  <si>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</si>
  <si>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</si>
  <si>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</si>
  <si>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</si>
  <si>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</si>
  <si>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</si>
  <si>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</si>
  <si>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</si>
  <si>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</si>
  <si>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</si>
  <si>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</si>
  <si>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</si>
  <si>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</si>
  <si>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</si>
  <si>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</si>
  <si>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</si>
  <si>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</si>
  <si>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</si>
  <si>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</si>
  <si>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</si>
  <si>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</si>
  <si>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</si>
  <si>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</si>
  <si>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</si>
  <si>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</si>
  <si>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</si>
  <si>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</si>
  <si>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</si>
  <si>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</si>
  <si>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</si>
  <si>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</si>
  <si>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</si>
  <si>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</si>
  <si>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</si>
  <si>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</si>
  <si>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</si>
  <si>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</si>
  <si>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</si>
  <si>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</si>
  <si>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</si>
  <si>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</si>
  <si>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</si>
  <si>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</si>
  <si>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</si>
  <si>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</si>
  <si>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</si>
  <si>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</si>
  <si>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</si>
  <si>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</si>
  <si>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</si>
  <si>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</si>
  <si>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</si>
  <si>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</si>
  <si>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</si>
  <si>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</si>
  <si>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</si>
  <si>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</si>
  <si>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</si>
  <si>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</si>
  <si>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</si>
  <si>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</si>
  <si>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</si>
  <si>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</si>
  <si>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</si>
  <si>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</si>
  <si>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</si>
  <si>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</si>
  <si>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</si>
  <si>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</si>
  <si>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</si>
  <si>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</si>
  <si>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</si>
  <si>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</si>
  <si>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</si>
  <si>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</si>
  <si>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</si>
  <si>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</si>
  <si>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</si>
  <si>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</si>
  <si>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</si>
  <si>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</si>
  <si>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</si>
  <si>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</si>
  <si>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</si>
  <si>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</si>
  <si>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</si>
  <si>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</si>
  <si>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</si>
  <si>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</si>
  <si>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</si>
  <si>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</si>
  <si>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</si>
  <si>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</si>
  <si>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</si>
  <si>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</si>
  <si>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</si>
  <si>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</si>
  <si>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</si>
  <si>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</si>
  <si>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</si>
  <si>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</si>
  <si>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</si>
  <si>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</si>
  <si>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</si>
  <si>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</si>
  <si>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</si>
  <si>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</si>
  <si>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</si>
  <si>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</si>
  <si>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</si>
  <si>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</si>
  <si>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</si>
  <si>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</si>
  <si>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</si>
  <si>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</si>
  <si>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</si>
  <si>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</si>
  <si>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</si>
  <si>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</si>
  <si>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</si>
  <si>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</si>
  <si>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</si>
  <si>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</si>
  <si>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</si>
  <si>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</si>
  <si>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</si>
  <si>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</si>
  <si>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</si>
  <si>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</si>
  <si>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</si>
  <si>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</si>
  <si>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</si>
  <si>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</si>
  <si>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</si>
  <si>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</si>
  <si>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</si>
  <si>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</si>
  <si>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</si>
  <si>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</si>
  <si>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</si>
  <si>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</si>
  <si>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</si>
  <si>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</si>
  <si>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</si>
  <si>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</si>
  <si>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</si>
  <si>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</si>
  <si>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</si>
  <si>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</si>
  <si>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</si>
  <si>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</si>
  <si>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</si>
  <si>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</si>
  <si>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</si>
  <si>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</si>
  <si>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</si>
  <si>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</si>
  <si>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</si>
  <si>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</si>
  <si>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</si>
  <si>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</si>
  <si>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</si>
  <si>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</si>
  <si>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</si>
  <si>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</si>
  <si>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</si>
  <si>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</si>
  <si>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</si>
  <si>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</si>
  <si>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</si>
  <si>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</si>
  <si>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</si>
  <si>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</si>
  <si>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</si>
  <si>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</si>
  <si>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</si>
  <si>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</si>
  <si>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</si>
  <si>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</si>
  <si>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</si>
  <si>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</si>
  <si>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</si>
  <si>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</si>
  <si>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</si>
  <si>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</si>
  <si>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</si>
  <si>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</si>
  <si>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</si>
  <si>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</si>
  <si>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</si>
  <si>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</si>
  <si>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</si>
  <si>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</si>
  <si>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</si>
  <si>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</si>
  <si>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</si>
  <si>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</si>
  <si>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</si>
  <si>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</si>
  <si>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</si>
  <si>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</si>
  <si>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</si>
  <si>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</si>
  <si>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</si>
  <si>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</si>
  <si>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</si>
  <si>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</si>
  <si>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</si>
  <si>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</si>
  <si>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</si>
  <si>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</si>
  <si>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</si>
  <si>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</si>
  <si>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</si>
  <si>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</si>
  <si>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</si>
  <si>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</si>
  <si>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</si>
  <si>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</si>
  <si>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</si>
  <si>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</si>
  <si>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</si>
  <si>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</si>
  <si>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</si>
  <si>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</si>
  <si>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</si>
  <si>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</si>
  <si>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</si>
  <si>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</si>
  <si>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</si>
  <si>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</si>
  <si>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</si>
  <si>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</si>
  <si>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</si>
  <si>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</si>
  <si>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</si>
  <si>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</si>
  <si>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</si>
  <si>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</si>
  <si>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</si>
  <si>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</si>
  <si>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</si>
  <si>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</si>
  <si>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</si>
  <si>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</si>
  <si>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</si>
  <si>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</si>
  <si>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</si>
  <si>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</si>
  <si>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</si>
  <si>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</si>
  <si>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</si>
  <si>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</si>
  <si>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</si>
  <si>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</si>
  <si>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</si>
  <si>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</si>
  <si>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</si>
  <si>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</si>
  <si>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</si>
  <si>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</si>
  <si>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</si>
  <si>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</si>
  <si>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</si>
  <si>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</si>
  <si>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</si>
  <si>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</si>
  <si>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</si>
  <si>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</si>
  <si>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</si>
  <si>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</si>
  <si>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</si>
  <si>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</si>
  <si>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</si>
  <si>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</si>
  <si>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</si>
  <si>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</si>
  <si>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</si>
  <si>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</si>
  <si>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</si>
  <si>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</si>
  <si>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</si>
  <si>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</si>
  <si>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</si>
  <si>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</si>
  <si>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</si>
  <si>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</si>
  <si>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</si>
  <si>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</si>
  <si>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</si>
  <si>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</si>
  <si>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</si>
  <si>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</si>
  <si>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</si>
  <si>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</si>
  <si>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</si>
  <si>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</si>
  <si>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</si>
  <si>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</si>
  <si>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</si>
  <si>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</si>
  <si>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</si>
  <si>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</si>
  <si>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</si>
  <si>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</si>
  <si>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</si>
  <si>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</si>
  <si>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</si>
  <si>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</si>
  <si>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</si>
  <si>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</si>
  <si>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</si>
  <si>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</si>
  <si>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</si>
  <si>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</si>
  <si>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</si>
  <si>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</si>
  <si>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</si>
  <si>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</si>
  <si>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</si>
  <si>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</si>
  <si>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</si>
  <si>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</si>
  <si>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</si>
  <si>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</si>
  <si>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</si>
  <si>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</si>
  <si>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</si>
  <si>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</si>
  <si>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</si>
  <si>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</si>
  <si>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</si>
  <si>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</si>
  <si>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</si>
  <si>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</si>
  <si>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</si>
  <si>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</si>
  <si>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</si>
  <si>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</si>
  <si>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</si>
  <si>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</si>
  <si>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</si>
  <si>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</si>
  <si>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</si>
  <si>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</si>
  <si>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</si>
  <si>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</si>
  <si>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</si>
  <si>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</si>
  <si>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</si>
  <si>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</si>
  <si>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</si>
  <si>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</si>
  <si>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</si>
  <si>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</si>
  <si>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</si>
  <si>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</si>
  <si>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</si>
  <si>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</si>
  <si>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</si>
  <si>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</si>
  <si>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</si>
  <si>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</si>
  <si>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</si>
  <si>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</si>
  <si>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</si>
  <si>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</si>
  <si>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</si>
  <si>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</si>
  <si>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</si>
  <si>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</si>
  <si>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</si>
  <si>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</si>
  <si>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</si>
  <si>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</si>
  <si>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</si>
  <si>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</si>
  <si>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</si>
  <si>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</si>
  <si>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</si>
  <si>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</si>
  <si>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</si>
  <si>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</si>
  <si>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</si>
  <si>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</si>
  <si>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</si>
  <si>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</si>
  <si>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</si>
  <si>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</si>
  <si>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</si>
  <si>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</si>
  <si>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</si>
  <si>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</si>
  <si>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</si>
  <si>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</si>
  <si>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</si>
  <si>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</si>
  <si>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</si>
  <si>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</si>
  <si>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</si>
  <si>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</si>
  <si>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</si>
  <si>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</si>
  <si>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</si>
  <si>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</si>
  <si>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</si>
  <si>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</si>
  <si>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</si>
  <si>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</si>
  <si>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</si>
  <si>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</si>
  <si>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</si>
  <si>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</si>
  <si>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</si>
  <si>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</si>
  <si>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</si>
  <si>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</si>
  <si>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</si>
  <si>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</si>
  <si>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</si>
  <si>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</si>
  <si>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</si>
  <si>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</si>
  <si>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</si>
  <si>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</si>
  <si>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</si>
  <si>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</si>
  <si>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</si>
  <si>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</si>
  <si>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</si>
  <si>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</si>
  <si>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</si>
  <si>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</si>
  <si>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</si>
  <si>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</si>
  <si>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</si>
  <si>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</si>
  <si>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</si>
  <si>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</si>
  <si>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</si>
  <si>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</si>
  <si>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</si>
  <si>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</si>
  <si>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</si>
  <si>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</si>
  <si>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</si>
  <si>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</si>
  <si>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</si>
  <si>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</si>
  <si>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</si>
  <si>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</si>
  <si>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</si>
  <si>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</si>
  <si>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</si>
  <si>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</si>
  <si>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</si>
  <si>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</si>
  <si>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</si>
  <si>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</si>
  <si>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</si>
  <si>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</si>
  <si>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</si>
  <si>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</si>
  <si>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</si>
  <si>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</si>
  <si>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</si>
  <si>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</si>
  <si>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</si>
  <si>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</si>
  <si>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</si>
  <si>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</si>
  <si>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</si>
  <si>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</si>
  <si>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</si>
  <si>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</si>
  <si>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</si>
  <si>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</si>
  <si>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</si>
  <si>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</si>
  <si>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</si>
  <si>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</si>
  <si>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</si>
  <si>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</si>
  <si>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</si>
  <si>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</si>
  <si>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</si>
  <si>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</si>
  <si>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</si>
  <si>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</si>
  <si>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</si>
  <si>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</si>
  <si>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</si>
  <si>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</si>
  <si>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</si>
  <si>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</si>
  <si>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</si>
  <si>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</si>
  <si>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</si>
  <si>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</si>
  <si>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</si>
  <si>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</si>
  <si>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</si>
  <si>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</si>
  <si>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</si>
  <si>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</si>
  <si>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</si>
  <si>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</si>
  <si>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</si>
  <si>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</si>
  <si>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</si>
  <si>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</si>
  <si>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</si>
  <si>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</si>
  <si>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</si>
  <si>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</si>
  <si>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</si>
  <si>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</si>
  <si>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</si>
  <si>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</si>
  <si>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</si>
  <si>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</si>
  <si>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</si>
  <si>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</si>
  <si>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</si>
  <si>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</si>
  <si>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</si>
  <si>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</si>
  <si>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</si>
  <si>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</si>
  <si>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</si>
  <si>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</si>
  <si>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</si>
  <si>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</si>
  <si>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</si>
  <si>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</si>
  <si>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</si>
  <si>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</si>
  <si>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</si>
  <si>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</si>
  <si>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</si>
  <si>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</si>
  <si>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</si>
  <si>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</si>
  <si>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</si>
  <si>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</si>
  <si>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</si>
  <si>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</si>
  <si>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</si>
  <si>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</si>
  <si>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</si>
  <si>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</si>
  <si>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</si>
  <si>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</si>
  <si>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</si>
  <si>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</si>
  <si>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</si>
  <si>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</si>
  <si>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</si>
  <si>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</si>
  <si>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</si>
  <si>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</si>
  <si>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</si>
  <si>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</si>
  <si>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</si>
  <si>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</si>
  <si>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</si>
  <si>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</si>
  <si>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</si>
  <si>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</si>
  <si>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</si>
  <si>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</si>
  <si>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</si>
  <si>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</si>
  <si>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</si>
  <si>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</si>
  <si>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</si>
  <si>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</si>
  <si>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</si>
  <si>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</si>
  <si>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</si>
  <si>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</si>
  <si>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</si>
  <si>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</si>
  <si>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</si>
  <si>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</si>
  <si>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</si>
  <si>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</si>
  <si>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</si>
  <si>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</si>
  <si>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</si>
  <si>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</si>
  <si>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</si>
  <si>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</si>
  <si>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</si>
  <si>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</si>
  <si>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</si>
  <si>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</si>
  <si>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</si>
  <si>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</si>
  <si>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</si>
  <si>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</si>
  <si>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</si>
  <si>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</si>
  <si>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</si>
  <si>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</si>
  <si>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</si>
  <si>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</si>
  <si>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</si>
  <si>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</si>
  <si>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</si>
  <si>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</si>
  <si>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</si>
  <si>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</si>
  <si>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</si>
  <si>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</si>
  <si>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</si>
  <si>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</si>
  <si>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</si>
  <si>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</si>
  <si>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</si>
  <si>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</si>
  <si>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</si>
  <si>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</si>
  <si>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</si>
  <si>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</si>
  <si>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</si>
  <si>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</si>
  <si>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</si>
  <si>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</si>
  <si>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</si>
  <si>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</si>
  <si>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</si>
  <si>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</si>
  <si>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</si>
  <si>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</si>
  <si>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</si>
  <si>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</si>
  <si>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</si>
  <si>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</si>
  <si>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</si>
  <si>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</si>
  <si>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</si>
  <si>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</si>
  <si>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</si>
  <si>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</si>
  <si>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</si>
  <si>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</si>
  <si>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</si>
  <si>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</si>
  <si>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</si>
  <si>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</si>
  <si>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</si>
  <si>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</si>
  <si>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</si>
  <si>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</si>
  <si>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</si>
  <si>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</si>
  <si>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</si>
  <si>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</si>
  <si>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</si>
  <si>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</si>
  <si>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</si>
  <si>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</si>
  <si>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</si>
  <si>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</si>
  <si>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</si>
  <si>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</si>
  <si>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</si>
  <si>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</si>
  <si>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</si>
  <si>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</si>
  <si>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</si>
  <si>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</si>
  <si>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</si>
  <si>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</si>
  <si>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</si>
  <si>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</si>
  <si>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</si>
  <si>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</si>
  <si>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</si>
  <si>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</si>
  <si>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</si>
  <si>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</si>
  <si>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</si>
  <si>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</si>
  <si>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</si>
  <si>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</si>
  <si>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</si>
  <si>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</si>
  <si>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</si>
  <si>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</si>
  <si>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</si>
  <si>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</si>
  <si>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</si>
  <si>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</si>
  <si>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</si>
  <si>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</si>
  <si>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</si>
  <si>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</si>
  <si>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</si>
  <si>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</si>
  <si>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</si>
  <si>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</si>
  <si>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</si>
  <si>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</si>
  <si>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</si>
  <si>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</si>
  <si>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</si>
  <si>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</si>
  <si>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</si>
  <si>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</si>
  <si>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</si>
  <si>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</si>
  <si>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</si>
  <si>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</si>
  <si>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</si>
  <si>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</si>
  <si>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</si>
  <si>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</si>
  <si>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</si>
  <si>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</si>
  <si>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</si>
  <si>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</si>
  <si>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</si>
  <si>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</si>
  <si>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</si>
  <si>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</si>
  <si>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</si>
  <si>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</si>
  <si>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</si>
  <si>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</si>
  <si>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</si>
  <si>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</si>
  <si>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</si>
  <si>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</si>
  <si>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</si>
  <si>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</si>
  <si>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</si>
  <si>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</si>
  <si>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</si>
  <si>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</si>
  <si>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</si>
  <si>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</si>
  <si>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</si>
  <si>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</si>
  <si>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</si>
  <si>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</si>
  <si>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</si>
  <si>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</si>
  <si>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</si>
  <si>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</si>
  <si>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</si>
  <si>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</si>
  <si>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</si>
  <si>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</si>
  <si>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</si>
  <si>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</si>
  <si>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</si>
  <si>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</si>
  <si>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</si>
  <si>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</si>
  <si>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</si>
  <si>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</si>
  <si>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</si>
  <si>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</si>
  <si>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</si>
  <si>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</si>
  <si>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</si>
  <si>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</si>
  <si>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</si>
  <si>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</si>
  <si>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</si>
  <si>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</si>
  <si>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</si>
  <si>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</si>
  <si>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</si>
  <si>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</si>
  <si>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</si>
  <si>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</si>
  <si>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</si>
  <si>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</si>
  <si>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</si>
  <si>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</si>
  <si>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</si>
  <si>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</si>
  <si>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</si>
  <si>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</si>
  <si>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</si>
  <si>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</si>
  <si>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</si>
  <si>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</si>
  <si>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</si>
  <si>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</si>
  <si>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</si>
  <si>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</si>
  <si>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</si>
  <si>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</si>
  <si>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</si>
  <si>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</si>
  <si>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</si>
  <si>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</si>
  <si>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</si>
  <si>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</si>
  <si>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</si>
  <si>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</si>
  <si>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</si>
  <si>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</si>
  <si>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</si>
  <si>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</si>
  <si>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</si>
  <si>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</si>
  <si>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</si>
  <si>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</si>
  <si>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</si>
  <si>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</si>
  <si>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</si>
  <si>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</si>
  <si>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</si>
  <si>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</si>
  <si>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</si>
  <si>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</si>
  <si>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</si>
  <si>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</si>
  <si>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</si>
  <si>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</si>
  <si>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</si>
  <si>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</si>
  <si>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</si>
  <si>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</si>
  <si>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</si>
  <si>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</si>
  <si>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</si>
  <si>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</si>
  <si>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</si>
  <si>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</si>
  <si>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</si>
  <si>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</si>
  <si>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</si>
  <si>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</si>
  <si>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</si>
  <si>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</si>
  <si>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</si>
  <si>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</si>
  <si>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</si>
  <si>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</si>
  <si>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</si>
  <si>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</si>
  <si>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</si>
  <si>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</si>
  <si>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</si>
  <si>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</si>
  <si>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</si>
  <si>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</si>
  <si>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</si>
  <si>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</si>
  <si>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</si>
  <si>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</si>
  <si>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</si>
  <si>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</si>
  <si>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</si>
  <si>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</si>
  <si>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</si>
  <si>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</si>
  <si>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</si>
  <si>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</si>
  <si>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</si>
  <si>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</si>
  <si>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</si>
  <si>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</si>
  <si>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</si>
  <si>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</si>
  <si>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</si>
  <si>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</si>
  <si>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</si>
  <si>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</si>
  <si>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</si>
  <si>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</si>
  <si>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</si>
  <si>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</si>
  <si>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</si>
  <si>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</si>
  <si>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</si>
  <si>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</si>
  <si>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</si>
  <si>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</si>
  <si>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</si>
  <si>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</si>
  <si>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</si>
  <si>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</si>
  <si>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</si>
  <si>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</si>
  <si>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</si>
  <si>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</si>
  <si>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</si>
  <si>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</si>
  <si>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</si>
  <si>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</si>
  <si>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</si>
  <si>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</si>
  <si>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</si>
  <si>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</si>
  <si>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</si>
  <si>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</si>
  <si>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</si>
  <si>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</si>
  <si>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</si>
  <si>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</si>
  <si>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</si>
  <si>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</si>
  <si>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</si>
  <si>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</si>
  <si>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</si>
  <si>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</si>
  <si>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</si>
  <si>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</si>
  <si>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</si>
  <si>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</si>
  <si>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</si>
  <si>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</si>
  <si>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</si>
  <si>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</si>
  <si>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</si>
  <si>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</si>
  <si>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</si>
  <si>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</si>
  <si>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</si>
  <si>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</si>
  <si>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</si>
  <si>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</si>
  <si>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</si>
  <si>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</si>
  <si>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</si>
  <si>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</si>
  <si>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</si>
  <si>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</si>
  <si>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</si>
  <si>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</si>
  <si>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</si>
  <si>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</si>
  <si>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</si>
  <si>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</si>
  <si>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</si>
  <si>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</si>
  <si>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</si>
  <si>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</si>
  <si>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</si>
  <si>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</si>
  <si>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</si>
  <si>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</si>
  <si>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</si>
  <si>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</si>
  <si>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</si>
  <si>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</si>
  <si>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</si>
  <si>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</si>
  <si>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</si>
  <si>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</si>
  <si>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</si>
  <si>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</si>
  <si>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</si>
  <si>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</si>
  <si>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</si>
  <si>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</si>
  <si>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</si>
  <si>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</si>
  <si>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</si>
  <si>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</si>
  <si>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</si>
  <si>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</si>
  <si>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</si>
  <si>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</si>
  <si>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</si>
  <si>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</si>
  <si>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</si>
  <si>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</si>
  <si>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</si>
  <si>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</si>
  <si>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</si>
  <si>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</si>
  <si>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</si>
  <si>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</si>
  <si>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</si>
  <si>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</si>
  <si>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</si>
  <si>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</si>
  <si>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</si>
  <si>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</si>
  <si>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</si>
  <si>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</si>
  <si>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</si>
  <si>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</si>
  <si>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</si>
  <si>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</si>
  <si>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</si>
  <si>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</si>
  <si>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</si>
  <si>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</si>
  <si>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</si>
  <si>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</si>
  <si>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</si>
  <si>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</si>
  <si>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</si>
  <si>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</si>
  <si>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</si>
  <si>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</si>
  <si>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</si>
  <si>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</si>
  <si>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</si>
  <si>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</si>
  <si>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</si>
  <si>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</si>
  <si>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</si>
  <si>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</si>
  <si>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</si>
  <si>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</si>
  <si>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</si>
  <si>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</si>
  <si>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</si>
  <si>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</si>
  <si>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</si>
  <si>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</si>
  <si>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</si>
  <si>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</si>
  <si>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</si>
  <si>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</si>
  <si>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</si>
  <si>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</si>
  <si>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</si>
  <si>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</si>
  <si>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</si>
  <si>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</si>
  <si>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</si>
  <si>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</si>
  <si>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</si>
  <si>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</si>
  <si>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</si>
  <si>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</si>
  <si>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</si>
  <si>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</si>
  <si>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</si>
  <si>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</si>
  <si>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</si>
  <si>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</si>
  <si>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</si>
  <si>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</si>
  <si>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</si>
  <si>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</si>
  <si>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</si>
  <si>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</si>
  <si>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</si>
  <si>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</si>
  <si>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</si>
  <si>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</si>
  <si>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</si>
  <si>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</si>
  <si>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</si>
  <si>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</si>
  <si>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</si>
  <si>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</si>
  <si>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</si>
  <si>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</si>
  <si>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</si>
  <si>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</si>
  <si>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</si>
  <si>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</si>
  <si>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</si>
  <si>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</si>
  <si>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</si>
  <si>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</si>
  <si>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</si>
  <si>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</si>
  <si>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</si>
  <si>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</si>
  <si>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</si>
  <si>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</si>
  <si>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</si>
  <si>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</si>
  <si>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</si>
  <si>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</si>
  <si>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</si>
  <si>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</si>
  <si>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</si>
  <si>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</si>
  <si>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</si>
  <si>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</si>
  <si>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</si>
  <si>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</si>
  <si>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</si>
  <si>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</si>
  <si>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</si>
  <si>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</si>
  <si>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</si>
  <si>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</si>
  <si>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</si>
  <si>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</si>
  <si>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</si>
  <si>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</si>
  <si>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</si>
  <si>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</si>
  <si>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</si>
  <si>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</si>
  <si>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</si>
  <si>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</si>
  <si>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</si>
  <si>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</si>
  <si>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</si>
  <si>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</si>
  <si>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</si>
  <si>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</si>
  <si>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</si>
  <si>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</si>
  <si>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</si>
  <si>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</si>
  <si>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</si>
  <si>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</si>
  <si>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</si>
  <si>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</si>
  <si>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</si>
  <si>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</si>
  <si>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</si>
  <si>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</si>
  <si>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</si>
  <si>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</si>
  <si>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</si>
  <si>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</si>
  <si>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</si>
  <si>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</si>
  <si>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</si>
  <si>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</si>
  <si>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</si>
  <si>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</si>
  <si>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</si>
  <si>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</si>
  <si>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</si>
  <si>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</si>
  <si>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</si>
  <si>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</si>
  <si>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</si>
  <si>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</si>
  <si>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</si>
  <si>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</si>
  <si>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</si>
  <si>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</si>
  <si>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</si>
  <si>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</si>
  <si>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</si>
  <si>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</si>
  <si>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</si>
  <si>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</si>
  <si>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</si>
  <si>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</si>
  <si>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</si>
  <si>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</si>
  <si>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</si>
  <si>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</si>
  <si>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</si>
  <si>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</si>
  <si>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</si>
  <si>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</si>
  <si>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</si>
  <si>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</si>
  <si>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</si>
  <si>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</si>
  <si>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</si>
  <si>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</si>
  <si>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</si>
  <si>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</si>
  <si>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</si>
  <si>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</si>
  <si>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</si>
  <si>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</si>
  <si>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</si>
  <si>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</si>
  <si>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Count of outcome</t>
  </si>
  <si>
    <t>(All)</t>
  </si>
  <si>
    <t>Column Labels</t>
  </si>
  <si>
    <t>date create</t>
  </si>
  <si>
    <t>date end</t>
  </si>
  <si>
    <t># successful</t>
  </si>
  <si>
    <t># failed</t>
  </si>
  <si>
    <t># canceled</t>
  </si>
  <si>
    <t>total projects</t>
  </si>
  <si>
    <t>% successful</t>
  </si>
  <si>
    <t>% failed</t>
  </si>
  <si>
    <t>% canceled</t>
  </si>
  <si>
    <t>1000 to 4999</t>
  </si>
  <si>
    <t>5000 to 9999</t>
  </si>
  <si>
    <t>10,000 to 14,999</t>
  </si>
  <si>
    <t>15,000 to 19,999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</si>
  <si>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</si>
  <si>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</si>
  <si>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</si>
  <si>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</si>
  <si>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</si>
  <si>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</si>
  <si>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&lt; 1000</t>
  </si>
  <si>
    <t>=&gt; 50000</t>
  </si>
  <si>
    <t>MEAN</t>
  </si>
  <si>
    <t>MEDIAN</t>
  </si>
  <si>
    <t>MIN</t>
  </si>
  <si>
    <t>MAX</t>
  </si>
  <si>
    <t>VAR</t>
  </si>
  <si>
    <t>SD</t>
  </si>
  <si>
    <t>Years (date create)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</si>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</sst>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0" fillId="0" borderId="0" xfId="0" quotePrefix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2F34"/>
      <color rgb="FF9CC97D"/>
      <color rgb="FF63A0D7"/>
      <color rgb="FFFF6165"/>
      <color rgb="FF84B4E0"/>
      <color rgb="FFAED39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x p.category!PivotTable1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2F3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A0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CC9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x p.category'!$B$3:$B$4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x p.category'!$A$5:$A$14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x p.category'!$B$5:$B$14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828-8652-8DD25D30CB6B}"/>
            </c:ext>
          </c:extLst>
        </c:ser>
        <c:ser>
          <c:idx val="1"/>
          <c:order val="1"/>
          <c:tx>
            <c:strRef>
              <c:f>'outcome x p.category'!$C$3:$C$4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2F34"/>
            </a:solidFill>
            <a:ln>
              <a:noFill/>
            </a:ln>
            <a:effectLst/>
          </c:spPr>
          <c:invertIfNegative val="0"/>
          <c:cat>
            <c:strRef>
              <c:f>'outcome x p.category'!$A$5:$A$14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x p.category'!$C$5:$C$14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4828-8652-8DD25D30CB6B}"/>
            </c:ext>
          </c:extLst>
        </c:ser>
        <c:ser>
          <c:idx val="2"/>
          <c:order val="2"/>
          <c:tx>
            <c:strRef>
              <c:f>'outcome x p.category'!$D$3:$D$4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63A0D7"/>
            </a:solidFill>
            <a:ln>
              <a:noFill/>
            </a:ln>
            <a:effectLst/>
          </c:spPr>
          <c:invertIfNegative val="0"/>
          <c:cat>
            <c:strRef>
              <c:f>'outcome x p.category'!$A$5:$A$14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x p.category'!$D$5:$D$14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4828-8652-8DD25D30CB6B}"/>
            </c:ext>
          </c:extLst>
        </c:ser>
        <c:ser>
          <c:idx val="3"/>
          <c:order val="3"/>
          <c:tx>
            <c:strRef>
              <c:f>'outcome x p.category'!$E$3:$E$4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CC97D"/>
            </a:solidFill>
            <a:ln>
              <a:noFill/>
            </a:ln>
            <a:effectLst/>
          </c:spPr>
          <c:invertIfNegative val="0"/>
          <c:cat>
            <c:strRef>
              <c:f>'outcome x p.category'!$A$5:$A$14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x p.category'!$E$5:$E$14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3-4828-8652-8DD25D30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543456"/>
        <c:axId val="385540576"/>
      </c:barChart>
      <c:catAx>
        <c:axId val="38554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40576"/>
        <c:crosses val="autoZero"/>
        <c:auto val="1"/>
        <c:lblAlgn val="ctr"/>
        <c:lblOffset val="100"/>
        <c:noMultiLvlLbl val="0"/>
      </c:catAx>
      <c:valAx>
        <c:axId val="3855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x s.category!PivotTable3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2F3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A0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CC9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x s.category'!$B$4:$B$5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x s.category'!$A$6:$A$30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x s.category'!$B$6:$B$30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9-4214-AE5A-36D1C4A6A594}"/>
            </c:ext>
          </c:extLst>
        </c:ser>
        <c:ser>
          <c:idx val="1"/>
          <c:order val="1"/>
          <c:tx>
            <c:strRef>
              <c:f>'outcome x s.category'!$C$4:$C$5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2F34"/>
            </a:solidFill>
            <a:ln>
              <a:noFill/>
            </a:ln>
            <a:effectLst/>
          </c:spPr>
          <c:invertIfNegative val="0"/>
          <c:cat>
            <c:strRef>
              <c:f>'outcome x s.category'!$A$6:$A$30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x s.category'!$C$6:$C$30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9-4214-AE5A-36D1C4A6A594}"/>
            </c:ext>
          </c:extLst>
        </c:ser>
        <c:ser>
          <c:idx val="2"/>
          <c:order val="2"/>
          <c:tx>
            <c:strRef>
              <c:f>'outcome x s.category'!$D$4:$D$5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63A0D7"/>
            </a:solidFill>
            <a:ln>
              <a:noFill/>
            </a:ln>
            <a:effectLst/>
          </c:spPr>
          <c:invertIfNegative val="0"/>
          <c:cat>
            <c:strRef>
              <c:f>'outcome x s.category'!$A$6:$A$30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x s.category'!$D$6:$D$30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9-4214-AE5A-36D1C4A6A594}"/>
            </c:ext>
          </c:extLst>
        </c:ser>
        <c:ser>
          <c:idx val="3"/>
          <c:order val="3"/>
          <c:tx>
            <c:strRef>
              <c:f>'outcome x s.category'!$E$4:$E$5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CC97D"/>
            </a:solidFill>
            <a:ln>
              <a:noFill/>
            </a:ln>
            <a:effectLst/>
          </c:spPr>
          <c:invertIfNegative val="0"/>
          <c:cat>
            <c:strRef>
              <c:f>'outcome x s.category'!$A$6:$A$30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x s.category'!$E$6:$E$30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9-4214-AE5A-36D1C4A6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177888"/>
        <c:axId val="1072178368"/>
      </c:barChart>
      <c:catAx>
        <c:axId val="10721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78368"/>
        <c:crosses val="autoZero"/>
        <c:auto val="1"/>
        <c:lblAlgn val="ctr"/>
        <c:lblOffset val="100"/>
        <c:noMultiLvlLbl val="0"/>
      </c:catAx>
      <c:valAx>
        <c:axId val="1072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x launch date!PivotTable1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2F3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A0D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CC97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x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x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x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B3C-8C28-4E7E28ED4D03}"/>
            </c:ext>
          </c:extLst>
        </c:ser>
        <c:ser>
          <c:idx val="1"/>
          <c:order val="1"/>
          <c:tx>
            <c:strRef>
              <c:f>'outcome x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2F34"/>
              </a:solidFill>
              <a:round/>
            </a:ln>
            <a:effectLst/>
          </c:spPr>
          <c:marker>
            <c:symbol val="none"/>
          </c:marker>
          <c:cat>
            <c:strRef>
              <c:f>'outcome x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x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B3C-8C28-4E7E28ED4D03}"/>
            </c:ext>
          </c:extLst>
        </c:ser>
        <c:ser>
          <c:idx val="2"/>
          <c:order val="2"/>
          <c:tx>
            <c:strRef>
              <c:f>'outcome x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63A0D7"/>
              </a:solidFill>
              <a:round/>
            </a:ln>
            <a:effectLst/>
          </c:spPr>
          <c:marker>
            <c:symbol val="none"/>
          </c:marker>
          <c:cat>
            <c:strRef>
              <c:f>'outcome x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x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2-4B3C-8C28-4E7E28ED4D03}"/>
            </c:ext>
          </c:extLst>
        </c:ser>
        <c:ser>
          <c:idx val="3"/>
          <c:order val="3"/>
          <c:tx>
            <c:strRef>
              <c:f>'outcome x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CC97D"/>
              </a:solidFill>
              <a:round/>
            </a:ln>
            <a:effectLst/>
          </c:spPr>
          <c:marker>
            <c:symbol val="none"/>
          </c:marker>
          <c:cat>
            <c:strRef>
              <c:f>'outcome x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x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2-4B3C-8C28-4E7E28ED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8655"/>
        <c:axId val="20440575"/>
      </c:lineChart>
      <c:catAx>
        <c:axId val="204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575"/>
        <c:crosses val="autoZero"/>
        <c:auto val="1"/>
        <c:lblAlgn val="ctr"/>
        <c:lblOffset val="100"/>
        <c:noMultiLvlLbl val="0"/>
      </c:catAx>
      <c:valAx>
        <c:axId val="204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rgbClr val="9CC97D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=&gt; 50000</c:v>
                </c:pt>
              </c:strCache>
            </c:strRef>
          </c:cat>
          <c:val>
            <c:numRef>
              <c:f>'goal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 formatCode="General">
                  <c:v>100</c:v>
                </c:pt>
                <c:pt idx="5" formatCode="General">
                  <c:v>100</c:v>
                </c:pt>
                <c:pt idx="6">
                  <c:v>78.571428571428569</c:v>
                </c:pt>
                <c:pt idx="7" formatCode="General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F-4AE4-9119-F73F80E2253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rgbClr val="FF2F3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=&gt; 50000</c:v>
                </c:pt>
              </c:strCache>
            </c:strRef>
          </c:cat>
          <c:val>
            <c:numRef>
              <c:f>'goal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21.428571428571427</c:v>
                </c:pt>
                <c:pt idx="7" formatCode="General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F-4AE4-9119-F73F80E2253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=&gt; 50000</c:v>
                </c:pt>
              </c:strCache>
            </c:strRef>
          </c:cat>
          <c:val>
            <c:numRef>
              <c:f>'goal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8.3333333333333321</c:v>
                </c:pt>
                <c:pt idx="9" formatCode="General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F-4AE4-9119-F73F80E2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04143"/>
        <c:axId val="1749008943"/>
      </c:lineChart>
      <c:catAx>
        <c:axId val="17490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08943"/>
        <c:crosses val="autoZero"/>
        <c:auto val="1"/>
        <c:lblAlgn val="ctr"/>
        <c:lblOffset val="100"/>
        <c:noMultiLvlLbl val="0"/>
      </c:catAx>
      <c:valAx>
        <c:axId val="17490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0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225424</xdr:colOff>
      <xdr:row>0</xdr:row>
      <xdr:rowOff>177800</xdr:rowOff>
    </xdr:from>
    <xdr:to>
      <xdr:col>15</xdr:col>
      <xdr:colOff>406400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939D3-5A3C-8DCD-4E57-5BD53BA71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2</xdr:row>
      <xdr:rowOff>31750</xdr:rowOff>
    </xdr:from>
    <xdr:to>
      <xdr:col>17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52BA6-7927-13C1-4F2F-8A91B998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6350</xdr:rowOff>
    </xdr:from>
    <xdr:to>
      <xdr:col>14</xdr:col>
      <xdr:colOff>6349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10205-115B-1516-94B2-D08FAB6B3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186358</xdr:colOff>
      <xdr:row>13</xdr:row>
      <xdr:rowOff>151847</xdr:rowOff>
    </xdr:from>
    <xdr:to>
      <xdr:col>8</xdr:col>
      <xdr:colOff>6901</xdr:colOff>
      <xdr:row>32</xdr:row>
      <xdr:rowOff>193812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587F4-CE7F-CFBF-4B77-CDEA94FA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is Rubi Perez" refreshedDate="45436.576589814817" createdVersion="8" refreshedVersion="8" minRefreshableVersion="3" recordCount="1001" xr:uid="{25E4D710-DBB3-4EAF-B454-2545EAA767C1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is Rubi Perez" refreshedDate="45442.610786226855" createdVersion="8" refreshedVersion="8" minRefreshableVersion="3" recordCount="1000" xr:uid="{A1B0DD83-12C1-4DEF-ACA5-990759C755F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x v="1"/>
    <x v="1"/>
    <n v="92.151898734177209"/>
    <n v="158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00.01614035087719"/>
    <n v="1425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103.20833333333333"/>
    <n v="24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x v="4"/>
    <x v="0"/>
    <n v="99.339622641509436"/>
    <n v="53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x v="5"/>
    <x v="1"/>
    <n v="75.833333333333329"/>
    <n v="174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60.555555555555557"/>
    <n v="18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64.93832599118943"/>
    <n v="22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x v="8"/>
    <x v="2"/>
    <n v="30.997175141242938"/>
    <n v="70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x v="9"/>
    <x v="0"/>
    <n v="72.909090909090907"/>
    <n v="44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x v="10"/>
    <x v="1"/>
    <n v="62.9"/>
    <n v="22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112.22222222222223"/>
    <n v="27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x v="12"/>
    <x v="0"/>
    <n v="102.34545454545454"/>
    <n v="55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105.05102040816327"/>
    <n v="98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94.144999999999996"/>
    <n v="200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84.986725663716811"/>
    <n v="452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x v="16"/>
    <x v="1"/>
    <n v="110.41"/>
    <n v="100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07.96236989591674"/>
    <n v="1249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45.103703703703701"/>
    <n v="135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x v="19"/>
    <x v="0"/>
    <n v="45.001483679525222"/>
    <n v="674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05.97134670487107"/>
    <n v="1396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69.055555555555557"/>
    <n v="558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x v="22"/>
    <x v="1"/>
    <n v="85.044943820224717"/>
    <n v="890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x v="23"/>
    <x v="1"/>
    <n v="105.22535211267606"/>
    <n v="142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39.003741114852225"/>
    <n v="2673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73.030674846625772"/>
    <n v="163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35.009459459459457"/>
    <n v="1480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x v="27"/>
    <x v="0"/>
    <n v="106.6"/>
    <n v="15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61.997747747747745"/>
    <n v="2220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94.000622665006233"/>
    <n v="1606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x v="30"/>
    <x v="1"/>
    <n v="112.05426356589147"/>
    <n v="129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48.008849557522126"/>
    <n v="2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x v="32"/>
    <x v="0"/>
    <n v="38.004334633723452"/>
    <n v="2307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35.000184535892231"/>
    <n v="5419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85"/>
    <n v="16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95.993893129770996"/>
    <n v="196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x v="36"/>
    <x v="1"/>
    <n v="68.8125"/>
    <n v="1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5.97196261682242"/>
    <n v="10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75.261194029850742"/>
    <n v="134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57.125"/>
    <n v="88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x v="40"/>
    <x v="1"/>
    <n v="75.141414141414145"/>
    <n v="198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07.42342342342343"/>
    <n v="111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x v="42"/>
    <x v="1"/>
    <n v="35.995495495495497"/>
    <n v="222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x v="43"/>
    <x v="1"/>
    <n v="26.998873148744366"/>
    <n v="6212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107.56122448979592"/>
    <n v="98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94.375"/>
    <n v="48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46.163043478260867"/>
    <n v="92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x v="47"/>
    <x v="1"/>
    <n v="47.845637583892618"/>
    <n v="149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x v="48"/>
    <x v="1"/>
    <n v="53.007815713698065"/>
    <n v="2431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x v="49"/>
    <x v="1"/>
    <n v="45.059405940594061"/>
    <n v="303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x v="50"/>
    <x v="0"/>
    <n v="2"/>
    <n v="1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99.006816632583508"/>
    <n v="1467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32.786666666666669"/>
    <n v="75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x v="53"/>
    <x v="1"/>
    <n v="59.119617224880386"/>
    <n v="209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44.93333333333333"/>
    <n v="120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89.664122137404576"/>
    <n v="131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70.079268292682926"/>
    <n v="164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31.059701492537314"/>
    <n v="201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x v="58"/>
    <x v="1"/>
    <n v="29.061611374407583"/>
    <n v="211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x v="59"/>
    <x v="1"/>
    <n v="30.0859375"/>
    <n v="128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x v="60"/>
    <x v="1"/>
    <n v="84.998125000000002"/>
    <n v="1600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82.001775410563695"/>
    <n v="2253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x v="62"/>
    <x v="1"/>
    <n v="58.040160642570278"/>
    <n v="249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111.4"/>
    <n v="5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x v="64"/>
    <x v="0"/>
    <n v="71.94736842105263"/>
    <n v="38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x v="65"/>
    <x v="1"/>
    <n v="61.038135593220339"/>
    <n v="236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x v="66"/>
    <x v="0"/>
    <n v="108.91666666666667"/>
    <n v="12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x v="67"/>
    <x v="1"/>
    <n v="29.001722017220171"/>
    <n v="4065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58.975609756097562"/>
    <n v="246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x v="69"/>
    <x v="3"/>
    <n v="111.82352941176471"/>
    <n v="17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x v="70"/>
    <x v="1"/>
    <n v="63.995555555555555"/>
    <n v="247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85.315789473684205"/>
    <n v="76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x v="72"/>
    <x v="1"/>
    <n v="74.481481481481481"/>
    <n v="54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105.14772727272727"/>
    <n v="88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x v="74"/>
    <x v="1"/>
    <n v="56.188235294117646"/>
    <n v="85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75"/>
    <x v="1"/>
    <n v="85.917647058823533"/>
    <n v="170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57.00296912114014"/>
    <n v="168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x v="77"/>
    <x v="0"/>
    <n v="79.642857142857139"/>
    <n v="56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41.018181818181816"/>
    <n v="330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48.004773269689736"/>
    <n v="838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55.212598425196852"/>
    <n v="127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92.109489051094897"/>
    <n v="411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x v="82"/>
    <x v="1"/>
    <n v="83.183333333333337"/>
    <n v="180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x v="83"/>
    <x v="0"/>
    <n v="39.996000000000002"/>
    <n v="1000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111.1336898395722"/>
    <n v="374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90.563380281690144"/>
    <n v="71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x v="86"/>
    <x v="1"/>
    <n v="61.108374384236456"/>
    <n v="203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83.022941970310384"/>
    <n v="1482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x v="88"/>
    <x v="1"/>
    <n v="110.76106194690266"/>
    <n v="113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89.458333333333329"/>
    <n v="96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x v="90"/>
    <x v="0"/>
    <n v="57.849056603773583"/>
    <n v="106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109.99705449189985"/>
    <n v="679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103.96586345381526"/>
    <n v="498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x v="93"/>
    <x v="3"/>
    <n v="107.99508196721311"/>
    <n v="610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x v="94"/>
    <x v="1"/>
    <n v="48.927777777777777"/>
    <n v="180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x v="95"/>
    <x v="1"/>
    <n v="37.666666666666664"/>
    <n v="27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64.999141999141997"/>
    <n v="2331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x v="97"/>
    <x v="1"/>
    <n v="106.61061946902655"/>
    <n v="113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27.009016393442622"/>
    <n v="1220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91.16463414634147"/>
    <n v="164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x v="101"/>
    <x v="1"/>
    <n v="56.054878048780488"/>
    <n v="164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x v="102"/>
    <x v="1"/>
    <n v="31.017857142857142"/>
    <n v="336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66.513513513513516"/>
    <n v="37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89.005216484089729"/>
    <n v="1917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103.46315789473684"/>
    <n v="95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95.278911564625844"/>
    <n v="147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75.895348837209298"/>
    <n v="86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x v="108"/>
    <x v="1"/>
    <n v="107.57831325301204"/>
    <n v="83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51.31666666666667"/>
    <n v="60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71.983108108108112"/>
    <n v="296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x v="111"/>
    <x v="1"/>
    <n v="108.95414201183432"/>
    <n v="676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5"/>
    <n v="361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113"/>
    <x v="1"/>
    <n v="94.938931297709928"/>
    <n v="131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x v="114"/>
    <x v="1"/>
    <n v="109.65079365079364"/>
    <n v="126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44.001815980629537"/>
    <n v="3304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86.794520547945211"/>
    <n v="73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x v="117"/>
    <x v="1"/>
    <n v="30.992727272727272"/>
    <n v="275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94.791044776119406"/>
    <n v="67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69.79220779220779"/>
    <n v="154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63.003367003367003"/>
    <n v="1782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21"/>
    <x v="1"/>
    <n v="110.0343300110742"/>
    <n v="903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x v="122"/>
    <x v="0"/>
    <n v="25.997933274284026"/>
    <n v="3387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x v="123"/>
    <x v="0"/>
    <n v="49.987915407854985"/>
    <n v="662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101.72340425531915"/>
    <n v="94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47.083333333333336"/>
    <n v="180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x v="126"/>
    <x v="0"/>
    <n v="89.944444444444443"/>
    <n v="774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78.96875"/>
    <n v="672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x v="128"/>
    <x v="3"/>
    <n v="80.067669172932327"/>
    <n v="532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x v="129"/>
    <x v="3"/>
    <n v="86.472727272727269"/>
    <n v="55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28.001876172607879"/>
    <n v="533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67.996725337699544"/>
    <n v="2443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x v="132"/>
    <x v="1"/>
    <n v="43.078651685393261"/>
    <n v="89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x v="133"/>
    <x v="1"/>
    <n v="87.95597484276729"/>
    <n v="15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x v="134"/>
    <x v="0"/>
    <n v="94.987234042553197"/>
    <n v="940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46.905982905982903"/>
    <n v="117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136"/>
    <x v="3"/>
    <n v="46.913793103448278"/>
    <n v="5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94.24"/>
    <n v="50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80.139130434782615"/>
    <n v="1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59.036809815950917"/>
    <n v="326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65.989247311827953"/>
    <n v="186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60.992530345471522"/>
    <n v="1071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42"/>
    <x v="1"/>
    <n v="98.307692307692307"/>
    <n v="11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x v="143"/>
    <x v="1"/>
    <n v="104.6"/>
    <n v="70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86.066666666666663"/>
    <n v="135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x v="145"/>
    <x v="1"/>
    <n v="76.989583333333329"/>
    <n v="768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29.764705882352942"/>
    <n v="51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46.91959798994975"/>
    <n v="199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5.18691588785046"/>
    <n v="107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69.907692307692301"/>
    <n v="195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x v="150"/>
    <x v="0"/>
    <n v="60.011588275391958"/>
    <n v="1467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52.006220379146917"/>
    <n v="3376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31.000176025347649"/>
    <n v="5681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x v="153"/>
    <x v="0"/>
    <n v="95.042492917847028"/>
    <n v="1059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75.968174204355108"/>
    <n v="1194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x v="155"/>
    <x v="3"/>
    <n v="71.013192612137203"/>
    <n v="379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x v="156"/>
    <x v="0"/>
    <n v="73.733333333333334"/>
    <n v="30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113.17073170731707"/>
    <n v="41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x v="158"/>
    <x v="1"/>
    <n v="105.00933552992861"/>
    <n v="182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x v="159"/>
    <x v="1"/>
    <n v="79.176829268292678"/>
    <n v="164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57.333333333333336"/>
    <n v="75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58.178343949044589"/>
    <n v="157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x v="162"/>
    <x v="1"/>
    <n v="36.032520325203251"/>
    <n v="246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07.99068767908309"/>
    <n v="1396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x v="164"/>
    <x v="1"/>
    <n v="44.005985634477256"/>
    <n v="250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65"/>
    <x v="1"/>
    <n v="55.077868852459019"/>
    <n v="244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74"/>
    <n v="146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x v="167"/>
    <x v="0"/>
    <n v="41.996858638743454"/>
    <n v="955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77.988161010260455"/>
    <n v="1267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82.507462686567166"/>
    <n v="67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104.2"/>
    <n v="5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x v="171"/>
    <x v="0"/>
    <n v="25.5"/>
    <n v="26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00.98334401024984"/>
    <n v="1561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73"/>
    <x v="1"/>
    <n v="111.83333333333333"/>
    <n v="48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41.999115044247787"/>
    <n v="1130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110.05115089514067"/>
    <n v="782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58.997079225994888"/>
    <n v="2739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177"/>
    <x v="0"/>
    <n v="32.985714285714288"/>
    <n v="210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45.005654509471306"/>
    <n v="3537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81.98196487897485"/>
    <n v="2107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39.080882352941174"/>
    <n v="136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58.996383363471971"/>
    <n v="3318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40.988372093023258"/>
    <n v="86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1.029411764705884"/>
    <n v="340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x v="184"/>
    <x v="0"/>
    <n v="37.789473684210527"/>
    <n v="19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32.006772009029348"/>
    <n v="886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x v="186"/>
    <x v="1"/>
    <n v="95.966712898751737"/>
    <n v="1442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75"/>
    <n v="3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188"/>
    <x v="3"/>
    <n v="102.0498866213152"/>
    <n v="441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x v="189"/>
    <x v="0"/>
    <n v="105.75"/>
    <n v="24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x v="190"/>
    <x v="0"/>
    <n v="37.069767441860463"/>
    <n v="86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35.049382716049379"/>
    <n v="243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x v="192"/>
    <x v="0"/>
    <n v="46.338461538461537"/>
    <n v="65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x v="193"/>
    <x v="1"/>
    <n v="69.174603174603178"/>
    <n v="126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x v="194"/>
    <x v="1"/>
    <n v="109.07824427480917"/>
    <n v="524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x v="195"/>
    <x v="0"/>
    <n v="51.78"/>
    <n v="100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82.010055304172951"/>
    <n v="1989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197"/>
    <x v="0"/>
    <n v="35.958333333333336"/>
    <n v="168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74.461538461538467"/>
    <n v="13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x v="50"/>
    <x v="0"/>
    <n v="2"/>
    <n v="1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91.114649681528661"/>
    <n v="157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x v="200"/>
    <x v="3"/>
    <n v="79.792682926829272"/>
    <n v="8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2.999777678968428"/>
    <n v="449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x v="202"/>
    <x v="0"/>
    <n v="63.225000000000001"/>
    <n v="40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x v="203"/>
    <x v="1"/>
    <n v="70.174999999999997"/>
    <n v="80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61.333333333333336"/>
    <n v="57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99"/>
    <n v="43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x v="206"/>
    <x v="1"/>
    <n v="96.984900146127615"/>
    <n v="2053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51.004950495049506"/>
    <n v="808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8.044247787610619"/>
    <n v="226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60.984615384615381"/>
    <n v="1625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210"/>
    <x v="1"/>
    <n v="73.214285714285708"/>
    <n v="16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39.997435299603637"/>
    <n v="4289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212"/>
    <x v="1"/>
    <n v="86.812121212121212"/>
    <n v="165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213"/>
    <x v="0"/>
    <n v="42.125874125874127"/>
    <n v="143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03.97851239669421"/>
    <n v="1815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62.003211991434689"/>
    <n v="934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1.005037783375315"/>
    <n v="397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89.991552956465242"/>
    <n v="1539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x v="218"/>
    <x v="0"/>
    <n v="39.235294117647058"/>
    <n v="17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54.993116108306566"/>
    <n v="2179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x v="220"/>
    <x v="1"/>
    <n v="47.992753623188406"/>
    <n v="138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87.966702470461868"/>
    <n v="931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x v="222"/>
    <x v="1"/>
    <n v="51.999165275459099"/>
    <n v="3594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29.999659863945578"/>
    <n v="5880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x v="224"/>
    <x v="1"/>
    <n v="98.205357142857139"/>
    <n v="112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108.96182396606575"/>
    <n v="943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x v="226"/>
    <x v="1"/>
    <n v="66.998379254457049"/>
    <n v="2468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64.99333594668758"/>
    <n v="2551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99.841584158415841"/>
    <n v="10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82.432835820895519"/>
    <n v="67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x v="230"/>
    <x v="1"/>
    <n v="63.293478260869563"/>
    <n v="92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231"/>
    <x v="1"/>
    <n v="96.774193548387103"/>
    <n v="62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54.906040268456373"/>
    <n v="149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39.010869565217391"/>
    <n v="92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75.84210526315789"/>
    <n v="57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45.051671732522799"/>
    <n v="32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104.51546391752578"/>
    <n v="97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x v="237"/>
    <x v="0"/>
    <n v="76.268292682926827"/>
    <n v="41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69.015695067264573"/>
    <n v="1784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01.97684085510689"/>
    <n v="1684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42.915999999999997"/>
    <n v="250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241"/>
    <x v="1"/>
    <n v="43.025210084033617"/>
    <n v="238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75.245283018867923"/>
    <n v="5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243"/>
    <x v="1"/>
    <n v="69.023364485981304"/>
    <n v="21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244"/>
    <x v="1"/>
    <n v="65.986486486486484"/>
    <n v="222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98.013800424628457"/>
    <n v="1884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60.105504587155963"/>
    <n v="218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x v="247"/>
    <x v="1"/>
    <n v="26.000773395204948"/>
    <n v="6465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3"/>
    <n v="1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x v="249"/>
    <x v="0"/>
    <n v="38.019801980198018"/>
    <n v="101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x v="250"/>
    <x v="1"/>
    <n v="106.15254237288136"/>
    <n v="59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81.019475655430711"/>
    <n v="1335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96.647727272727266"/>
    <n v="88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57.003535651149086"/>
    <n v="1697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x v="254"/>
    <x v="0"/>
    <n v="63.93333333333333"/>
    <n v="15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x v="255"/>
    <x v="1"/>
    <n v="90.456521739130437"/>
    <n v="92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72.172043010752688"/>
    <n v="186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77.934782608695656"/>
    <n v="138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38.065134099616856"/>
    <n v="261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x v="259"/>
    <x v="0"/>
    <n v="57.936123348017624"/>
    <n v="45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x v="260"/>
    <x v="1"/>
    <n v="49.794392523364486"/>
    <n v="107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x v="261"/>
    <x v="1"/>
    <n v="54.050251256281406"/>
    <n v="199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30.002721335268504"/>
    <n v="5512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x v="263"/>
    <x v="1"/>
    <n v="70.127906976744185"/>
    <n v="86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x v="264"/>
    <x v="0"/>
    <n v="26.996228786926462"/>
    <n v="318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x v="265"/>
    <x v="1"/>
    <n v="51.990606936416185"/>
    <n v="2768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x v="266"/>
    <x v="1"/>
    <n v="56.416666666666664"/>
    <n v="48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101.63218390804597"/>
    <n v="8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25.005291005291006"/>
    <n v="1890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32.016393442622949"/>
    <n v="61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82.021647307286173"/>
    <n v="1894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x v="271"/>
    <x v="1"/>
    <n v="37.957446808510639"/>
    <n v="282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272"/>
    <x v="0"/>
    <n v="51.533333333333331"/>
    <n v="15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81.198275862068968"/>
    <n v="116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x v="274"/>
    <x v="0"/>
    <n v="40.030075187969928"/>
    <n v="133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9.939759036144579"/>
    <n v="83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6.692307692307693"/>
    <n v="91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25.010989010989011"/>
    <n v="546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x v="278"/>
    <x v="1"/>
    <n v="36.987277353689571"/>
    <n v="393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73.012609117361791"/>
    <n v="2062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68.240601503759393"/>
    <n v="13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52.310344827586206"/>
    <n v="29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x v="282"/>
    <x v="0"/>
    <n v="61.765151515151516"/>
    <n v="132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.027559055118111"/>
    <n v="254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x v="284"/>
    <x v="3"/>
    <n v="106.28804347826087"/>
    <n v="184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x v="285"/>
    <x v="1"/>
    <n v="75.07386363636364"/>
    <n v="176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x v="286"/>
    <x v="0"/>
    <n v="39.970802919708028"/>
    <n v="13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9.982195845697326"/>
    <n v="337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101.01541850220265"/>
    <n v="908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76.813084112149539"/>
    <n v="107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x v="290"/>
    <x v="0"/>
    <n v="71.7"/>
    <n v="10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x v="291"/>
    <x v="3"/>
    <n v="33.28125"/>
    <n v="32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x v="292"/>
    <x v="1"/>
    <n v="43.923497267759565"/>
    <n v="183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36.004712041884815"/>
    <n v="1910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x v="294"/>
    <x v="0"/>
    <n v="88.21052631578948"/>
    <n v="3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65.240384615384613"/>
    <n v="104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69.958333333333329"/>
    <n v="72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297"/>
    <x v="0"/>
    <n v="39.877551020408163"/>
    <n v="49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x v="298"/>
    <x v="0"/>
    <n v="5"/>
    <n v="1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41.023728813559323"/>
    <n v="295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98.914285714285711"/>
    <n v="245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87.78125"/>
    <n v="32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x v="302"/>
    <x v="1"/>
    <n v="80.767605633802816"/>
    <n v="142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94.28235294117647"/>
    <n v="85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3.428571428571431"/>
    <n v="7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.968133535660087"/>
    <n v="659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306"/>
    <x v="0"/>
    <n v="109.04109589041096"/>
    <n v="803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x v="307"/>
    <x v="3"/>
    <n v="41.16"/>
    <n v="75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99.125"/>
    <n v="16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x v="309"/>
    <x v="1"/>
    <n v="105.88429752066116"/>
    <n v="121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x v="310"/>
    <x v="1"/>
    <n v="48.996525921966864"/>
    <n v="3742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x v="311"/>
    <x v="1"/>
    <n v="39"/>
    <n v="223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x v="312"/>
    <x v="1"/>
    <n v="31.022556390977442"/>
    <n v="133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103.87096774193549"/>
    <n v="31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x v="314"/>
    <x v="0"/>
    <n v="59.268518518518519"/>
    <n v="108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x v="315"/>
    <x v="0"/>
    <n v="42.3"/>
    <n v="30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53.117647058823529"/>
    <n v="17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x v="317"/>
    <x v="3"/>
    <n v="50.796875"/>
    <n v="64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x v="318"/>
    <x v="0"/>
    <n v="101.15"/>
    <n v="80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65.000810372771468"/>
    <n v="2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37.998645510835914"/>
    <n v="5168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321"/>
    <x v="0"/>
    <n v="82.615384615384613"/>
    <n v="26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7.941368078175898"/>
    <n v="307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x v="323"/>
    <x v="0"/>
    <n v="80.780821917808225"/>
    <n v="73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25.984375"/>
    <n v="12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0.363636363636363"/>
    <n v="3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54.004916018025398"/>
    <n v="2441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x v="327"/>
    <x v="2"/>
    <n v="101.78672985781991"/>
    <n v="21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45.003610108303249"/>
    <n v="1385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x v="329"/>
    <x v="1"/>
    <n v="77.068421052631578"/>
    <n v="190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88.076595744680844"/>
    <n v="470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47.035573122529641"/>
    <n v="253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x v="332"/>
    <x v="1"/>
    <n v="110.99550763701707"/>
    <n v="1113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x v="333"/>
    <x v="1"/>
    <n v="87.003066141042481"/>
    <n v="2283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x v="334"/>
    <x v="0"/>
    <n v="63.994402985074629"/>
    <n v="1072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x v="335"/>
    <x v="1"/>
    <n v="105.9945205479452"/>
    <n v="1095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336"/>
    <x v="1"/>
    <n v="73.989349112426041"/>
    <n v="1690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84.02004626060139"/>
    <n v="1297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88.966921119592882"/>
    <n v="393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76.990453460620529"/>
    <n v="1257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340"/>
    <x v="0"/>
    <n v="97.146341463414629"/>
    <n v="328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x v="341"/>
    <x v="0"/>
    <n v="33.013605442176868"/>
    <n v="147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99.950602409638549"/>
    <n v="830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69.966767371601208"/>
    <n v="331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110.32"/>
    <n v="25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x v="345"/>
    <x v="1"/>
    <n v="66.005235602094245"/>
    <n v="191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x v="346"/>
    <x v="0"/>
    <n v="41.005742176284812"/>
    <n v="3483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103.96316359696641"/>
    <n v="923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x v="298"/>
    <x v="0"/>
    <n v="5"/>
    <n v="1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x v="348"/>
    <x v="1"/>
    <n v="47.009935419771487"/>
    <n v="2013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x v="349"/>
    <x v="0"/>
    <n v="29.606060606060606"/>
    <n v="33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x v="350"/>
    <x v="1"/>
    <n v="81.010569583088667"/>
    <n v="1703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x v="351"/>
    <x v="1"/>
    <n v="94.35"/>
    <n v="80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26.058139534883722"/>
    <n v="86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85.775000000000006"/>
    <n v="40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103.73170731707317"/>
    <n v="41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355"/>
    <x v="0"/>
    <n v="49.826086956521742"/>
    <n v="23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63.893048128342244"/>
    <n v="187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47.002434782608695"/>
    <n v="287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108.47727272727273"/>
    <n v="8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x v="359"/>
    <x v="1"/>
    <n v="72.015706806282722"/>
    <n v="191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x v="360"/>
    <x v="1"/>
    <n v="59.928057553956833"/>
    <n v="139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x v="361"/>
    <x v="1"/>
    <n v="78.209677419354833"/>
    <n v="186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04.77678571428571"/>
    <n v="112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5.52475247524752"/>
    <n v="101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24.933333333333334"/>
    <n v="75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69.873786407766985"/>
    <n v="206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95.733766233766232"/>
    <n v="154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29.997485752598056"/>
    <n v="596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59.011948529411768"/>
    <n v="2176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84.757396449704146"/>
    <n v="169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78.010921177587846"/>
    <n v="210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50.05215419501134"/>
    <n v="441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59.16"/>
    <n v="25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x v="373"/>
    <x v="1"/>
    <n v="93.702290076335885"/>
    <n v="131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40.14173228346457"/>
    <n v="12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x v="375"/>
    <x v="0"/>
    <n v="70.090140845070422"/>
    <n v="355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66.181818181818187"/>
    <n v="44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47.714285714285715"/>
    <n v="84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62.896774193548389"/>
    <n v="155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x v="379"/>
    <x v="0"/>
    <n v="86.611940298507463"/>
    <n v="67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75.126984126984127"/>
    <n v="189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1.004167534903104"/>
    <n v="4799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50.007915567282325"/>
    <n v="1137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96.960674157303373"/>
    <n v="1068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x v="384"/>
    <x v="0"/>
    <n v="100.93160377358491"/>
    <n v="424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x v="385"/>
    <x v="3"/>
    <n v="89.227586206896547"/>
    <n v="145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x v="386"/>
    <x v="1"/>
    <n v="87.979166666666671"/>
    <n v="1152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x v="387"/>
    <x v="1"/>
    <n v="89.54"/>
    <n v="50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29.09271523178808"/>
    <n v="151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42.006218905472636"/>
    <n v="1608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47.004903563255965"/>
    <n v="3059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x v="391"/>
    <x v="1"/>
    <n v="110.44117647058823"/>
    <n v="34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41.990909090909092"/>
    <n v="220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x v="393"/>
    <x v="1"/>
    <n v="48.012468827930178"/>
    <n v="1604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394"/>
    <x v="1"/>
    <n v="31.019823788546255"/>
    <n v="454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x v="395"/>
    <x v="1"/>
    <n v="99.203252032520325"/>
    <n v="123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66.022316684378325"/>
    <n v="941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x v="50"/>
    <x v="0"/>
    <n v="2"/>
    <n v="1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46.060200668896321"/>
    <n v="299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73.650000000000006"/>
    <n v="40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55.99336650082919"/>
    <n v="3015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x v="400"/>
    <x v="1"/>
    <n v="68.985695127402778"/>
    <n v="2237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x v="401"/>
    <x v="0"/>
    <n v="60.981609195402299"/>
    <n v="435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x v="402"/>
    <x v="1"/>
    <n v="110.98139534883721"/>
    <n v="645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25"/>
    <n v="484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78.759740259740255"/>
    <n v="154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87.960784313725483"/>
    <n v="714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x v="406"/>
    <x v="2"/>
    <n v="49.987398739873989"/>
    <n v="1111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99.524390243902445"/>
    <n v="8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x v="408"/>
    <x v="1"/>
    <n v="104.82089552238806"/>
    <n v="134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.01469237832875"/>
    <n v="1089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28.998544660724033"/>
    <n v="5497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411"/>
    <x v="0"/>
    <n v="30.028708133971293"/>
    <n v="418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41.005559416261292"/>
    <n v="1439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62.866666666666667"/>
    <n v="15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x v="414"/>
    <x v="0"/>
    <n v="47.005002501250623"/>
    <n v="1999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26.997693638285604"/>
    <n v="5203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68.329787234042556"/>
    <n v="94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x v="417"/>
    <x v="0"/>
    <n v="50.974576271186443"/>
    <n v="118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54.024390243902438"/>
    <n v="205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x v="419"/>
    <x v="0"/>
    <n v="97.055555555555557"/>
    <n v="162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x v="420"/>
    <x v="0"/>
    <n v="24.867469879518072"/>
    <n v="83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84.423913043478265"/>
    <n v="92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47.091324200913242"/>
    <n v="21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x v="423"/>
    <x v="1"/>
    <n v="77.996041171813147"/>
    <n v="2526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424"/>
    <x v="0"/>
    <n v="62.967871485943775"/>
    <n v="74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81.006080449017773"/>
    <n v="2138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65.321428571428569"/>
    <n v="84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x v="427"/>
    <x v="1"/>
    <n v="104.43617021276596"/>
    <n v="94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x v="428"/>
    <x v="0"/>
    <n v="69.989010989010993"/>
    <n v="91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83.023989898989896"/>
    <n v="792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90.3"/>
    <n v="10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03.98131932282546"/>
    <n v="1713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x v="432"/>
    <x v="1"/>
    <n v="54.931726907630519"/>
    <n v="24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x v="433"/>
    <x v="1"/>
    <n v="51.921875"/>
    <n v="192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60.02834008097166"/>
    <n v="247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x v="435"/>
    <x v="1"/>
    <n v="44.003488879197555"/>
    <n v="2293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53.003513254551258"/>
    <n v="3131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54.5"/>
    <n v="32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75.04195804195804"/>
    <n v="143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x v="439"/>
    <x v="3"/>
    <n v="35.911111111111111"/>
    <n v="90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x v="440"/>
    <x v="1"/>
    <n v="36.952702702702702"/>
    <n v="296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63.170588235294119"/>
    <n v="170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29.99462365591398"/>
    <n v="186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86"/>
    <n v="439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75.014876033057845"/>
    <n v="60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x v="445"/>
    <x v="1"/>
    <n v="101.19767441860465"/>
    <n v="86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x v="446"/>
    <x v="0"/>
    <n v="4"/>
    <n v="1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29.001272669424118"/>
    <n v="6286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448"/>
    <x v="0"/>
    <n v="98.225806451612897"/>
    <n v="31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87.001693480101608"/>
    <n v="1181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45.205128205128204"/>
    <n v="39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.001341561577675"/>
    <n v="3727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94.976947040498445"/>
    <n v="160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28.956521739130434"/>
    <n v="46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55.993396226415094"/>
    <n v="2120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54.038095238095238"/>
    <n v="105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82.38"/>
    <n v="50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x v="457"/>
    <x v="1"/>
    <n v="66.997115384615384"/>
    <n v="2080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x v="458"/>
    <x v="0"/>
    <n v="107.91401869158878"/>
    <n v="535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69.009501187648453"/>
    <n v="2105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39.006568144499177"/>
    <n v="2436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x v="461"/>
    <x v="1"/>
    <n v="110.3625"/>
    <n v="80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94.857142857142861"/>
    <n v="42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57.935251798561154"/>
    <n v="139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x v="464"/>
    <x v="0"/>
    <n v="101.25"/>
    <n v="16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x v="465"/>
    <x v="1"/>
    <n v="64.95597484276729"/>
    <n v="15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27.00524934383202"/>
    <n v="381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x v="467"/>
    <x v="1"/>
    <n v="50.97422680412371"/>
    <n v="194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104.94260869565217"/>
    <n v="575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x v="469"/>
    <x v="1"/>
    <n v="84.028301886792448"/>
    <n v="106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x v="470"/>
    <x v="1"/>
    <n v="102.85915492957747"/>
    <n v="142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39.962085308056871"/>
    <n v="21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51.001785714285717"/>
    <n v="1120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40.823008849557525"/>
    <n v="113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58.999637155297535"/>
    <n v="2756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71.156069364161851"/>
    <n v="173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x v="476"/>
    <x v="1"/>
    <n v="99.494252873563212"/>
    <n v="87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03.98634590377114"/>
    <n v="1538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76.555555555555557"/>
    <n v="9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87.068592057761734"/>
    <n v="55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x v="480"/>
    <x v="1"/>
    <n v="48.99554707379135"/>
    <n v="1572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42.969135802469133"/>
    <n v="648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33.428571428571431"/>
    <n v="2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83.982949701619773"/>
    <n v="2346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01.41739130434783"/>
    <n v="115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x v="485"/>
    <x v="1"/>
    <n v="109.87058823529412"/>
    <n v="85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31.916666666666668"/>
    <n v="144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70.993450675399103"/>
    <n v="244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x v="488"/>
    <x v="3"/>
    <n v="77.026890756302521"/>
    <n v="595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101.78125"/>
    <n v="64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51.059701492537314"/>
    <n v="268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68.02051282051282"/>
    <n v="195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x v="492"/>
    <x v="0"/>
    <n v="30.87037037037037"/>
    <n v="54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27.908333333333335"/>
    <n v="120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79.994818652849744"/>
    <n v="579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495"/>
    <x v="0"/>
    <n v="38.003378378378379"/>
    <n v="2072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x v="0"/>
    <e v="#DIV/0!"/>
    <n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x v="496"/>
    <x v="0"/>
    <n v="59.990534521158132"/>
    <n v="1796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37.037634408602152"/>
    <n v="186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99.963043478260872"/>
    <n v="460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111.6774193548387"/>
    <n v="62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x v="500"/>
    <x v="0"/>
    <n v="36.014409221902014"/>
    <n v="347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66.010284810126578"/>
    <n v="252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44.05263157894737"/>
    <n v="19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503"/>
    <x v="1"/>
    <n v="52.999726551818434"/>
    <n v="3657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x v="504"/>
    <x v="0"/>
    <n v="95"/>
    <n v="1258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70.908396946564892"/>
    <n v="131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98.060773480662988"/>
    <n v="362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x v="507"/>
    <x v="1"/>
    <n v="53.046025104602514"/>
    <n v="239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93.142857142857139"/>
    <n v="35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8.945075757575758"/>
    <n v="52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x v="510"/>
    <x v="0"/>
    <n v="36.067669172932334"/>
    <n v="133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511"/>
    <x v="0"/>
    <n v="63.030732860520096"/>
    <n v="84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84.717948717948715"/>
    <n v="78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62.2"/>
    <n v="10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01.97518330513255"/>
    <n v="1773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106.4375"/>
    <n v="32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x v="516"/>
    <x v="1"/>
    <n v="29.975609756097562"/>
    <n v="369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85.806282722513089"/>
    <n v="19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70.82022471910112"/>
    <n v="89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40.998484082870135"/>
    <n v="1979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28.063492063492063"/>
    <n v="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88.054421768707485"/>
    <n v="147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522"/>
    <x v="0"/>
    <n v="31"/>
    <n v="6080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90.337500000000006"/>
    <n v="80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x v="524"/>
    <x v="0"/>
    <n v="63.777777777777779"/>
    <n v="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53.995515695067262"/>
    <n v="1784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48.993956043956047"/>
    <n v="3640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63.857142857142854"/>
    <n v="126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82.996393146979258"/>
    <n v="221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55.08230452674897"/>
    <n v="243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62.044554455445542"/>
    <n v="20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x v="531"/>
    <x v="1"/>
    <n v="104.97857142857143"/>
    <n v="140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94.044676806083643"/>
    <n v="1052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44.007716049382715"/>
    <n v="1296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92.467532467532465"/>
    <n v="77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535"/>
    <x v="1"/>
    <n v="57.072874493927124"/>
    <n v="247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109.07848101265823"/>
    <n v="395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39.387755102040813"/>
    <n v="49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77.022222222222226"/>
    <n v="180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92.166666666666671"/>
    <n v="84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x v="540"/>
    <x v="0"/>
    <n v="61.007063197026021"/>
    <n v="2690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78.068181818181813"/>
    <n v="88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x v="542"/>
    <x v="1"/>
    <n v="80.75"/>
    <n v="156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x v="543"/>
    <x v="1"/>
    <n v="59.991289782244557"/>
    <n v="2985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110.03018372703411"/>
    <n v="762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4"/>
    <n v="1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37.99856063332134"/>
    <n v="2779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6.369565217391298"/>
    <n v="92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72.978599221789878"/>
    <n v="102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548"/>
    <x v="1"/>
    <n v="26.007220216606498"/>
    <n v="554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x v="549"/>
    <x v="1"/>
    <n v="104.36296296296297"/>
    <n v="135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x v="550"/>
    <x v="1"/>
    <n v="102.18852459016394"/>
    <n v="122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54.117647058823529"/>
    <n v="221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63.222222222222221"/>
    <n v="126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4.03228962818004"/>
    <n v="1022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x v="554"/>
    <x v="1"/>
    <n v="49.994334277620396"/>
    <n v="3177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56.015151515151516"/>
    <n v="198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48.807692307692307"/>
    <n v="26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60.082352941176474"/>
    <n v="85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78.990502793296088"/>
    <n v="1790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559"/>
    <x v="1"/>
    <n v="53.99499443826474"/>
    <n v="3596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x v="560"/>
    <x v="0"/>
    <n v="111.45945945945945"/>
    <n v="37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60.922131147540981"/>
    <n v="244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x v="562"/>
    <x v="1"/>
    <n v="26.0015444015444"/>
    <n v="5180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80.993208828522924"/>
    <n v="589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34.995963302752294"/>
    <n v="2725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x v="565"/>
    <x v="0"/>
    <n v="94.142857142857139"/>
    <n v="35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52.085106382978722"/>
    <n v="94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x v="567"/>
    <x v="1"/>
    <n v="24.986666666666668"/>
    <n v="300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69.215277777777771"/>
    <n v="144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x v="569"/>
    <x v="0"/>
    <n v="93.944444444444443"/>
    <n v="558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98.40625"/>
    <n v="64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x v="571"/>
    <x v="3"/>
    <n v="41.783783783783782"/>
    <n v="37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x v="572"/>
    <x v="0"/>
    <n v="65.991836734693877"/>
    <n v="245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72.05747126436782"/>
    <n v="87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x v="574"/>
    <x v="1"/>
    <n v="48.003209242618745"/>
    <n v="3116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54.098591549295776"/>
    <n v="71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x v="576"/>
    <x v="0"/>
    <n v="107.88095238095238"/>
    <n v="42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67.034103410341032"/>
    <n v="909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64.01425914445133"/>
    <n v="161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x v="579"/>
    <x v="1"/>
    <n v="96.066176470588232"/>
    <n v="136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51.184615384615384"/>
    <n v="130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x v="581"/>
    <x v="0"/>
    <n v="43.92307692307692"/>
    <n v="156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x v="582"/>
    <x v="0"/>
    <n v="91.021198830409361"/>
    <n v="1368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583"/>
    <x v="0"/>
    <n v="50.127450980392155"/>
    <n v="102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67.720930232558146"/>
    <n v="8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61.03921568627451"/>
    <n v="102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80.011857707509876"/>
    <n v="253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587"/>
    <x v="1"/>
    <n v="47.001497753369947"/>
    <n v="4006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71.127388535031841"/>
    <n v="157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89.99079189686924"/>
    <n v="1629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x v="590"/>
    <x v="0"/>
    <n v="43.032786885245905"/>
    <n v="183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67.997714808043881"/>
    <n v="218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73.004566210045667"/>
    <n v="2409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62.341463414634148"/>
    <n v="82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298"/>
    <x v="0"/>
    <n v="5"/>
    <n v="1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x v="594"/>
    <x v="1"/>
    <n v="67.103092783505161"/>
    <n v="194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79.978947368421046"/>
    <n v="1140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62.176470588235297"/>
    <n v="102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53.005950297514879"/>
    <n v="2857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57.738317757009348"/>
    <n v="107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599"/>
    <x v="1"/>
    <n v="40.03125"/>
    <n v="160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81.016591928251117"/>
    <n v="2230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x v="601"/>
    <x v="1"/>
    <n v="35.047468354430379"/>
    <n v="316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x v="602"/>
    <x v="1"/>
    <n v="102.92307692307692"/>
    <n v="117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27.998126756166094"/>
    <n v="6406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75.733333333333334"/>
    <n v="15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x v="605"/>
    <x v="1"/>
    <n v="45.026041666666664"/>
    <n v="192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73.615384615384613"/>
    <n v="26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56.991701244813278"/>
    <n v="723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85.223529411764702"/>
    <n v="170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x v="609"/>
    <x v="1"/>
    <n v="50.962184873949582"/>
    <n v="238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x v="610"/>
    <x v="1"/>
    <n v="63.563636363636363"/>
    <n v="55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x v="611"/>
    <x v="0"/>
    <n v="80.999165275459092"/>
    <n v="1198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86.044753086419746"/>
    <n v="648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90.0390625"/>
    <n v="128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74.006063432835816"/>
    <n v="2144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x v="615"/>
    <x v="0"/>
    <n v="92.4375"/>
    <n v="6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55.999257333828446"/>
    <n v="2693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32.983796296296298"/>
    <n v="432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93.596774193548384"/>
    <n v="62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69.867724867724874"/>
    <n v="189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72.129870129870127"/>
    <n v="154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30.041666666666668"/>
    <n v="96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3.968000000000004"/>
    <n v="750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x v="623"/>
    <x v="3"/>
    <n v="68.65517241379311"/>
    <n v="87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59.992164544564154"/>
    <n v="3063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x v="625"/>
    <x v="2"/>
    <n v="111.15827338129496"/>
    <n v="278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x v="626"/>
    <x v="0"/>
    <n v="53.038095238095238"/>
    <n v="105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55.985524728588658"/>
    <n v="1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628"/>
    <x v="1"/>
    <n v="69.986760812003524"/>
    <n v="2266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48.998079877112133"/>
    <n v="2604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103.84615384615384"/>
    <n v="65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x v="631"/>
    <x v="0"/>
    <n v="99.127659574468083"/>
    <n v="94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x v="632"/>
    <x v="2"/>
    <n v="107.37777777777778"/>
    <n v="45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76.922178988326849"/>
    <n v="257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58.128865979381445"/>
    <n v="194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03.73643410852713"/>
    <n v="129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636"/>
    <x v="1"/>
    <n v="87.962666666666664"/>
    <n v="375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x v="637"/>
    <x v="0"/>
    <n v="28"/>
    <n v="29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37.999361294443261"/>
    <n v="4697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x v="639"/>
    <x v="0"/>
    <n v="29.999313893653515"/>
    <n v="29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03.5"/>
    <n v="18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85.994467496542185"/>
    <n v="723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x v="642"/>
    <x v="0"/>
    <n v="98.011627906976742"/>
    <n v="60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x v="50"/>
    <x v="0"/>
    <n v="2"/>
    <n v="1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643"/>
    <x v="0"/>
    <n v="44.994570837642193"/>
    <n v="3868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31.012224938875306"/>
    <n v="409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645"/>
    <x v="1"/>
    <n v="59.970085470085472"/>
    <n v="234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58.9973474801061"/>
    <n v="3016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50.045454545454547"/>
    <n v="264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98.966269841269835"/>
    <n v="504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x v="649"/>
    <x v="0"/>
    <n v="58.857142857142854"/>
    <n v="1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81.010256410256417"/>
    <n v="390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x v="651"/>
    <x v="0"/>
    <n v="76.013333333333335"/>
    <n v="750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96.597402597402592"/>
    <n v="77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x v="653"/>
    <x v="0"/>
    <n v="76.957446808510639"/>
    <n v="752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x v="654"/>
    <x v="0"/>
    <n v="67.984732824427482"/>
    <n v="131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x v="655"/>
    <x v="0"/>
    <n v="88.781609195402297"/>
    <n v="8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x v="656"/>
    <x v="0"/>
    <n v="24.99623706491063"/>
    <n v="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x v="657"/>
    <x v="1"/>
    <n v="44.922794117647058"/>
    <n v="272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79.400000000000006"/>
    <n v="25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659"/>
    <x v="1"/>
    <n v="29.009546539379475"/>
    <n v="419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3.59210526315789"/>
    <n v="76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07.97038864898211"/>
    <n v="162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68.987284287011803"/>
    <n v="1101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11.02236719478098"/>
    <n v="1073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x v="664"/>
    <x v="0"/>
    <n v="24.997515808491418"/>
    <n v="442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42.155172413793103"/>
    <n v="58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x v="666"/>
    <x v="3"/>
    <n v="47.003284072249592"/>
    <n v="1218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6.0392749244713"/>
    <n v="331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01.03760683760684"/>
    <n v="1170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39.927927927927925"/>
    <n v="111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83.158139534883716"/>
    <n v="215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x v="671"/>
    <x v="1"/>
    <n v="39.97520661157025"/>
    <n v="363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47.993908629441627"/>
    <n v="2955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95.978877489438744"/>
    <n v="1657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x v="674"/>
    <x v="1"/>
    <n v="78.728155339805824"/>
    <n v="103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x v="675"/>
    <x v="1"/>
    <n v="56.081632653061227"/>
    <n v="14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x v="676"/>
    <x v="1"/>
    <n v="69.090909090909093"/>
    <n v="110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677"/>
    <x v="0"/>
    <n v="102.05291576673866"/>
    <n v="92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07.32089552238806"/>
    <n v="134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51.970260223048328"/>
    <n v="269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71.137142857142862"/>
    <n v="175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106.49275362318841"/>
    <n v="69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x v="682"/>
    <x v="1"/>
    <n v="42.93684210526316"/>
    <n v="190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30.037974683544302"/>
    <n v="237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0.623376623376629"/>
    <n v="77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66.016018306636155"/>
    <n v="1748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x v="686"/>
    <x v="0"/>
    <n v="96.911392405063296"/>
    <n v="79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62.867346938775512"/>
    <n v="196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x v="688"/>
    <x v="0"/>
    <n v="108.98537682789652"/>
    <n v="88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26.999314599040439"/>
    <n v="7295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65.004147943311438"/>
    <n v="2893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x v="691"/>
    <x v="0"/>
    <n v="111.51785714285714"/>
    <n v="56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3"/>
    <n v="1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110.99268292682927"/>
    <n v="820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x v="693"/>
    <x v="0"/>
    <n v="56.746987951807228"/>
    <n v="83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x v="694"/>
    <x v="1"/>
    <n v="97.020608439646708"/>
    <n v="203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92.08620689655173"/>
    <n v="116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82.986666666666665"/>
    <n v="202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03.03791821561339"/>
    <n v="1345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68.922619047619051"/>
    <n v="168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x v="699"/>
    <x v="1"/>
    <n v="87.737226277372258"/>
    <n v="137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75.021505376344081"/>
    <n v="186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50.863999999999997"/>
    <n v="125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90"/>
    <n v="14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x v="703"/>
    <x v="1"/>
    <n v="72.896039603960389"/>
    <n v="202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x v="704"/>
    <x v="1"/>
    <n v="108.48543689320388"/>
    <n v="103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01.98095238095237"/>
    <n v="1785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44.009146341463413"/>
    <n v="656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65.942675159235662"/>
    <n v="157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24.987387387387386"/>
    <n v="555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8.003367003367003"/>
    <n v="297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85.829268292682926"/>
    <n v="123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84.921052631578945"/>
    <n v="38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90.483333333333334"/>
    <n v="60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x v="713"/>
    <x v="1"/>
    <n v="25.00197628458498"/>
    <n v="3036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92.013888888888886"/>
    <n v="144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x v="715"/>
    <x v="1"/>
    <n v="93.066115702479337"/>
    <n v="121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x v="716"/>
    <x v="0"/>
    <n v="61.008145363408524"/>
    <n v="1596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92.036259541984734"/>
    <n v="52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81.132596685082873"/>
    <n v="181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x v="719"/>
    <x v="0"/>
    <n v="73.5"/>
    <n v="10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85.221311475409834"/>
    <n v="122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10.96825396825396"/>
    <n v="1071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32.968036529680369"/>
    <n v="21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96.005352363960753"/>
    <n v="1121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x v="724"/>
    <x v="1"/>
    <n v="84.96632653061225"/>
    <n v="980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x v="725"/>
    <x v="1"/>
    <n v="25.007462686567163"/>
    <n v="536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65.998995479658461"/>
    <n v="199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87.34482758620689"/>
    <n v="2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27.933333333333334"/>
    <n v="180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03.8"/>
    <n v="15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x v="730"/>
    <x v="0"/>
    <n v="31.937172774869111"/>
    <n v="19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99.5"/>
    <n v="16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x v="732"/>
    <x v="1"/>
    <n v="108.84615384615384"/>
    <n v="130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x v="733"/>
    <x v="1"/>
    <n v="110.76229508196721"/>
    <n v="122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29.647058823529413"/>
    <n v="17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x v="735"/>
    <x v="1"/>
    <n v="101.71428571428571"/>
    <n v="140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61.5"/>
    <n v="34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5"/>
    <n v="3388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x v="738"/>
    <x v="1"/>
    <n v="40.049999999999997"/>
    <n v="280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x v="739"/>
    <x v="3"/>
    <n v="110.97231270358306"/>
    <n v="614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.959016393442624"/>
    <n v="366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x v="741"/>
    <x v="1"/>
    <n v="30.974074074074075"/>
    <n v="270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x v="742"/>
    <x v="3"/>
    <n v="47.035087719298247"/>
    <n v="11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x v="743"/>
    <x v="1"/>
    <n v="88.065693430656935"/>
    <n v="137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7.005616224648989"/>
    <n v="3205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6.027777777777779"/>
    <n v="288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67.817567567567565"/>
    <n v="148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x v="747"/>
    <x v="1"/>
    <n v="49.964912280701753"/>
    <n v="114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10.01646903820817"/>
    <n v="1518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89.964678178963894"/>
    <n v="127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x v="750"/>
    <x v="0"/>
    <n v="79.009523809523813"/>
    <n v="210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x v="751"/>
    <x v="1"/>
    <n v="86.867469879518069"/>
    <n v="166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x v="752"/>
    <x v="1"/>
    <n v="62.04"/>
    <n v="100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x v="753"/>
    <x v="1"/>
    <n v="26.970212765957445"/>
    <n v="23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54.121621621621621"/>
    <n v="148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x v="755"/>
    <x v="1"/>
    <n v="41.035353535353536"/>
    <n v="198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55.052419354838712"/>
    <n v="248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107.93762183235867"/>
    <n v="513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73.92"/>
    <n v="150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x v="759"/>
    <x v="0"/>
    <n v="31.995894428152493"/>
    <n v="3410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53.898148148148145"/>
    <n v="216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106.5"/>
    <n v="26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762"/>
    <x v="1"/>
    <n v="32.999805409612762"/>
    <n v="5139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43.00254993625159"/>
    <n v="2353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x v="764"/>
    <x v="1"/>
    <n v="86.858974358974365"/>
    <n v="78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x v="765"/>
    <x v="0"/>
    <n v="96.8"/>
    <n v="10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x v="766"/>
    <x v="0"/>
    <n v="32.995456610631528"/>
    <n v="2201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x v="767"/>
    <x v="0"/>
    <n v="68.028106508875737"/>
    <n v="676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x v="768"/>
    <x v="1"/>
    <n v="58.867816091954026"/>
    <n v="174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105.04572803850782"/>
    <n v="831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33.054878048780488"/>
    <n v="164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78.821428571428569"/>
    <n v="56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x v="772"/>
    <x v="1"/>
    <n v="68.204968944099377"/>
    <n v="161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75.731884057971016"/>
    <n v="138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x v="774"/>
    <x v="1"/>
    <n v="30.996070133010882"/>
    <n v="3308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01.88188976377953"/>
    <n v="127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52.879227053140099"/>
    <n v="207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x v="777"/>
    <x v="0"/>
    <n v="71.005820721769496"/>
    <n v="859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x v="778"/>
    <x v="2"/>
    <n v="102.38709677419355"/>
    <n v="31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74.466666666666669"/>
    <n v="45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x v="780"/>
    <x v="3"/>
    <n v="51.009883198562441"/>
    <n v="1113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90"/>
    <n v="6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97.142857142857139"/>
    <n v="7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72.071823204419886"/>
    <n v="181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x v="784"/>
    <x v="1"/>
    <n v="75.236363636363635"/>
    <n v="110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x v="785"/>
    <x v="0"/>
    <n v="32.967741935483872"/>
    <n v="31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54.807692307692307"/>
    <n v="78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45.037837837837834"/>
    <n v="185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x v="788"/>
    <x v="1"/>
    <n v="52.958677685950413"/>
    <n v="121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x v="789"/>
    <x v="0"/>
    <n v="60.017959183673469"/>
    <n v="1225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x v="100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x v="790"/>
    <x v="1"/>
    <n v="44.028301886792455"/>
    <n v="106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86.028169014084511"/>
    <n v="142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8.012875536480685"/>
    <n v="233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793"/>
    <x v="1"/>
    <n v="32.050458715596328"/>
    <n v="21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x v="794"/>
    <x v="0"/>
    <n v="73.611940298507463"/>
    <n v="67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x v="795"/>
    <x v="1"/>
    <n v="108.71052631578948"/>
    <n v="76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x v="796"/>
    <x v="1"/>
    <n v="42.97674418604651"/>
    <n v="43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83.315789473684205"/>
    <n v="19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42"/>
    <n v="2108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55.927601809954751"/>
    <n v="22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105.03681885125184"/>
    <n v="67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x v="801"/>
    <x v="1"/>
    <n v="48"/>
    <n v="2805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x v="802"/>
    <x v="1"/>
    <n v="112.66176470588235"/>
    <n v="68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x v="803"/>
    <x v="0"/>
    <n v="81.944444444444443"/>
    <n v="36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804"/>
    <x v="1"/>
    <n v="64.049180327868854"/>
    <n v="183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06.39097744360902"/>
    <n v="133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x v="806"/>
    <x v="1"/>
    <n v="76.011249497790274"/>
    <n v="2489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x v="807"/>
    <x v="1"/>
    <n v="111.07246376811594"/>
    <n v="69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x v="808"/>
    <x v="0"/>
    <n v="95.936170212765958"/>
    <n v="47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43.043010752688176"/>
    <n v="279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x v="810"/>
    <x v="1"/>
    <n v="67.966666666666669"/>
    <n v="210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89.991428571428571"/>
    <n v="2100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x v="812"/>
    <x v="1"/>
    <n v="58.095238095238095"/>
    <n v="252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83.996875000000003"/>
    <n v="1280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88.853503184713375"/>
    <n v="157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65.963917525773198"/>
    <n v="194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74.804878048780495"/>
    <n v="82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69.98571428571428"/>
    <n v="70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x v="818"/>
    <x v="0"/>
    <n v="32.006493506493506"/>
    <n v="154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64.727272727272734"/>
    <n v="22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820"/>
    <x v="1"/>
    <n v="24.998110087408456"/>
    <n v="4233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04.97764070932922"/>
    <n v="1297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64.987878787878785"/>
    <n v="16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94.352941176470594"/>
    <n v="119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824"/>
    <x v="0"/>
    <n v="44.001706484641637"/>
    <n v="1758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x v="825"/>
    <x v="0"/>
    <n v="64.744680851063833"/>
    <n v="94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84.00667779632721"/>
    <n v="1797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x v="827"/>
    <x v="1"/>
    <n v="34.061302681992338"/>
    <n v="261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x v="828"/>
    <x v="1"/>
    <n v="93.273885350318466"/>
    <n v="15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2.998301726577978"/>
    <n v="35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83.812903225806451"/>
    <n v="155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63.992424242424242"/>
    <n v="13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81.909090909090907"/>
    <n v="33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3.053191489361708"/>
    <n v="94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01.98449039881831"/>
    <n v="1354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835"/>
    <x v="1"/>
    <n v="105.9375"/>
    <n v="48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01.58181818181818"/>
    <n v="110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62.970930232558139"/>
    <n v="172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29.045602605863191"/>
    <n v="307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839"/>
    <x v="1"/>
    <n v="77.924999999999997"/>
    <n v="160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80.806451612903231"/>
    <n v="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841"/>
    <x v="1"/>
    <n v="76.006816632583508"/>
    <n v="1467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72.993613824192337"/>
    <n v="2662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53"/>
    <n v="452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x v="844"/>
    <x v="1"/>
    <n v="54.164556962025316"/>
    <n v="158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32.946666666666665"/>
    <n v="22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79.371428571428567"/>
    <n v="35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41.174603174603178"/>
    <n v="63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x v="848"/>
    <x v="1"/>
    <n v="77.430769230769229"/>
    <n v="65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57.159509202453989"/>
    <n v="163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x v="850"/>
    <x v="1"/>
    <n v="77.17647058823529"/>
    <n v="85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x v="851"/>
    <x v="1"/>
    <n v="24.953917050691246"/>
    <n v="217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97.18"/>
    <n v="150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46.000916870415651"/>
    <n v="3272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x v="854"/>
    <x v="3"/>
    <n v="88.023385300668153"/>
    <n v="898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25.99"/>
    <n v="300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02.69047619047619"/>
    <n v="126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857"/>
    <x v="0"/>
    <n v="72.958174904942965"/>
    <n v="526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57.190082644628099"/>
    <n v="121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84.013793103448279"/>
    <n v="2320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x v="860"/>
    <x v="1"/>
    <n v="98.666666666666671"/>
    <n v="8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42.007419183889773"/>
    <n v="1887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32.002753556677376"/>
    <n v="4358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81.567164179104481"/>
    <n v="67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37.035087719298247"/>
    <n v="5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03.033360455655"/>
    <n v="1229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x v="866"/>
    <x v="0"/>
    <n v="84.333333333333329"/>
    <n v="12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x v="867"/>
    <x v="1"/>
    <n v="102.60377358490567"/>
    <n v="53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79.992129246064621"/>
    <n v="2414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70.055309734513273"/>
    <n v="452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x v="870"/>
    <x v="1"/>
    <n v="37"/>
    <n v="80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41.911917098445599"/>
    <n v="193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57.992576882290564"/>
    <n v="1886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x v="873"/>
    <x v="1"/>
    <n v="40.942307692307693"/>
    <n v="52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x v="874"/>
    <x v="0"/>
    <n v="69.9972602739726"/>
    <n v="1825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875"/>
    <x v="0"/>
    <n v="73.838709677419359"/>
    <n v="31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876"/>
    <x v="1"/>
    <n v="41.979310344827589"/>
    <n v="290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x v="877"/>
    <x v="1"/>
    <n v="77.93442622950819"/>
    <n v="122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06.01972789115646"/>
    <n v="1470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47.018181818181816"/>
    <n v="165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76.016483516483518"/>
    <n v="182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54.120603015075375"/>
    <n v="199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7.285714285714285"/>
    <n v="56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3.81308411214954"/>
    <n v="107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05.02602739726028"/>
    <n v="1460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x v="885"/>
    <x v="0"/>
    <n v="90.259259259259252"/>
    <n v="27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x v="886"/>
    <x v="0"/>
    <n v="76.978705978705975"/>
    <n v="1221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02.60162601626017"/>
    <n v="123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x v="50"/>
    <x v="0"/>
    <n v="2"/>
    <n v="1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x v="888"/>
    <x v="1"/>
    <n v="55.0062893081761"/>
    <n v="159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x v="889"/>
    <x v="1"/>
    <n v="32.127272727272725"/>
    <n v="110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50.642857142857146"/>
    <n v="14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49.6875"/>
    <n v="16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54.894067796610166"/>
    <n v="23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x v="893"/>
    <x v="1"/>
    <n v="46.931937172774866"/>
    <n v="191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4.951219512195124"/>
    <n v="41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x v="895"/>
    <x v="1"/>
    <n v="30.99898322318251"/>
    <n v="3934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107.7625"/>
    <n v="80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x v="897"/>
    <x v="3"/>
    <n v="102.07770270270271"/>
    <n v="296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24.976190476190474"/>
    <n v="462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79.944134078212286"/>
    <n v="179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67.946462715105156"/>
    <n v="523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26.070921985815602"/>
    <n v="141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05.0032154340836"/>
    <n v="186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25.826923076923077"/>
    <n v="52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77.666666666666671"/>
    <n v="27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x v="905"/>
    <x v="1"/>
    <n v="57.82692307692308"/>
    <n v="156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92.955555555555549"/>
    <n v="225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907"/>
    <x v="1"/>
    <n v="37.945098039215686"/>
    <n v="255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1.842105263157894"/>
    <n v="38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x v="909"/>
    <x v="1"/>
    <n v="40"/>
    <n v="2261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x v="910"/>
    <x v="1"/>
    <n v="101.1"/>
    <n v="40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x v="911"/>
    <x v="1"/>
    <n v="84.006989951944078"/>
    <n v="2289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103.41538461538461"/>
    <n v="65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x v="913"/>
    <x v="0"/>
    <n v="105.13333333333334"/>
    <n v="15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x v="914"/>
    <x v="0"/>
    <n v="89.21621621621621"/>
    <n v="37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915"/>
    <x v="1"/>
    <n v="51.995234312946785"/>
    <n v="3777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x v="916"/>
    <x v="1"/>
    <n v="64.956521739130437"/>
    <n v="184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46.235294117647058"/>
    <n v="85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51.151785714285715"/>
    <n v="112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33.909722222222221"/>
    <n v="144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x v="920"/>
    <x v="1"/>
    <n v="92.016298633017882"/>
    <n v="190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7.42857142857143"/>
    <n v="105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75.848484848484844"/>
    <n v="132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x v="923"/>
    <x v="0"/>
    <n v="80.476190476190482"/>
    <n v="21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86.978483606557376"/>
    <n v="9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x v="925"/>
    <x v="1"/>
    <n v="105.13541666666667"/>
    <n v="96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57.298507462686565"/>
    <n v="67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x v="927"/>
    <x v="2"/>
    <n v="93.348484848484844"/>
    <n v="66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x v="928"/>
    <x v="0"/>
    <n v="71.987179487179489"/>
    <n v="78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x v="929"/>
    <x v="0"/>
    <n v="92.611940298507463"/>
    <n v="67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04.99122807017544"/>
    <n v="11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x v="931"/>
    <x v="0"/>
    <n v="30.958174904942965"/>
    <n v="263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33.001182732111175"/>
    <n v="1691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84.187845303867405"/>
    <n v="181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x v="934"/>
    <x v="0"/>
    <n v="73.92307692307692"/>
    <n v="13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x v="935"/>
    <x v="3"/>
    <n v="36.987499999999997"/>
    <n v="160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46.896551724137929"/>
    <n v="203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5"/>
    <n v="1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x v="937"/>
    <x v="1"/>
    <n v="102.02437459910199"/>
    <n v="155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x v="938"/>
    <x v="3"/>
    <n v="45.007502206531335"/>
    <n v="2266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94.285714285714292"/>
    <n v="21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01.02325581395348"/>
    <n v="15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941"/>
    <x v="1"/>
    <n v="97.037499999999994"/>
    <n v="80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x v="942"/>
    <x v="0"/>
    <n v="43.00963855421687"/>
    <n v="830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94.916030534351151"/>
    <n v="13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72.151785714285708"/>
    <n v="112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51.007692307692309"/>
    <n v="130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85.054545454545448"/>
    <n v="55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43.87096774193548"/>
    <n v="155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40.063909774436091"/>
    <n v="266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x v="949"/>
    <x v="0"/>
    <n v="43.833333333333336"/>
    <n v="114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84.92903225806451"/>
    <n v="155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x v="951"/>
    <x v="1"/>
    <n v="41.067632850241544"/>
    <n v="207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x v="952"/>
    <x v="1"/>
    <n v="54.971428571428568"/>
    <n v="245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x v="953"/>
    <x v="1"/>
    <n v="77.010807374443743"/>
    <n v="157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71.201754385964918"/>
    <n v="114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x v="955"/>
    <x v="1"/>
    <n v="91.935483870967744"/>
    <n v="93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97.069023569023571"/>
    <n v="594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x v="957"/>
    <x v="0"/>
    <n v="58.916666666666664"/>
    <n v="2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58.015466983938133"/>
    <n v="1681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103.87301587301587"/>
    <n v="252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93.46875"/>
    <n v="32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x v="961"/>
    <x v="1"/>
    <n v="61.970370370370368"/>
    <n v="135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92.042857142857144"/>
    <n v="140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x v="963"/>
    <x v="0"/>
    <n v="77.268656716417908"/>
    <n v="67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3.923913043478265"/>
    <n v="92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84.969458128078813"/>
    <n v="1015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105.97035040431267"/>
    <n v="742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x v="967"/>
    <x v="1"/>
    <n v="36.969040247678016"/>
    <n v="323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x v="968"/>
    <x v="0"/>
    <n v="81.533333333333331"/>
    <n v="75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80.999140154772135"/>
    <n v="2326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26.010498687664043"/>
    <n v="381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x v="971"/>
    <x v="0"/>
    <n v="25.998410896708286"/>
    <n v="4405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34.173913043478258"/>
    <n v="92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x v="973"/>
    <x v="1"/>
    <n v="28.002083333333335"/>
    <n v="480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76.546875"/>
    <n v="64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53.053097345132741"/>
    <n v="226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106.859375"/>
    <n v="64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977"/>
    <x v="1"/>
    <n v="46.020746887966808"/>
    <n v="241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x v="978"/>
    <x v="1"/>
    <n v="100.17424242424242"/>
    <n v="13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101.44"/>
    <n v="75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7.972684085510693"/>
    <n v="842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74.995594713656388"/>
    <n v="2043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42.982142857142854"/>
    <n v="112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x v="983"/>
    <x v="3"/>
    <n v="33.115107913669064"/>
    <n v="139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101.13101604278074"/>
    <n v="3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55.98841354723708"/>
    <n v="1122"/>
    <x v="1"/>
    <s v="USD"/>
    <x v="878"/>
    <x v="877"/>
    <b v="0"/>
    <b v="0"/>
    <s v="food/food trucks"/>
    <x v="0"/>
    <x v="0"/>
  </r>
  <r>
    <m/>
    <m/>
    <m/>
    <m/>
    <m/>
    <x v="986"/>
    <x v="4"/>
    <m/>
    <m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92.151898734177209"/>
    <n v="158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00.01614035087719"/>
    <n v="1425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103.20833333333333"/>
    <n v="24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99.339622641509436"/>
    <n v="53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75.833333333333329"/>
    <n v="174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60.555555555555557"/>
    <n v="18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64.93832599118943"/>
    <n v="227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30.997175141242938"/>
    <n v="70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72.909090909090907"/>
    <n v="44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62.9"/>
    <n v="220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112.22222222222223"/>
    <n v="27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102.34545454545454"/>
    <n v="5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105.05102040816327"/>
    <n v="98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94.144999999999996"/>
    <n v="200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84.986725663716811"/>
    <n v="452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10.41"/>
    <n v="100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07.96236989591674"/>
    <n v="1249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45.103703703703701"/>
    <n v="135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5.001483679525222"/>
    <n v="674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05.97134670487107"/>
    <n v="139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69.055555555555557"/>
    <n v="558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5.044943820224717"/>
    <n v="890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05.22535211267606"/>
    <n v="14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39.003741114852225"/>
    <n v="2673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73.030674846625772"/>
    <n v="16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35.009459459459457"/>
    <n v="1480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06.6"/>
    <n v="15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61.997747747747745"/>
    <n v="2220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94.000622665006233"/>
    <n v="1606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12.05426356589147"/>
    <n v="129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48.008849557522126"/>
    <n v="2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38.004334633723452"/>
    <n v="2307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5.000184535892231"/>
    <n v="5419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85"/>
    <n v="16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95.993893129770996"/>
    <n v="196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68.8125"/>
    <n v="16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5.97196261682242"/>
    <n v="10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75.261194029850742"/>
    <n v="134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7.125"/>
    <n v="88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75.141414141414145"/>
    <n v="198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07.42342342342343"/>
    <n v="111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35.995495495495497"/>
    <n v="222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26.998873148744366"/>
    <n v="6212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107.56122448979592"/>
    <n v="98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94.375"/>
    <n v="4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46.163043478260867"/>
    <n v="92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.845637583892618"/>
    <n v="149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53.007815713698065"/>
    <n v="243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45.059405940594061"/>
    <n v="303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9.006816632583508"/>
    <n v="1467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2.786666666666669"/>
    <n v="75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59.119617224880386"/>
    <n v="209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44.93333333333333"/>
    <n v="120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89.664122137404576"/>
    <n v="131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70.079268292682926"/>
    <n v="164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31.059701492537314"/>
    <n v="201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9.061611374407583"/>
    <n v="211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30.0859375"/>
    <n v="128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84.998125000000002"/>
    <n v="1600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82.001775410563695"/>
    <n v="2253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58.040160642570278"/>
    <n v="249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1.4"/>
    <n v="5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71.94736842105263"/>
    <n v="38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61.038135593220339"/>
    <n v="236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08.91666666666667"/>
    <n v="1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29.001722017220171"/>
    <n v="406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58.975609756097562"/>
    <n v="246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11.82352941176471"/>
    <n v="17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63.995555555555555"/>
    <n v="247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85.315789473684205"/>
    <n v="76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74.481481481481481"/>
    <n v="54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105.14772727272727"/>
    <n v="88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56.188235294117646"/>
    <n v="8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85.917647058823533"/>
    <n v="170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57.00296912114014"/>
    <n v="168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79.642857142857139"/>
    <n v="56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41.018181818181816"/>
    <n v="330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48.004773269689736"/>
    <n v="83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55.212598425196852"/>
    <n v="127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92.109489051094897"/>
    <n v="4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83.183333333333337"/>
    <n v="180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39.996000000000002"/>
    <n v="100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11.1336898395722"/>
    <n v="374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90.563380281690144"/>
    <n v="71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61.108374384236456"/>
    <n v="203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83.022941970310384"/>
    <n v="148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0.76106194690266"/>
    <n v="113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89.458333333333329"/>
    <n v="9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57.849056603773583"/>
    <n v="106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109.99705449189985"/>
    <n v="679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103.96586345381526"/>
    <n v="498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107.99508196721311"/>
    <n v="610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48.927777777777777"/>
    <n v="180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37.666666666666664"/>
    <n v="2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64.999141999141997"/>
    <n v="2331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06.61061946902655"/>
    <n v="113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27.009016393442622"/>
    <n v="1220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91.16463414634147"/>
    <n v="164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56.054878048780488"/>
    <n v="164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1.017857142857142"/>
    <n v="336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66.513513513513516"/>
    <n v="37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89.005216484089729"/>
    <n v="1917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03.46315789473684"/>
    <n v="9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95.278911564625844"/>
    <n v="147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75.895348837209298"/>
    <n v="8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107.57831325301204"/>
    <n v="83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1.31666666666667"/>
    <n v="60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71.983108108108112"/>
    <n v="296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108.95414201183432"/>
    <n v="676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5"/>
    <n v="361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94.938931297709928"/>
    <n v="131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09.65079365079364"/>
    <n v="126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44.001815980629537"/>
    <n v="330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6.794520547945211"/>
    <n v="73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30.992727272727272"/>
    <n v="275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94.791044776119406"/>
    <n v="67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69.79220779220779"/>
    <n v="154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63.003367003367003"/>
    <n v="1782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110.0343300110742"/>
    <n v="9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25.997933274284026"/>
    <n v="3387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49.987915407854985"/>
    <n v="662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101.72340425531915"/>
    <n v="94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47.083333333333336"/>
    <n v="180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89.944444444444443"/>
    <n v="77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78.96875"/>
    <n v="672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80.067669172932327"/>
    <n v="532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86.472727272727269"/>
    <n v="5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28.001876172607879"/>
    <n v="533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67.996725337699544"/>
    <n v="2443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43.078651685393261"/>
    <n v="89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87.95597484276729"/>
    <n v="15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.987234042553197"/>
    <n v="940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46.905982905982903"/>
    <n v="117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46.913793103448278"/>
    <n v="5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94.24"/>
    <n v="50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80.139130434782615"/>
    <n v="1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59.036809815950917"/>
    <n v="326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65.989247311827953"/>
    <n v="18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60.992530345471522"/>
    <n v="107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98.307692307692307"/>
    <n v="11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04.6"/>
    <n v="70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86.066666666666663"/>
    <n v="135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.989583333333329"/>
    <n v="768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29.764705882352942"/>
    <n v="51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46.91959798994975"/>
    <n v="199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5.18691588785046"/>
    <n v="107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69.907692307692301"/>
    <n v="19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0.011588275391958"/>
    <n v="1467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52.006220379146917"/>
    <n v="3376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31.000176025347649"/>
    <n v="568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95.042492917847028"/>
    <n v="1059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75.968174204355108"/>
    <n v="1194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1.013192612137203"/>
    <n v="379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73.733333333333334"/>
    <n v="30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113.17073170731707"/>
    <n v="41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5.00933552992861"/>
    <n v="182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79.176829268292678"/>
    <n v="164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57.333333333333336"/>
    <n v="7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58.178343949044589"/>
    <n v="157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36.032520325203251"/>
    <n v="246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7.99068767908309"/>
    <n v="1396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44.005985634477256"/>
    <n v="250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55.077868852459019"/>
    <n v="244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74"/>
    <n v="146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41.996858638743454"/>
    <n v="955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77.988161010260455"/>
    <n v="1267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82.507462686567166"/>
    <n v="67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4.2"/>
    <n v="5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5.5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00.98334401024984"/>
    <n v="1561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111.83333333333333"/>
    <n v="4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41.999115044247787"/>
    <n v="1130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110.05115089514067"/>
    <n v="782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58.997079225994888"/>
    <n v="273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32.985714285714288"/>
    <n v="210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45.005654509471306"/>
    <n v="3537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81.98196487897485"/>
    <n v="2107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39.080882352941174"/>
    <n v="136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58.996383363471971"/>
    <n v="3318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40.988372093023258"/>
    <n v="86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1.029411764705884"/>
    <n v="340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37.789473684210527"/>
    <n v="1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2.006772009029348"/>
    <n v="886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95.966712898751737"/>
    <n v="1442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75"/>
    <n v="3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102.0498866213152"/>
    <n v="441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105.75"/>
    <n v="24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069767441860463"/>
    <n v="86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35.049382716049379"/>
    <n v="243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6.338461538461537"/>
    <n v="6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69.174603174603178"/>
    <n v="126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109.07824427480917"/>
    <n v="524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51.78"/>
    <n v="100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82.010055304172951"/>
    <n v="1989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35.958333333333336"/>
    <n v="168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74.461538461538467"/>
    <n v="13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91.114649681528661"/>
    <n v="157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9.792682926829272"/>
    <n v="8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63.225000000000001"/>
    <n v="40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70.174999999999997"/>
    <n v="80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61.333333333333336"/>
    <n v="57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99"/>
    <n v="43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96.984900146127615"/>
    <n v="2053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51.004950495049506"/>
    <n v="808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8.044247787610619"/>
    <n v="226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60.984615384615381"/>
    <n v="162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73.214285714285708"/>
    <n v="16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39.997435299603637"/>
    <n v="4289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86.812121212121212"/>
    <n v="16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42.125874125874127"/>
    <n v="14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03.97851239669421"/>
    <n v="1815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62.003211991434689"/>
    <n v="934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1.005037783375315"/>
    <n v="397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89.991552956465242"/>
    <n v="153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39.235294117647058"/>
    <n v="17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54.993116108306566"/>
    <n v="217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47.992753623188406"/>
    <n v="138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87.966702470461868"/>
    <n v="931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51.999165275459099"/>
    <n v="3594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29.999659863945578"/>
    <n v="588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98.205357142857139"/>
    <n v="112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08.96182396606575"/>
    <n v="943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66.998379254457049"/>
    <n v="2468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64.99333594668758"/>
    <n v="2551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99.841584158415841"/>
    <n v="10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82.432835820895519"/>
    <n v="67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63.293478260869563"/>
    <n v="92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96.774193548387103"/>
    <n v="62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54.906040268456373"/>
    <n v="149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39.010869565217391"/>
    <n v="92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75.84210526315789"/>
    <n v="57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45.051671732522799"/>
    <n v="32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104.51546391752578"/>
    <n v="97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76.268292682926827"/>
    <n v="41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69.015695067264573"/>
    <n v="1784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7684085510689"/>
    <n v="1684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42.915999999999997"/>
    <n v="250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3.025210084033617"/>
    <n v="238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75.245283018867923"/>
    <n v="5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69.023364485981304"/>
    <n v="21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65.986486486486484"/>
    <n v="222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8.013800424628457"/>
    <n v="1884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60.105504587155963"/>
    <n v="218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6.000773395204948"/>
    <n v="6465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38.019801980198018"/>
    <n v="101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106.15254237288136"/>
    <n v="59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1.019475655430711"/>
    <n v="1335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96.647727272727266"/>
    <n v="8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57.003535651149086"/>
    <n v="169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63.93333333333333"/>
    <n v="15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0.456521739130437"/>
    <n v="92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72.172043010752688"/>
    <n v="186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77.934782608695656"/>
    <n v="138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38.065134099616856"/>
    <n v="261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57.936123348017624"/>
    <n v="45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49.794392523364486"/>
    <n v="107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54.050251256281406"/>
    <n v="199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0.002721335268504"/>
    <n v="5512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70.127906976744185"/>
    <n v="86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26.996228786926462"/>
    <n v="318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51.990606936416185"/>
    <n v="2768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56.416666666666664"/>
    <n v="48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101.63218390804597"/>
    <n v="8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5.005291005291006"/>
    <n v="1890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32.016393442622949"/>
    <n v="61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82.021647307286173"/>
    <n v="1894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37.957446808510639"/>
    <n v="282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51.533333333333331"/>
    <n v="15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81.198275862068968"/>
    <n v="116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40.030075187969928"/>
    <n v="13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9.939759036144579"/>
    <n v="83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6.692307692307693"/>
    <n v="91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25.010989010989011"/>
    <n v="546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6.987277353689571"/>
    <n v="393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73.012609117361791"/>
    <n v="2062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68.240601503759393"/>
    <n v="13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52.310344827586206"/>
    <n v="29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61.765151515151516"/>
    <n v="132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.027559055118111"/>
    <n v="254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06.28804347826087"/>
    <n v="184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75.07386363636364"/>
    <n v="176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39.970802919708028"/>
    <n v="13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9.982195845697326"/>
    <n v="33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101.01541850220265"/>
    <n v="908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76.813084112149539"/>
    <n v="107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71.7"/>
    <n v="10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3.28125"/>
    <n v="32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43.923497267759565"/>
    <n v="183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6.004712041884815"/>
    <n v="1910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88.21052631578948"/>
    <n v="3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65.240384615384613"/>
    <n v="104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69.958333333333329"/>
    <n v="72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39.877551020408163"/>
    <n v="49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5"/>
    <n v="1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41.023728813559323"/>
    <n v="29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98.914285714285711"/>
    <n v="24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7.78125"/>
    <n v="32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80.767605633802816"/>
    <n v="142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94.28235294117647"/>
    <n v="8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3.428571428571431"/>
    <n v="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.968133535660087"/>
    <n v="659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109.04109589041096"/>
    <n v="803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41.16"/>
    <n v="75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99.125"/>
    <n v="16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05.88429752066116"/>
    <n v="121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48.996525921966864"/>
    <n v="3742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"/>
    <n v="223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31.022556390977442"/>
    <n v="133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103.87096774193549"/>
    <n v="31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59.268518518518519"/>
    <n v="108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42.3"/>
    <n v="30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53.117647058823529"/>
    <n v="17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50.796875"/>
    <n v="64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101.15"/>
    <n v="80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65.000810372771468"/>
    <n v="2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37.998645510835914"/>
    <n v="516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82.615384615384613"/>
    <n v="26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7.941368078175898"/>
    <n v="307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80.780821917808225"/>
    <n v="73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25.984375"/>
    <n v="12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0.363636363636363"/>
    <n v="3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54.004916018025398"/>
    <n v="2441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101.78672985781991"/>
    <n v="21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45.003610108303249"/>
    <n v="138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77.068421052631578"/>
    <n v="190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88.076595744680844"/>
    <n v="470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47.035573122529641"/>
    <n v="253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0.99550763701707"/>
    <n v="1113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87.003066141042481"/>
    <n v="2283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63.994402985074629"/>
    <n v="1072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5.9945205479452"/>
    <n v="109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73.989349112426041"/>
    <n v="1690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84.02004626060139"/>
    <n v="1297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88.966921119592882"/>
    <n v="393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76.990453460620529"/>
    <n v="125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97.146341463414629"/>
    <n v="328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33.013605442176868"/>
    <n v="147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99.950602409638549"/>
    <n v="830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69.966767371601208"/>
    <n v="331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110.32"/>
    <n v="2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66.005235602094245"/>
    <n v="191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41.005742176284812"/>
    <n v="3483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103.96316359696641"/>
    <n v="923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47.009935419771487"/>
    <n v="2013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29.606060606060606"/>
    <n v="33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81.010569583088667"/>
    <n v="1703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94.35"/>
    <n v="80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26.058139534883722"/>
    <n v="8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85.775000000000006"/>
    <n v="40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03.73170731707317"/>
    <n v="41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49.826086956521742"/>
    <n v="2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63.893048128342244"/>
    <n v="187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47.002434782608695"/>
    <n v="287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08.47727272727273"/>
    <n v="8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72.015706806282722"/>
    <n v="191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59.928057553956833"/>
    <n v="139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78.209677419354833"/>
    <n v="186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04.77678571428571"/>
    <n v="112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5.52475247524752"/>
    <n v="101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24.933333333333334"/>
    <n v="7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69.873786407766985"/>
    <n v="206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95.733766233766232"/>
    <n v="154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29.997485752598056"/>
    <n v="596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59.011948529411768"/>
    <n v="2176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84.757396449704146"/>
    <n v="169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8.010921177587846"/>
    <n v="210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50.05215419501134"/>
    <n v="441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9.16"/>
    <n v="25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93.702290076335885"/>
    <n v="131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40.14173228346457"/>
    <n v="12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70.090140845070422"/>
    <n v="35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66.181818181818187"/>
    <n v="44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47.714285714285715"/>
    <n v="84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62.896774193548389"/>
    <n v="155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86.611940298507463"/>
    <n v="67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75.126984126984127"/>
    <n v="189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1.004167534903104"/>
    <n v="479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50.007915567282325"/>
    <n v="1137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96.960674157303373"/>
    <n v="1068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100.93160377358491"/>
    <n v="424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89.227586206896547"/>
    <n v="14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87.979166666666671"/>
    <n v="1152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89.54"/>
    <n v="50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29.09271523178808"/>
    <n v="151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42.006218905472636"/>
    <n v="1608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47.004903563255965"/>
    <n v="3059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110.44117647058823"/>
    <n v="3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41.990909090909092"/>
    <n v="220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48.012468827930178"/>
    <n v="1604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31.019823788546255"/>
    <n v="454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99.203252032520325"/>
    <n v="123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6.022316684378325"/>
    <n v="941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46.060200668896321"/>
    <n v="299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73.650000000000006"/>
    <n v="40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55.99336650082919"/>
    <n v="301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68.985695127402778"/>
    <n v="2237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60.981609195402299"/>
    <n v="435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10.98139534883721"/>
    <n v="645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25"/>
    <n v="484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78.759740259740255"/>
    <n v="154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87.960784313725483"/>
    <n v="714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49.987398739873989"/>
    <n v="1111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99.524390243902445"/>
    <n v="8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04.82089552238806"/>
    <n v="134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.01469237832875"/>
    <n v="1089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28.998544660724033"/>
    <n v="5497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30.028708133971293"/>
    <n v="418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1.005559416261292"/>
    <n v="1439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62.866666666666667"/>
    <n v="15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47.005002501250623"/>
    <n v="1999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26.997693638285604"/>
    <n v="5203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68.329787234042556"/>
    <n v="94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50.974576271186443"/>
    <n v="118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54.024390243902438"/>
    <n v="20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97.055555555555557"/>
    <n v="162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24.867469879518072"/>
    <n v="83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84.423913043478265"/>
    <n v="9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47.091324200913242"/>
    <n v="21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77.996041171813147"/>
    <n v="2526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62.967871485943775"/>
    <n v="74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81.006080449017773"/>
    <n v="2138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5.321428571428569"/>
    <n v="84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04.43617021276596"/>
    <n v="9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69.989010989010993"/>
    <n v="91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83.023989898989896"/>
    <n v="79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90.3"/>
    <n v="10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03.98131932282546"/>
    <n v="1713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54.931726907630519"/>
    <n v="24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51.921875"/>
    <n v="1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60.02834008097166"/>
    <n v="24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44.003488879197555"/>
    <n v="2293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53.003513254551258"/>
    <n v="3131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54.5"/>
    <n v="32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75.04195804195804"/>
    <n v="143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5.911111111111111"/>
    <n v="90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36.952702702702702"/>
    <n v="296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63.170588235294119"/>
    <n v="170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29.99462365591398"/>
    <n v="186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86"/>
    <n v="439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75.014876033057845"/>
    <n v="6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101.19767441860465"/>
    <n v="86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29.001272669424118"/>
    <n v="6286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98.225806451612897"/>
    <n v="31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87.001693480101608"/>
    <n v="1181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5.205128205128204"/>
    <n v="39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.001341561577675"/>
    <n v="372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94.976947040498445"/>
    <n v="160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8.956521739130434"/>
    <n v="4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55.993396226415094"/>
    <n v="2120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54.038095238095238"/>
    <n v="10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82.38"/>
    <n v="50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66.997115384615384"/>
    <n v="2080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107.91401869158878"/>
    <n v="53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69.009501187648453"/>
    <n v="21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39.006568144499177"/>
    <n v="2436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10.3625"/>
    <n v="80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94.857142857142861"/>
    <n v="42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.935251798561154"/>
    <n v="139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01.25"/>
    <n v="16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64.95597484276729"/>
    <n v="15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7.00524934383202"/>
    <n v="38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50.97422680412371"/>
    <n v="194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104.94260869565217"/>
    <n v="57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84.028301886792448"/>
    <n v="106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02.85915492957747"/>
    <n v="142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39.962085308056871"/>
    <n v="21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51.001785714285717"/>
    <n v="1120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40.823008849557525"/>
    <n v="113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58.999637155297535"/>
    <n v="2756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71.156069364161851"/>
    <n v="173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99.494252873563212"/>
    <n v="87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03.98634590377114"/>
    <n v="1538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76.555555555555557"/>
    <n v="9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87.068592057761734"/>
    <n v="55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48.99554707379135"/>
    <n v="1572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42.969135802469133"/>
    <n v="648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33.428571428571431"/>
    <n v="2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83.982949701619773"/>
    <n v="2346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01.41739130434783"/>
    <n v="115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9.87058823529412"/>
    <n v="85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31.916666666666668"/>
    <n v="144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70.993450675399103"/>
    <n v="244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77.026890756302521"/>
    <n v="595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101.78125"/>
    <n v="64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1.059701492537314"/>
    <n v="268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68.02051282051282"/>
    <n v="19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30.87037037037037"/>
    <n v="54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27.908333333333335"/>
    <n v="120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79.994818652849744"/>
    <n v="579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38.003378378378379"/>
    <n v="2072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e v="#DIV/0!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59.990534521158132"/>
    <n v="1796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37.037634408602152"/>
    <n v="186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99.963043478260872"/>
    <n v="460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111.6774193548387"/>
    <n v="6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6.014409221902014"/>
    <n v="347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44.05263157894737"/>
    <n v="19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52.999726551818434"/>
    <n v="3657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95"/>
    <n v="1258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70.908396946564892"/>
    <n v="13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98.060773480662988"/>
    <n v="362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53.046025104602514"/>
    <n v="239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93.142857142857139"/>
    <n v="3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8.945075757575758"/>
    <n v="52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36.067669172932334"/>
    <n v="133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63.030732860520096"/>
    <n v="84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84.717948717948715"/>
    <n v="78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62.2"/>
    <n v="10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97518330513255"/>
    <n v="1773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106.4375"/>
    <n v="32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29.975609756097562"/>
    <n v="369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85.806282722513089"/>
    <n v="19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.82022471910112"/>
    <n v="89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40.998484082870135"/>
    <n v="1979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28.063492063492063"/>
    <n v="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88.054421768707485"/>
    <n v="147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31"/>
    <n v="6080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90.337500000000006"/>
    <n v="80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63.777777777777779"/>
    <n v="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53.995515695067262"/>
    <n v="178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48.993956043956047"/>
    <n v="3640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63.857142857142854"/>
    <n v="12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82.996393146979258"/>
    <n v="221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55.08230452674897"/>
    <n v="243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62.044554455445542"/>
    <n v="20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04.97857142857143"/>
    <n v="140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94.044676806083643"/>
    <n v="1052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44.007716049382715"/>
    <n v="1296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92.467532467532465"/>
    <n v="7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57.072874493927124"/>
    <n v="24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39.387755102040813"/>
    <n v="4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77.022222222222226"/>
    <n v="180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92.166666666666671"/>
    <n v="84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61.007063197026021"/>
    <n v="2690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78.068181818181813"/>
    <n v="88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80.75"/>
    <n v="156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59.991289782244557"/>
    <n v="298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110.03018372703411"/>
    <n v="762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37.99856063332134"/>
    <n v="2779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6.369565217391298"/>
    <n v="92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72.978599221789878"/>
    <n v="102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26.007220216606498"/>
    <n v="554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04.36296296296297"/>
    <n v="135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02.18852459016394"/>
    <n v="12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54.117647058823529"/>
    <n v="221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63.222222222222221"/>
    <n v="126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4.03228962818004"/>
    <n v="1022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49.994334277620396"/>
    <n v="3177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56.015151515151516"/>
    <n v="198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48.807692307692307"/>
    <n v="26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60.082352941176474"/>
    <n v="85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78.990502793296088"/>
    <n v="1790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53.99499443826474"/>
    <n v="3596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111.45945945945945"/>
    <n v="37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60.922131147540981"/>
    <n v="244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26.0015444015444"/>
    <n v="5180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80.993208828522924"/>
    <n v="589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4.995963302752294"/>
    <n v="272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2857142857139"/>
    <n v="3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2.085106382978722"/>
    <n v="94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24.986666666666668"/>
    <n v="300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69.215277777777771"/>
    <n v="144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93.944444444444443"/>
    <n v="558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98.40625"/>
    <n v="64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41.783783783783782"/>
    <n v="37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65.991836734693877"/>
    <n v="24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72.05747126436782"/>
    <n v="87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48.003209242618745"/>
    <n v="3116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54.098591549295776"/>
    <n v="7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107.88095238095238"/>
    <n v="42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67.034103410341032"/>
    <n v="909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64.01425914445133"/>
    <n v="161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96.066176470588232"/>
    <n v="136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51.184615384615384"/>
    <n v="130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43.92307692307692"/>
    <n v="156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91.021198830409361"/>
    <n v="1368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50.127450980392155"/>
    <n v="102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67.720930232558146"/>
    <n v="8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61.03921568627451"/>
    <n v="102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80.011857707509876"/>
    <n v="253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7.001497753369947"/>
    <n v="4006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1.127388535031841"/>
    <n v="157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89.99079189686924"/>
    <n v="162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43.032786885245905"/>
    <n v="18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67.997714808043881"/>
    <n v="218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73.004566210045667"/>
    <n v="2409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62.341463414634148"/>
    <n v="82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67.103092783505161"/>
    <n v="1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79.978947368421046"/>
    <n v="1140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62.176470588235297"/>
    <n v="10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53.005950297514879"/>
    <n v="2857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57.738317757009348"/>
    <n v="107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40.03125"/>
    <n v="160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81.016591928251117"/>
    <n v="2230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5.047468354430379"/>
    <n v="316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02.92307692307692"/>
    <n v="117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75.733333333333334"/>
    <n v="1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45.026041666666664"/>
    <n v="192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73.615384615384613"/>
    <n v="26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56.991701244813278"/>
    <n v="723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85.223529411764702"/>
    <n v="170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50.962184873949582"/>
    <n v="238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63.563636363636363"/>
    <n v="5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80.999165275459092"/>
    <n v="1198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86.044753086419746"/>
    <n v="648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90.0390625"/>
    <n v="128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74.006063432835816"/>
    <n v="2144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92.4375"/>
    <n v="6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55.999257333828446"/>
    <n v="2693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32.983796296296298"/>
    <n v="432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93.596774193548384"/>
    <n v="62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69.867724867724874"/>
    <n v="189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72.129870129870127"/>
    <n v="154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30.041666666666668"/>
    <n v="96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3.968000000000004"/>
    <n v="750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8.65517241379311"/>
    <n v="87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59.992164544564154"/>
    <n v="3063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111.15827338129496"/>
    <n v="278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53.038095238095238"/>
    <n v="105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55.985524728588658"/>
    <n v="1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69.986760812003524"/>
    <n v="2266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48.998079877112133"/>
    <n v="2604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103.84615384615384"/>
    <n v="6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9.127659574468083"/>
    <n v="94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107.37777777777778"/>
    <n v="4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76.922178988326849"/>
    <n v="257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58.128865979381445"/>
    <n v="194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03.73643410852713"/>
    <n v="129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87.962666666666664"/>
    <n v="37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8"/>
    <n v="29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37.999361294443261"/>
    <n v="4697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.999313893653515"/>
    <n v="29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03.5"/>
    <n v="18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85.994467496542185"/>
    <n v="723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98.011627906976742"/>
    <n v="60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44.994570837642193"/>
    <n v="3868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31.012224938875306"/>
    <n v="409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59.970085470085472"/>
    <n v="234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8.9973474801061"/>
    <n v="301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50.045454545454547"/>
    <n v="264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58.857142857142854"/>
    <n v="1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81.010256410256417"/>
    <n v="390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6.013333333333335"/>
    <n v="750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96.597402597402592"/>
    <n v="77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6.957446808510639"/>
    <n v="752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67.984732824427482"/>
    <n v="131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8.781609195402297"/>
    <n v="8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24.99623706491063"/>
    <n v="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44.922794117647058"/>
    <n v="27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79.400000000000006"/>
    <n v="2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29.009546539379475"/>
    <n v="419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3.59210526315789"/>
    <n v="76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07.97038864898211"/>
    <n v="162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68.987284287011803"/>
    <n v="1101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11.02236719478098"/>
    <n v="1073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24.997515808491418"/>
    <n v="442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2.155172413793103"/>
    <n v="58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47.003284072249592"/>
    <n v="1218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6.0392749244713"/>
    <n v="331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01.03760683760684"/>
    <n v="1170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39.927927927927925"/>
    <n v="111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83.158139534883716"/>
    <n v="215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9.97520661157025"/>
    <n v="363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47.993908629441627"/>
    <n v="295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95.978877489438744"/>
    <n v="1657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78.728155339805824"/>
    <n v="10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56.081632653061227"/>
    <n v="14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69.090909090909093"/>
    <n v="110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102.05291576673866"/>
    <n v="92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07.32089552238806"/>
    <n v="134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51.970260223048328"/>
    <n v="269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71.137142857142862"/>
    <n v="175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6.49275362318841"/>
    <n v="6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42.93684210526316"/>
    <n v="190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30.037974683544302"/>
    <n v="237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0.623376623376629"/>
    <n v="77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6.016018306636155"/>
    <n v="1748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96.911392405063296"/>
    <n v="79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62.867346938775512"/>
    <n v="196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108.98537682789652"/>
    <n v="88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26.999314599040439"/>
    <n v="729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65.004147943311438"/>
    <n v="2893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111.51785714285714"/>
    <n v="56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10.99268292682927"/>
    <n v="820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6.746987951807228"/>
    <n v="83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97.020608439646708"/>
    <n v="203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92.08620689655173"/>
    <n v="116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82.986666666666665"/>
    <n v="202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03.03791821561339"/>
    <n v="134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68.922619047619051"/>
    <n v="168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87.737226277372258"/>
    <n v="137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75.021505376344081"/>
    <n v="186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50.863999999999997"/>
    <n v="12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90"/>
    <n v="14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72.896039603960389"/>
    <n v="202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8.48543689320388"/>
    <n v="103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01.98095238095237"/>
    <n v="178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44.009146341463413"/>
    <n v="656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65.942675159235662"/>
    <n v="157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.987387387387386"/>
    <n v="55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8.003367003367003"/>
    <n v="297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85.829268292682926"/>
    <n v="12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90.483333333333334"/>
    <n v="60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25.00197628458498"/>
    <n v="3036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92.013888888888886"/>
    <n v="144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93.066115702479337"/>
    <n v="12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61.008145363408524"/>
    <n v="1596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92.036259541984734"/>
    <n v="52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81.132596685082873"/>
    <n v="181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73.5"/>
    <n v="10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85.221311475409834"/>
    <n v="1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10.96825396825396"/>
    <n v="107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32.968036529680369"/>
    <n v="21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6.005352363960753"/>
    <n v="112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84.96632653061225"/>
    <n v="980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25.007462686567163"/>
    <n v="536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65.998995479658461"/>
    <n v="199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87.34482758620689"/>
    <n v="2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27.933333333333334"/>
    <n v="180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03.8"/>
    <n v="15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31.937172774869111"/>
    <n v="19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99.5"/>
    <n v="16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08.84615384615384"/>
    <n v="130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0.76229508196721"/>
    <n v="122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29.647058823529413"/>
    <n v="17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01.71428571428571"/>
    <n v="140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61.5"/>
    <n v="34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5"/>
    <n v="3388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40.049999999999997"/>
    <n v="280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110.97231270358306"/>
    <n v="614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.959016393442624"/>
    <n v="36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30.974074074074075"/>
    <n v="270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47.035087719298247"/>
    <n v="11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88.065693430656935"/>
    <n v="13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7.005616224648989"/>
    <n v="3205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6.027777777777779"/>
    <n v="288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67.817567567567565"/>
    <n v="148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9.964912280701753"/>
    <n v="114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10.01646903820817"/>
    <n v="1518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89.964678178963894"/>
    <n v="127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79.009523809523813"/>
    <n v="210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86.867469879518069"/>
    <n v="166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62.04"/>
    <n v="100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6.970212765957445"/>
    <n v="23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54.121621621621621"/>
    <n v="148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41.035353535353536"/>
    <n v="198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55.052419354838712"/>
    <n v="248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107.93762183235867"/>
    <n v="513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73.92"/>
    <n v="150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1.995894428152493"/>
    <n v="3410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53.898148148148145"/>
    <n v="216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106.5"/>
    <n v="26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32.999805409612762"/>
    <n v="5139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43.00254993625159"/>
    <n v="235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86.858974358974365"/>
    <n v="78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96.8"/>
    <n v="10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32.995456610631528"/>
    <n v="2201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8.028106508875737"/>
    <n v="676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58.867816091954026"/>
    <n v="174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105.04572803850782"/>
    <n v="831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33.054878048780488"/>
    <n v="164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78.821428571428569"/>
    <n v="56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68.204968944099377"/>
    <n v="16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75.731884057971016"/>
    <n v="138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0.996070133010882"/>
    <n v="3308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01.88188976377953"/>
    <n v="127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52.879227053140099"/>
    <n v="207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71.005820721769496"/>
    <n v="859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102.38709677419355"/>
    <n v="31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74.466666666666669"/>
    <n v="45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51.009883198562441"/>
    <n v="1113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90"/>
    <n v="6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97.142857142857139"/>
    <n v="7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72.071823204419886"/>
    <n v="181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75.236363636363635"/>
    <n v="110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2.967741935483872"/>
    <n v="31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07692307692307"/>
    <n v="78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45.037837837837834"/>
    <n v="18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52.958677685950413"/>
    <n v="121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60.017959183673469"/>
    <n v="122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44.028301886792455"/>
    <n v="106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8.012875536480685"/>
    <n v="233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32.050458715596328"/>
    <n v="21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73.611940298507463"/>
    <n v="67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08.71052631578948"/>
    <n v="76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2.97674418604651"/>
    <n v="43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83.315789473684205"/>
    <n v="19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42"/>
    <n v="2108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55.927601809954751"/>
    <n v="22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105.03681885125184"/>
    <n v="679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48"/>
    <n v="280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112.66176470588235"/>
    <n v="68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81.944444444444443"/>
    <n v="36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64.049180327868854"/>
    <n v="183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06.39097744360902"/>
    <n v="133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76.011249497790274"/>
    <n v="2489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11.07246376811594"/>
    <n v="69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95.936170212765958"/>
    <n v="47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43.043010752688176"/>
    <n v="279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67.966666666666669"/>
    <n v="210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89.991428571428571"/>
    <n v="2100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58.095238095238095"/>
    <n v="252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83.996875000000003"/>
    <n v="1280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88.853503184713375"/>
    <n v="157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65.963917525773198"/>
    <n v="1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74.804878048780495"/>
    <n v="82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.98571428571428"/>
    <n v="70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32.006493506493506"/>
    <n v="154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64.727272727272734"/>
    <n v="2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24.998110087408456"/>
    <n v="4233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04.97764070932922"/>
    <n v="1297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64.987878787878785"/>
    <n v="16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94.352941176470594"/>
    <n v="119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44.001706484641637"/>
    <n v="1758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64.744680851063833"/>
    <n v="94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4.00667779632721"/>
    <n v="1797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34.061302681992338"/>
    <n v="261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93.273885350318466"/>
    <n v="15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2.998301726577978"/>
    <n v="35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83.812903225806451"/>
    <n v="155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63.992424242424242"/>
    <n v="13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81.909090909090907"/>
    <n v="33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3.053191489361708"/>
    <n v="94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01.98449039881831"/>
    <n v="1354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105.9375"/>
    <n v="48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01.58181818181818"/>
    <n v="110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62.970930232558139"/>
    <n v="172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29.045602605863191"/>
    <n v="307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77.924999999999997"/>
    <n v="160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80.806451612903231"/>
    <n v="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76.006816632583508"/>
    <n v="1467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72.993613824192337"/>
    <n v="2662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53"/>
    <n v="452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54.164556962025316"/>
    <n v="158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32.946666666666665"/>
    <n v="22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79.371428571428567"/>
    <n v="3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41.174603174603178"/>
    <n v="63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77.430769230769229"/>
    <n v="65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57.159509202453989"/>
    <n v="163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77.17647058823529"/>
    <n v="8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4.953917050691246"/>
    <n v="217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97.18"/>
    <n v="150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46.000916870415651"/>
    <n v="3272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8.023385300668153"/>
    <n v="89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25.99"/>
    <n v="300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02.69047619047619"/>
    <n v="126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72.958174904942965"/>
    <n v="526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57.190082644628099"/>
    <n v="121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84.013793103448279"/>
    <n v="2320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98.666666666666671"/>
    <n v="8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42.007419183889773"/>
    <n v="1887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2.002753556677376"/>
    <n v="4358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81.567164179104481"/>
    <n v="67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37.035087719298247"/>
    <n v="5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03.033360455655"/>
    <n v="1229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84.333333333333329"/>
    <n v="1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102.60377358490567"/>
    <n v="53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79.992129246064621"/>
    <n v="2414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70.055309734513273"/>
    <n v="452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37"/>
    <n v="80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41.911917098445599"/>
    <n v="193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57.992576882290564"/>
    <n v="1886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40.942307692307693"/>
    <n v="52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69.9972602739726"/>
    <n v="182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73.838709677419359"/>
    <n v="31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41.979310344827589"/>
    <n v="290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77.93442622950819"/>
    <n v="122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06.01972789115646"/>
    <n v="1470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47.018181818181816"/>
    <n v="16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76.016483516483518"/>
    <n v="18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54.120603015075375"/>
    <n v="199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7.285714285714285"/>
    <n v="56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3.81308411214954"/>
    <n v="107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05.02602739726028"/>
    <n v="1460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90.259259259259252"/>
    <n v="27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76.978705978705975"/>
    <n v="1221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02.60162601626017"/>
    <n v="123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55.0062893081761"/>
    <n v="159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32.127272727272725"/>
    <n v="110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50.642857142857146"/>
    <n v="1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49.6875"/>
    <n v="16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54.894067796610166"/>
    <n v="23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46.931937172774866"/>
    <n v="191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4.951219512195124"/>
    <n v="41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0.99898322318251"/>
    <n v="3934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107.7625"/>
    <n v="80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02.07770270270271"/>
    <n v="296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24.976190476190474"/>
    <n v="462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.944134078212286"/>
    <n v="179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67.946462715105156"/>
    <n v="523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26.070921985815602"/>
    <n v="141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05.0032154340836"/>
    <n v="186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25.826923076923077"/>
    <n v="52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77.666666666666671"/>
    <n v="2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57.82692307692308"/>
    <n v="156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92.955555555555549"/>
    <n v="225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37.945098039215686"/>
    <n v="25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1.842105263157894"/>
    <n v="38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40"/>
    <n v="2261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101.1"/>
    <n v="40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84.006989951944078"/>
    <n v="2289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103.41538461538461"/>
    <n v="6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05.13333333333334"/>
    <n v="1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89.21621621621621"/>
    <n v="37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51.995234312946785"/>
    <n v="3777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64.956521739130437"/>
    <n v="18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46.235294117647058"/>
    <n v="8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51.151785714285715"/>
    <n v="112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33.909722222222221"/>
    <n v="144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92.016298633017882"/>
    <n v="19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7.42857142857143"/>
    <n v="10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75.848484848484844"/>
    <n v="132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80.476190476190482"/>
    <n v="21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86.978483606557376"/>
    <n v="9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5.13541666666667"/>
    <n v="96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57.298507462686565"/>
    <n v="67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93.348484848484844"/>
    <n v="66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1.987179487179489"/>
    <n v="78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92.611940298507463"/>
    <n v="6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04.99122807017544"/>
    <n v="11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30.958174904942965"/>
    <n v="263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73.92307692307692"/>
    <n v="13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36.987499999999997"/>
    <n v="160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46.896551724137929"/>
    <n v="203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2.02437459910199"/>
    <n v="155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45.007502206531335"/>
    <n v="2266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94.285714285714292"/>
    <n v="21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01.02325581395348"/>
    <n v="15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97.037499999999994"/>
    <n v="80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43.00963855421687"/>
    <n v="830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94.916030534351151"/>
    <n v="13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2.151785714285708"/>
    <n v="11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51.007692307692309"/>
    <n v="130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4545454545448"/>
    <n v="5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43.87096774193548"/>
    <n v="15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40.063909774436091"/>
    <n v="26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43.833333333333336"/>
    <n v="114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84.92903225806451"/>
    <n v="15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41.067632850241544"/>
    <n v="2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54.971428571428568"/>
    <n v="24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77.010807374443743"/>
    <n v="157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71.201754385964918"/>
    <n v="114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1.935483870967744"/>
    <n v="93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97.069023569023571"/>
    <n v="594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58.916666666666664"/>
    <n v="2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58.015466983938133"/>
    <n v="1681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103.87301587301587"/>
    <n v="252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93.46875"/>
    <n v="32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61.970370370370368"/>
    <n v="13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7.268656716417908"/>
    <n v="6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3.923913043478265"/>
    <n v="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84.969458128078813"/>
    <n v="101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105.97035040431267"/>
    <n v="742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6.969040247678016"/>
    <n v="323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1.533333333333331"/>
    <n v="7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80.999140154772135"/>
    <n v="2326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26.010498687664043"/>
    <n v="38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25.998410896708286"/>
    <n v="4405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34.173913043478258"/>
    <n v="92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8.002083333333335"/>
    <n v="480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76.546875"/>
    <n v="64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53.053097345132741"/>
    <n v="226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106.859375"/>
    <n v="64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46.020746887966808"/>
    <n v="241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00.17424242424242"/>
    <n v="13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101.44"/>
    <n v="7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7.972684085510693"/>
    <n v="842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74.995594713656388"/>
    <n v="2043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42.982142857142854"/>
    <n v="112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33.115107913669064"/>
    <n v="139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101.13101604278074"/>
    <n v="3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5.98841354723708"/>
    <n v="1122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AA0D4-C2B6-470C-B3E7-FFD41D1D80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25A8F-106D-4432-A41E-BFE5B25EA0D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04432-51AC-42DD-BF22-93547BD8E86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B0CB-E8AD-4B99-B060-2AD1AD1BA52B}">
  <sheetPr codeName="Sheet1"/>
  <dimension ref="A1:N1001"/>
  <sheetViews>
    <sheetView workbookViewId="0">
      <selection activeCell="I102" sqref="I10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zoomScale="60" zoomScaleNormal="60" workbookViewId="0">
      <selection activeCell="S1" sqref="S1:T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75" bestFit="1" customWidth="1"/>
    <col min="8" max="8" width="15.4140625" bestFit="1" customWidth="1"/>
    <col min="9" max="9" width="13" bestFit="1" customWidth="1"/>
    <col min="12" max="12" width="11.75" bestFit="1" customWidth="1"/>
    <col min="13" max="13" width="11.4140625" style="9" customWidth="1"/>
    <col min="14" max="14" width="11.75" bestFit="1" customWidth="1"/>
    <col min="15" max="15" width="10.75" style="9" bestFit="1" customWidth="1"/>
    <col min="18" max="18" width="28" bestFit="1" customWidth="1"/>
    <col min="19" max="19" width="14.9140625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2028</v>
      </c>
      <c r="S1" s="16" t="s">
        <v>2065</v>
      </c>
      <c r="T1" s="16" t="s">
        <v>2031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 s="4">
        <v>0</v>
      </c>
      <c r="I2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 s="4">
        <f t="shared" ref="H3:H66" si="1">AVERAGE(E3/I3)</f>
        <v>92.151898734177209</v>
      </c>
      <c r="I3">
        <v>158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4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4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4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4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4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4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4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4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4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4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4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4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4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4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4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4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4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4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4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4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4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4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4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4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4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4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4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4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4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4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4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4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4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4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4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4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4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4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4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4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4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4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4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4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4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4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4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4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4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4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4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4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4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4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4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4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4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4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4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4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4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4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4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 s="4">
        <f t="shared" ref="H67:H130" si="5">AVERAGE(E67/I67)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9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 s="4">
        <f t="shared" si="5"/>
        <v>108.91666666666667</v>
      </c>
      <c r="I68">
        <v>12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>
        <v>1428901200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 s="4">
        <f t="shared" si="5"/>
        <v>29.001722017220171</v>
      </c>
      <c r="I69">
        <v>4065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>
        <v>1264831200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 s="4">
        <f t="shared" si="5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>
        <v>1505192400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 s="4">
        <f t="shared" si="5"/>
        <v>111.82352941176471</v>
      </c>
      <c r="I71">
        <v>17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>
        <v>1295676000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 s="4">
        <f t="shared" si="5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>
        <v>1292911200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 s="4">
        <f t="shared" si="5"/>
        <v>85.315789473684205</v>
      </c>
      <c r="I73">
        <v>76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>
        <v>1575439200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 s="4">
        <f t="shared" si="5"/>
        <v>74.481481481481481</v>
      </c>
      <c r="I74">
        <v>54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>
        <v>1438837200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 s="4">
        <f t="shared" si="5"/>
        <v>105.14772727272727</v>
      </c>
      <c r="I75">
        <v>88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>
        <v>1480485600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 s="4">
        <f t="shared" si="5"/>
        <v>56.188235294117646</v>
      </c>
      <c r="I76">
        <v>85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 s="4">
        <f t="shared" si="5"/>
        <v>85.917647058823533</v>
      </c>
      <c r="I77">
        <v>170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 s="4">
        <f t="shared" si="5"/>
        <v>57.00296912114014</v>
      </c>
      <c r="I78">
        <v>1684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>
        <v>1426222800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 s="4">
        <f t="shared" si="5"/>
        <v>79.642857142857139</v>
      </c>
      <c r="I79">
        <v>56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>
        <v>1286773200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 s="4">
        <f t="shared" si="5"/>
        <v>41.018181818181816</v>
      </c>
      <c r="I80">
        <v>330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>
        <v>1523941200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 s="4">
        <f t="shared" si="5"/>
        <v>48.004773269689736</v>
      </c>
      <c r="I81">
        <v>838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>
        <v>1529557200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 s="4">
        <f t="shared" si="5"/>
        <v>55.212598425196852</v>
      </c>
      <c r="I82">
        <v>127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 s="4">
        <f t="shared" si="5"/>
        <v>92.109489051094897</v>
      </c>
      <c r="I83">
        <v>411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>
        <v>1513576800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 s="4">
        <f t="shared" si="5"/>
        <v>83.183333333333337</v>
      </c>
      <c r="I84">
        <v>180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>
        <v>1548309600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 s="4">
        <f t="shared" si="5"/>
        <v>39.996000000000002</v>
      </c>
      <c r="I85">
        <v>1000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>
        <v>1471582800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 s="4">
        <f t="shared" si="5"/>
        <v>111.1336898395722</v>
      </c>
      <c r="I86">
        <v>374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>
        <v>1344315600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 s="4">
        <f t="shared" si="5"/>
        <v>90.563380281690144</v>
      </c>
      <c r="I87">
        <v>71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>
        <v>1316408400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 s="4">
        <f t="shared" si="5"/>
        <v>61.108374384236456</v>
      </c>
      <c r="I88">
        <v>203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>
        <v>1431838800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 s="4">
        <f t="shared" si="5"/>
        <v>83.022941970310384</v>
      </c>
      <c r="I89">
        <v>1482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>
        <v>1300510800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 s="4">
        <f t="shared" si="5"/>
        <v>110.76106194690266</v>
      </c>
      <c r="I90">
        <v>113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>
        <v>1431061200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 s="4">
        <f t="shared" si="5"/>
        <v>89.458333333333329</v>
      </c>
      <c r="I91">
        <v>96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>
        <v>1271480400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 s="4">
        <f t="shared" si="5"/>
        <v>57.849056603773583</v>
      </c>
      <c r="I92">
        <v>106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>
        <v>1456380000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 s="4">
        <f t="shared" si="5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>
        <v>1472878800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 s="4">
        <f t="shared" si="5"/>
        <v>103.96586345381526</v>
      </c>
      <c r="I94">
        <v>498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>
        <v>1277355600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 s="4">
        <f t="shared" si="5"/>
        <v>107.99508196721311</v>
      </c>
      <c r="I95">
        <v>610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>
        <v>1351054800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 s="4">
        <f t="shared" si="5"/>
        <v>48.927777777777777</v>
      </c>
      <c r="I96">
        <v>180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>
        <v>1555563600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 s="4">
        <f t="shared" si="5"/>
        <v>37.666666666666664</v>
      </c>
      <c r="I97">
        <v>27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>
        <v>1571634000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 s="4">
        <f t="shared" si="5"/>
        <v>64.999141999141997</v>
      </c>
      <c r="I98">
        <v>2331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>
        <v>1300856400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 s="4">
        <f t="shared" si="5"/>
        <v>106.61061946902655</v>
      </c>
      <c r="I99">
        <v>113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>
        <v>1439874000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 s="4">
        <f t="shared" si="5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 s="4">
        <f t="shared" si="5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>
        <v>1419400800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 s="4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 s="4">
        <f t="shared" si="5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>
        <v>1425103200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 s="4">
        <f t="shared" si="5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 s="4">
        <f t="shared" si="5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 s="4">
        <f t="shared" si="5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 s="4">
        <f t="shared" si="5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 s="4">
        <f t="shared" si="5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 s="4">
        <f t="shared" si="5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 s="4">
        <f t="shared" si="5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 s="4">
        <f t="shared" si="5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>
        <v>1389679200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 s="4">
        <f t="shared" si="5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 s="4">
        <f t="shared" si="5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 s="4">
        <f t="shared" si="5"/>
        <v>35</v>
      </c>
      <c r="I114">
        <v>361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 s="4">
        <f t="shared" si="5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 s="4">
        <f t="shared" si="5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 s="4">
        <f t="shared" si="5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>
        <v>1513922400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 s="4">
        <f t="shared" si="5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 s="4">
        <f t="shared" si="5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 s="4">
        <f t="shared" si="5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>
        <v>1391234400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 s="4">
        <f t="shared" si="5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 s="4">
        <f t="shared" si="5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 s="4">
        <f t="shared" si="5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 s="4">
        <f t="shared" si="5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>
        <v>1419400800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 s="4">
        <f t="shared" si="5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 s="4">
        <f t="shared" si="5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 s="4">
        <f t="shared" si="5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 s="4">
        <f t="shared" si="5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 s="4">
        <f t="shared" si="5"/>
        <v>78.96875</v>
      </c>
      <c r="I129">
        <v>672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 s="4">
        <f t="shared" si="5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 s="4">
        <f t="shared" ref="H131:H194" si="9">AVERAGE(E131/I131)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9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 s="4">
        <f t="shared" si="9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>
        <v>1320991200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 s="4">
        <f t="shared" si="9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>
        <v>1386828000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 s="4">
        <f t="shared" si="9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>
        <v>1517119200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 s="4">
        <f t="shared" si="9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 s="4">
        <f t="shared" si="9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 s="4">
        <f t="shared" si="9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 s="4">
        <f t="shared" si="9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 s="4">
        <f t="shared" si="9"/>
        <v>94.24</v>
      </c>
      <c r="I139">
        <v>50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 s="4">
        <f t="shared" si="9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 s="4">
        <f t="shared" si="9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 s="4">
        <f t="shared" si="9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>
        <v>1519970400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 s="4">
        <f t="shared" si="9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 s="4">
        <f t="shared" si="9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 s="4">
        <f t="shared" si="9"/>
        <v>104.6</v>
      </c>
      <c r="I145">
        <v>70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 s="4">
        <f t="shared" si="9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 s="4">
        <f t="shared" si="9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 s="4">
        <f t="shared" si="9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>
        <v>1322460000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 s="4">
        <f t="shared" si="9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 s="4">
        <f t="shared" si="9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 s="4">
        <f t="shared" si="9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>
        <v>1361512800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 s="4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>
        <v>1545026400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 s="4">
        <f t="shared" si="9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 s="4">
        <f t="shared" si="9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>
        <v>1487916000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 s="4">
        <f t="shared" si="9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 s="4">
        <f t="shared" si="9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 s="4">
        <f t="shared" si="9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 s="4">
        <f t="shared" si="9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 s="4">
        <f t="shared" si="9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>
        <v>1389420000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 s="4">
        <f t="shared" si="9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>
        <v>1449640800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 s="4">
        <f t="shared" si="9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 s="4">
        <f t="shared" si="9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 s="4">
        <f t="shared" si="9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 s="4">
        <f t="shared" si="9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>
        <v>1546840800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 s="4">
        <f t="shared" si="9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>
        <v>1512712800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 s="4">
        <f t="shared" si="9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 s="4">
        <f t="shared" si="9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 s="4">
        <f t="shared" si="9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>
        <v>1293343200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 s="4">
        <f t="shared" si="9"/>
        <v>74</v>
      </c>
      <c r="I169">
        <v>146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 s="4">
        <f t="shared" si="9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 s="4">
        <f t="shared" si="9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 s="4">
        <f t="shared" si="9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 s="4">
        <f t="shared" si="9"/>
        <v>104.2</v>
      </c>
      <c r="I173">
        <v>5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 s="4">
        <f t="shared" si="9"/>
        <v>25.5</v>
      </c>
      <c r="I174">
        <v>26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 s="4">
        <f t="shared" si="9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 s="4">
        <f t="shared" si="9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 s="4">
        <f t="shared" si="9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 s="4">
        <f t="shared" si="9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 s="4">
        <f t="shared" si="9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>
        <v>1291960800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 s="4">
        <f t="shared" si="9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 s="4">
        <f t="shared" si="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 s="4">
        <f t="shared" si="9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 s="4">
        <f t="shared" si="9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 s="4">
        <f t="shared" si="9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 s="4">
        <f t="shared" si="9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 s="4">
        <f t="shared" si="9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 s="4">
        <f t="shared" si="9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 s="4">
        <f t="shared" si="9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 s="4">
        <f t="shared" si="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 s="4">
        <f t="shared" si="9"/>
        <v>75</v>
      </c>
      <c r="I190">
        <v>35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>
        <v>1417586400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 s="4">
        <f t="shared" si="9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>
        <v>1457071200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 s="4">
        <f t="shared" si="9"/>
        <v>105.75</v>
      </c>
      <c r="I192">
        <v>24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 s="4">
        <f t="shared" si="9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 s="4">
        <f t="shared" si="9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 s="4">
        <f t="shared" ref="H195:H258" si="13">AVERAGE(E195/I195)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9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 s="4">
        <f t="shared" si="13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>
        <v>1443589200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 s="4">
        <f t="shared" si="13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>
        <v>1533445200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 s="4">
        <f t="shared" si="13"/>
        <v>51.78</v>
      </c>
      <c r="I198">
        <v>100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>
        <v>1474520400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 s="4">
        <f t="shared" si="13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>
        <v>1499403600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 s="4">
        <f t="shared" si="13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>
        <v>1283576400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 s="4">
        <f t="shared" si="13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>
        <v>1436590800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 s="4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 s="4">
        <f t="shared" si="13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>
        <v>1407819600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 s="4">
        <f t="shared" si="13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>
        <v>1317877200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 s="4">
        <f t="shared" si="13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>
        <v>1484805600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 s="4">
        <f t="shared" si="13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>
        <v>1302670800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 s="4">
        <f t="shared" si="13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>
        <v>1540789200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 s="4">
        <f t="shared" si="13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>
        <v>1268028000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 s="4">
        <f t="shared" si="13"/>
        <v>99</v>
      </c>
      <c r="I209">
        <v>43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>
        <v>1537160400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 s="4">
        <f t="shared" si="13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>
        <v>1512280800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 s="4">
        <f t="shared" si="13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>
        <v>1463115600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 s="4">
        <f t="shared" si="13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>
        <v>1490850000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 s="4">
        <f t="shared" si="13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>
        <v>1379653200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 s="4">
        <f t="shared" si="13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>
        <v>1580364000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 s="4">
        <f t="shared" si="13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>
        <v>1289714400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 s="4">
        <f t="shared" si="13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>
        <v>1282712400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 s="4">
        <f t="shared" si="13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>
        <v>1550210400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 s="4">
        <f t="shared" si="13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>
        <v>1322114400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 s="4">
        <f t="shared" si="13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>
        <v>1557205200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 s="4">
        <f t="shared" si="13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>
        <v>1323928800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 s="4">
        <f t="shared" si="13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>
        <v>1346130000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 s="4">
        <f t="shared" si="13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>
        <v>1311051600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 s="4">
        <f t="shared" si="13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>
        <v>1340427600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 s="4">
        <f t="shared" si="13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>
        <v>1412312400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 s="4">
        <f t="shared" si="13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>
        <v>1459314000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 s="4">
        <f t="shared" si="13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>
        <v>1415426400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 s="4">
        <f t="shared" si="13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>
        <v>1399093200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 s="4">
        <f t="shared" si="13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>
        <v>1273899600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 s="4">
        <f t="shared" si="13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>
        <v>1432184400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 s="4">
        <f t="shared" si="13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>
        <v>1474779600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 s="4">
        <f t="shared" si="13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>
        <v>1500440400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 s="4">
        <f t="shared" si="13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>
        <v>1575612000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 s="4">
        <f t="shared" si="13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>
        <v>1374123600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 s="4">
        <f t="shared" si="13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>
        <v>1469509200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 s="4">
        <f t="shared" si="13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>
        <v>1309237200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 s="4">
        <f t="shared" si="13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>
        <v>1503982800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 s="4">
        <f t="shared" si="13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>
        <v>1487397600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 s="4">
        <f t="shared" si="13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>
        <v>1562043600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 s="4">
        <f t="shared" si="13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>
        <v>1398574800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 s="4">
        <f t="shared" si="13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>
        <v>1515391200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 s="4">
        <f t="shared" si="13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>
        <v>1441170000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 s="4">
        <f t="shared" si="13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>
        <v>1281157200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 s="4">
        <f t="shared" si="13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>
        <v>1398229200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 s="4">
        <f t="shared" si="13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>
        <v>1495256400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 s="4">
        <f t="shared" si="13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>
        <v>1520402400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 s="4">
        <f t="shared" si="13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>
        <v>1409806800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 s="4">
        <f t="shared" si="13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>
        <v>1396933200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 s="4">
        <f t="shared" si="13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>
        <v>1376024400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 s="4">
        <f t="shared" si="13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>
        <v>1483682400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 s="4">
        <f t="shared" si="13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>
        <v>1420437600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 s="4">
        <f t="shared" si="13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>
        <v>1420783200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 s="4">
        <f t="shared" si="13"/>
        <v>3</v>
      </c>
      <c r="I252">
        <v>1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>
        <v>1267423200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 s="4">
        <f t="shared" si="13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>
        <v>1355205600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 s="4">
        <f t="shared" si="13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>
        <v>1383109200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 s="4">
        <f t="shared" si="1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 s="4">
        <f t="shared" si="13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>
        <v>1487829600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 s="4">
        <f t="shared" si="13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>
        <v>1298268000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 s="4">
        <f t="shared" si="13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>
        <v>1456812000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 s="4">
        <f t="shared" ref="H259:H322" si="17">AVERAGE(E259/I259)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9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 s="4">
        <f t="shared" si="17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>
        <v>1482904800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 s="4">
        <f t="shared" si="17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>
        <v>1356588000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 s="4">
        <f t="shared" si="17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>
        <v>1349845200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 s="4">
        <f t="shared" si="17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>
        <v>1283058000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 s="4">
        <f t="shared" si="17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>
        <v>1304226000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 s="4">
        <f t="shared" si="17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>
        <v>1263016800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 s="4">
        <f t="shared" si="17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>
        <v>1362031200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 s="4">
        <f t="shared" si="17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>
        <v>1455602400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 s="4">
        <f t="shared" si="17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>
        <v>1418191200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 s="4">
        <f t="shared" si="17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>
        <v>1352440800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 s="4">
        <f t="shared" si="17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>
        <v>1353304800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 s="4">
        <f t="shared" si="17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>
        <v>1550728800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 s="4">
        <f t="shared" si="17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>
        <v>1291442400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 s="4">
        <f t="shared" si="17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>
        <v>1452146400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 s="4">
        <f t="shared" si="17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>
        <v>1564894800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 s="4">
        <f t="shared" si="17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 s="4">
        <f t="shared" si="17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>
        <v>1510380000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 s="4">
        <f t="shared" si="17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>
        <v>1555218000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 s="4">
        <f t="shared" si="17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>
        <v>1335243600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 s="4">
        <f t="shared" si="17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>
        <v>1279688400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 s="4">
        <f t="shared" si="17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>
        <v>1356069600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 s="4">
        <f t="shared" si="17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>
        <v>1536210000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 s="4">
        <f t="shared" si="17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>
        <v>1511762400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 s="4">
        <f t="shared" si="17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>
        <v>1333256400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 s="4">
        <f t="shared" si="17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>
        <v>1480744800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 s="4">
        <f t="shared" si="17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>
        <v>1465016400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 s="4">
        <f t="shared" si="17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>
        <v>1336280400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 s="4">
        <f t="shared" si="17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>
        <v>1476766800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 s="4">
        <f t="shared" si="17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>
        <v>1480485600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 s="4">
        <f t="shared" si="17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>
        <v>1430197200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 s="4">
        <f t="shared" si="17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>
        <v>1331787600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 s="4">
        <f t="shared" si="17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 s="4">
        <f t="shared" si="17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>
        <v>1370926800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 s="4">
        <f t="shared" si="17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>
        <v>1319000400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 s="4">
        <f t="shared" si="17"/>
        <v>71.7</v>
      </c>
      <c r="I294">
        <v>10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>
        <v>1333429200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 s="4">
        <f t="shared" si="17"/>
        <v>33.28125</v>
      </c>
      <c r="I295">
        <v>32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>
        <v>1287032400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 s="4">
        <f t="shared" si="17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>
        <v>1541570400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 s="4">
        <f t="shared" si="17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>
        <v>1383976800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 s="4">
        <f t="shared" si="17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>
        <v>1550556000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 s="4">
        <f t="shared" si="17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>
        <v>1390456800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 s="4">
        <f t="shared" si="17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>
        <v>1458018000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 s="4">
        <f t="shared" si="17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>
        <v>1461819600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 s="4">
        <f t="shared" si="17"/>
        <v>5</v>
      </c>
      <c r="I302">
        <v>1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>
        <v>1504155600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 s="4">
        <f t="shared" si="17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>
        <v>1426395600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 s="4">
        <f t="shared" si="17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>
        <v>1537074000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 s="4">
        <f t="shared" si="17"/>
        <v>87.78125</v>
      </c>
      <c r="I305">
        <v>32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>
        <v>1452578400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 s="4">
        <f t="shared" si="17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>
        <v>1474088400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 s="4">
        <f t="shared" si="17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>
        <v>1461906000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 s="4">
        <f t="shared" si="17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>
        <v>1500267600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 s="4">
        <f t="shared" si="17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>
        <v>1340686800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 s="4">
        <f t="shared" si="17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>
        <v>1303189200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 s="4">
        <f t="shared" si="17"/>
        <v>41.16</v>
      </c>
      <c r="I311">
        <v>75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>
        <v>1318309200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 s="4">
        <f t="shared" si="17"/>
        <v>99.125</v>
      </c>
      <c r="I312">
        <v>16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>
        <v>1272171600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 s="4">
        <f t="shared" si="17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>
        <v>1298872800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 s="4">
        <f t="shared" si="17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>
        <v>1383282000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 s="4">
        <f t="shared" si="17"/>
        <v>39</v>
      </c>
      <c r="I315">
        <v>223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>
        <v>1330495200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 s="4">
        <f t="shared" si="17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>
        <v>1552798800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 s="4">
        <f t="shared" si="17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>
        <v>1403413200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 s="4">
        <f t="shared" si="17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>
        <v>1574229600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 s="4">
        <f t="shared" si="17"/>
        <v>42.3</v>
      </c>
      <c r="I319">
        <v>30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>
        <v>1495861200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 s="4">
        <f t="shared" si="17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>
        <v>1392530400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 s="4">
        <f t="shared" si="17"/>
        <v>50.796875</v>
      </c>
      <c r="I321">
        <v>64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>
        <v>1283662800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 s="4">
        <f t="shared" si="17"/>
        <v>101.15</v>
      </c>
      <c r="I322">
        <v>80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>
        <v>1305781200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 s="4">
        <f t="shared" ref="H323:H386" si="21">AVERAGE(E323/I323)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9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 s="4">
        <f t="shared" si="2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>
        <v>1291788000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 s="4">
        <f t="shared" si="21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>
        <v>1396069200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 s="4">
        <f t="shared" si="2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>
        <v>1435899600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 s="4">
        <f t="shared" si="21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>
        <v>1531112400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 s="4">
        <f t="shared" si="21"/>
        <v>25.984375</v>
      </c>
      <c r="I328">
        <v>128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>
        <v>1451628000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 s="4">
        <f t="shared" si="21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>
        <v>1567314000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 s="4">
        <f t="shared" si="2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>
        <v>1544508000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 s="4">
        <f t="shared" si="2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>
        <v>1482472800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 s="4">
        <f t="shared" si="2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>
        <v>1512799200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 s="4">
        <f t="shared" si="2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>
        <v>1324360800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 s="4">
        <f t="shared" si="2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>
        <v>1364533200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 s="4">
        <f t="shared" si="2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>
        <v>1545112800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 s="4">
        <f t="shared" si="2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>
        <v>1516168800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 s="4">
        <f t="shared" si="2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>
        <v>1574920800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 s="4">
        <f t="shared" si="2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>
        <v>1292479200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 s="4">
        <f t="shared" si="2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>
        <v>1573538400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 s="4">
        <f t="shared" si="2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>
        <v>1320382800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 s="4">
        <f t="shared" si="2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 s="4">
        <f t="shared" si="2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>
        <v>1323756000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 s="4">
        <f t="shared" si="2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>
        <v>1441342800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 s="4">
        <f t="shared" si="2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>
        <v>1375333200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 s="4">
        <f t="shared" si="2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>
        <v>1389420000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 s="4">
        <f t="shared" si="2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>
        <v>1520056800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 s="4">
        <f t="shared" si="2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>
        <v>1436504400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 s="4">
        <f t="shared" si="21"/>
        <v>110.32</v>
      </c>
      <c r="I348">
        <v>25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>
        <v>1508302800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 s="4">
        <f t="shared" si="2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>
        <v>1425708000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 s="4">
        <f t="shared" si="2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>
        <v>1488348000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 s="4">
        <f t="shared" si="2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>
        <v>1502600400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 s="4">
        <f t="shared" si="21"/>
        <v>5</v>
      </c>
      <c r="I352">
        <v>1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>
        <v>1433653200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 s="4">
        <f t="shared" si="2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>
        <v>1441602000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 s="4">
        <f t="shared" si="2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 s="4">
        <f t="shared" si="2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>
        <v>1562389200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 s="4">
        <f t="shared" si="21"/>
        <v>94.35</v>
      </c>
      <c r="I356">
        <v>80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>
        <v>1378789200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 s="4">
        <f t="shared" si="21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>
        <v>1488520800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 s="4">
        <f t="shared" si="2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>
        <v>1327298400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 s="4">
        <f t="shared" si="21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>
        <v>1443416400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 s="4">
        <f t="shared" si="2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 s="4">
        <f t="shared" si="2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>
        <v>1315026000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 s="4">
        <f t="shared" si="2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>
        <v>1295071200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 s="4">
        <f t="shared" si="21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>
        <v>1509426000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 s="4">
        <f t="shared" si="2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>
        <v>1299391200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 s="4">
        <f t="shared" si="2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>
        <v>1325052000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 s="4">
        <f t="shared" si="2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>
        <v>1522818000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 s="4">
        <f t="shared" si="2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>
        <v>1485324000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 s="4">
        <f t="shared" si="2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>
        <v>1294120800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 s="4">
        <f t="shared" si="21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>
        <v>1415685600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 s="4">
        <f t="shared" si="2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>
        <v>1288933200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 s="4">
        <f t="shared" si="2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>
        <v>1363237200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 s="4">
        <f t="shared" si="2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>
        <v>1555822800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 s="4">
        <f t="shared" si="2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>
        <v>1427778000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 s="4">
        <f t="shared" si="2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>
        <v>1422424800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 s="4">
        <f t="shared" si="2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>
        <v>1503637200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 s="4">
        <f t="shared" si="21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>
        <v>1547618400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 s="4">
        <f t="shared" si="21"/>
        <v>59.16</v>
      </c>
      <c r="I377">
        <v>25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>
        <v>1449900000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 s="4">
        <f t="shared" si="2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>
        <v>1405141200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 s="4">
        <f t="shared" si="21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>
        <v>1572933600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 s="4">
        <f t="shared" si="2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>
        <v>1530162000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 s="4">
        <f t="shared" si="21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>
        <v>1320904800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 s="4">
        <f t="shared" si="21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>
        <v>1372395600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 s="4">
        <f t="shared" si="2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>
        <v>1437714000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 s="4">
        <f t="shared" si="21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>
        <v>1509771600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 s="4">
        <f t="shared" si="2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>
        <v>1550556000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 s="4">
        <f t="shared" si="2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>
        <v>1489039200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 s="4">
        <f t="shared" ref="H387:H450" si="25">AVERAGE(E387/I387)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9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 s="4">
        <f t="shared" si="25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>
        <v>1278565200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 s="4">
        <f t="shared" si="25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>
        <v>1339909200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 s="4">
        <f t="shared" si="25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>
        <v>1325829600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 s="4">
        <f t="shared" si="25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>
        <v>1290578400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 s="4">
        <f t="shared" si="25"/>
        <v>89.54</v>
      </c>
      <c r="I392">
        <v>50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>
        <v>1380344400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 s="4">
        <f t="shared" si="25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>
        <v>1389852000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 s="4">
        <f t="shared" si="25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>
        <v>1294466400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 s="4">
        <f t="shared" si="25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 s="4">
        <f t="shared" si="25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>
        <v>1375938000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 s="4">
        <f t="shared" si="25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>
        <v>1323410400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 s="4">
        <f t="shared" si="25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>
        <v>1539406800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 s="4">
        <f t="shared" si="25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>
        <v>1369803600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 s="4">
        <f t="shared" si="25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>
        <v>1525928400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 s="4">
        <f t="shared" si="25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>
        <v>1297231200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 s="4">
        <f t="shared" si="25"/>
        <v>2</v>
      </c>
      <c r="I402">
        <v>1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>
        <v>1378530000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 s="4">
        <f t="shared" si="25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>
        <v>1572152400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 s="4">
        <f t="shared" si="25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>
        <v>1329890400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 s="4">
        <f t="shared" si="25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 s="4">
        <f t="shared" si="25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>
        <v>1510898400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 s="4">
        <f t="shared" si="25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>
        <v>1532408400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 s="4">
        <f t="shared" si="25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>
        <v>1360562400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 s="4">
        <f t="shared" si="25"/>
        <v>25</v>
      </c>
      <c r="I409">
        <v>484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>
        <v>1571547600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 s="4">
        <f t="shared" si="25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 s="4">
        <f t="shared" si="25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>
        <v>1492837200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 s="4">
        <f t="shared" si="25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>
        <v>1430197200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 s="4">
        <f t="shared" si="25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>
        <v>1496206800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 s="4">
        <f t="shared" si="25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>
        <v>1389592800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 s="4">
        <f t="shared" si="25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>
        <v>1545631200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 s="4">
        <f t="shared" si="25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>
        <v>1272430800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 s="4">
        <f t="shared" si="25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>
        <v>1327903200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 s="4">
        <f t="shared" si="25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>
        <v>1296021600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 s="4">
        <f t="shared" si="25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>
        <v>1543298400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 s="4">
        <f t="shared" si="25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 s="4">
        <f t="shared" si="25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>
        <v>1325052000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 s="4">
        <f t="shared" si="25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>
        <v>1499576400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 s="4">
        <f t="shared" si="25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>
        <v>1501304400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 s="4">
        <f t="shared" si="25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>
        <v>1273208400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 s="4">
        <f t="shared" si="25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>
        <v>1316840400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 s="4">
        <f t="shared" si="25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>
        <v>1524546000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 s="4">
        <f t="shared" si="25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>
        <v>1438578000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 s="4">
        <f t="shared" si="25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>
        <v>1362549600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 s="4">
        <f t="shared" si="25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>
        <v>1413349200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 s="4">
        <f t="shared" si="25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>
        <v>1298008800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 s="4">
        <f t="shared" si="25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>
        <v>1394427600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 s="4">
        <f t="shared" si="25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>
        <v>1572670800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 s="4">
        <f t="shared" si="25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>
        <v>1531112400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 s="4">
        <f t="shared" si="25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>
        <v>1400734800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 s="4">
        <f t="shared" si="25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>
        <v>1386741600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 s="4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 s="4">
        <f t="shared" si="25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>
        <v>1419660000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 s="4">
        <f t="shared" si="25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>
        <v>1555822800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 s="4">
        <f t="shared" si="25"/>
        <v>51.921875</v>
      </c>
      <c r="I439">
        <v>192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>
        <v>1442379600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 s="4">
        <f t="shared" si="25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>
        <v>1364965200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 s="4">
        <f t="shared" si="25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>
        <v>1479016800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 s="4">
        <f t="shared" si="25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>
        <v>1499662800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 s="4">
        <f t="shared" si="25"/>
        <v>54.5</v>
      </c>
      <c r="I443">
        <v>32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>
        <v>1337835600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 s="4">
        <f t="shared" si="25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>
        <v>1505710800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 s="4">
        <f t="shared" si="25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>
        <v>1287464400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 s="4">
        <f t="shared" si="25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>
        <v>1311656400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 s="4">
        <f t="shared" si="25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>
        <v>1293170400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 s="4">
        <f t="shared" si="25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>
        <v>1355983200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 s="4">
        <f t="shared" si="25"/>
        <v>86</v>
      </c>
      <c r="I449">
        <v>439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>
        <v>1515045600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 s="4">
        <f t="shared" si="25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>
        <v>1366088400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 s="4">
        <f t="shared" ref="H451:H514" si="29">AVERAGE(E451/I451)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9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 s="4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 s="4">
        <f t="shared" si="29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>
        <v>1503118800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 s="4">
        <f t="shared" si="29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>
        <v>1278478800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 s="4">
        <f t="shared" si="29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>
        <v>1484114400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 s="4">
        <f t="shared" si="29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>
        <v>1385445600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 s="4">
        <f t="shared" si="29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>
        <v>1318741200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 s="4">
        <f t="shared" si="29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>
        <v>1518242400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 s="4">
        <f t="shared" si="29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>
        <v>1476594000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 s="4">
        <f t="shared" si="29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>
        <v>1273554000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 s="4">
        <f t="shared" si="29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>
        <v>1421906400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 s="4">
        <f t="shared" si="29"/>
        <v>82.38</v>
      </c>
      <c r="I462">
        <v>50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>
        <v>1281589200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 s="4">
        <f t="shared" si="29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>
        <v>1400389200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 s="4">
        <f t="shared" si="29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>
        <v>1362808800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 s="4">
        <f t="shared" si="29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>
        <v>1388815200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 s="4">
        <f t="shared" si="29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>
        <v>1519538400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 s="4">
        <f t="shared" si="29"/>
        <v>110.3625</v>
      </c>
      <c r="I467">
        <v>80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>
        <v>1517810400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 s="4">
        <f t="shared" si="29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>
        <v>1370581200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 s="4">
        <f t="shared" si="2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 s="4">
        <f t="shared" si="29"/>
        <v>101.25</v>
      </c>
      <c r="I470">
        <v>16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>
        <v>1556600400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 s="4">
        <f t="shared" si="29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>
        <v>1432098000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 s="4">
        <f t="shared" si="29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>
        <v>1482127200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 s="4">
        <f t="shared" si="29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>
        <v>1335934800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 s="4">
        <f t="shared" si="29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>
        <v>1556946000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 s="4">
        <f t="shared" si="29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>
        <v>1530075600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 s="4">
        <f t="shared" si="29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>
        <v>1418796000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 s="4">
        <f t="shared" si="29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>
        <v>1372482000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 s="4">
        <f t="shared" si="29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>
        <v>1534395600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 s="4">
        <f t="shared" si="29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>
        <v>1311397200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 s="4">
        <f t="shared" si="29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>
        <v>1426914000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 s="4">
        <f t="shared" si="29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>
        <v>1501477200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 s="4">
        <f t="shared" si="29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>
        <v>1269061200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 s="4">
        <f t="shared" si="29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>
        <v>1415772000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 s="4">
        <f t="shared" si="29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>
        <v>1331013600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 s="4">
        <f t="shared" si="29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>
        <v>1576735200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 s="4">
        <f t="shared" si="29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>
        <v>1411362000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 s="4">
        <f t="shared" si="29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>
        <v>1563685200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 s="4">
        <f t="shared" si="29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>
        <v>1521867600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 s="4">
        <f t="shared" si="29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>
        <v>1495515600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 s="4">
        <f t="shared" si="29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>
        <v>1455948000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 s="4">
        <f t="shared" si="29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>
        <v>1282366800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 s="4">
        <f t="shared" si="29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>
        <v>1574575200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 s="4">
        <f t="shared" si="29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>
        <v>1374901200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 s="4">
        <f t="shared" si="29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>
        <v>1278910800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 s="4">
        <f t="shared" si="29"/>
        <v>101.78125</v>
      </c>
      <c r="I495">
        <v>64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>
        <v>1562907600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 s="4">
        <f t="shared" si="29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>
        <v>1332478800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 s="4">
        <f t="shared" si="29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>
        <v>1402722000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 s="4">
        <f t="shared" si="29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>
        <v>1496811600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 s="4">
        <f t="shared" si="29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>
        <v>1482213600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 s="4">
        <f t="shared" si="29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>
        <v>1420264800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 s="4">
        <f t="shared" si="29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>
        <v>1458450000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 s="4" t="e">
        <f t="shared" si="29"/>
        <v>#DIV/0!</v>
      </c>
      <c r="I502">
        <v>0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>
        <v>1369803600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 s="4">
        <f t="shared" si="29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>
        <v>1363237200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 s="4">
        <f t="shared" si="29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>
        <v>1345870800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 s="4">
        <f t="shared" si="29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>
        <v>1437454800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 s="4">
        <f t="shared" si="29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>
        <v>1432011600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 s="4">
        <f t="shared" si="29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>
        <v>1366347600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 s="4">
        <f t="shared" si="29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>
        <v>1512885600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 s="4">
        <f t="shared" si="29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>
        <v>1369717200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 s="4">
        <f t="shared" si="29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>
        <v>1534654800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 s="4">
        <f t="shared" si="29"/>
        <v>95</v>
      </c>
      <c r="I511">
        <v>1258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>
        <v>1337058000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 s="4">
        <f t="shared" si="29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>
        <v>1529816400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 s="4">
        <f t="shared" si="29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>
        <v>1564894800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 s="4">
        <f t="shared" si="29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>
        <v>1404622800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 s="4">
        <f t="shared" ref="H515:H578" si="33">AVERAGE(E515/I515)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9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 s="4">
        <f t="shared" si="33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>
        <v>1386741600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 s="4">
        <f t="shared" si="3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 s="4">
        <f t="shared" si="33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>
        <v>1284354000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 s="4">
        <f t="shared" si="33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>
        <v>1494392400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 s="4">
        <f t="shared" si="33"/>
        <v>62.2</v>
      </c>
      <c r="I520">
        <v>10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>
        <v>1519538400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 s="4">
        <f t="shared" si="33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>
        <v>1421906400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 s="4">
        <f t="shared" si="33"/>
        <v>106.4375</v>
      </c>
      <c r="I522">
        <v>32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>
        <v>1555909200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 s="4">
        <f t="shared" si="33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>
        <v>1472446800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 s="4">
        <f t="shared" si="33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>
        <v>1342328400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 s="4">
        <f t="shared" si="33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>
        <v>1268114400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 s="4">
        <f t="shared" si="33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>
        <v>1273381200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 s="4">
        <f t="shared" si="33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>
        <v>1290837600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 s="4">
        <f t="shared" si="33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>
        <v>1454306400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 s="4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 s="4">
        <f t="shared" si="33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>
        <v>1389074400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 s="4">
        <f t="shared" si="33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>
        <v>1402117200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 s="4">
        <f t="shared" si="33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>
        <v>1284440400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 s="4">
        <f t="shared" si="33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>
        <v>1388988000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 s="4">
        <f t="shared" si="3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 s="4">
        <f t="shared" si="33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>
        <v>1377752400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 s="4">
        <f t="shared" si="33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>
        <v>1534568400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 s="4">
        <f t="shared" si="33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>
        <v>1528606800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 s="4">
        <f t="shared" si="33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>
        <v>1284872400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 s="4">
        <f t="shared" si="33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>
        <v>1537592400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 s="4">
        <f t="shared" si="33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>
        <v>1381208400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 s="4">
        <f t="shared" si="33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>
        <v>1562475600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 s="4">
        <f t="shared" si="33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>
        <v>1527397200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 s="4">
        <f t="shared" si="33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>
        <v>1436158800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 s="4">
        <f t="shared" si="33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>
        <v>1456034400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 s="4">
        <f t="shared" si="33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>
        <v>1380171600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 s="4">
        <f t="shared" si="33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>
        <v>1453356000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 s="4">
        <f t="shared" si="33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>
        <v>1578981600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 s="4">
        <f t="shared" si="33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>
        <v>1537419600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 s="4">
        <f t="shared" si="33"/>
        <v>80.75</v>
      </c>
      <c r="I549">
        <v>156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>
        <v>1423202400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 s="4">
        <f t="shared" si="33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>
        <v>1460610000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 s="4">
        <f t="shared" si="33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>
        <v>1370494800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 s="4">
        <f t="shared" si="33"/>
        <v>4</v>
      </c>
      <c r="I552">
        <v>1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>
        <v>1332306000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 s="4">
        <f t="shared" si="33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>
        <v>1422511200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 s="4">
        <f t="shared" si="33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>
        <v>1480312800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 s="4">
        <f t="shared" si="33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>
        <v>1294034400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 s="4">
        <f t="shared" si="3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 s="4">
        <f t="shared" si="33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>
        <v>1399093200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 s="4">
        <f t="shared" si="33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>
        <v>1315890000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 s="4">
        <f t="shared" si="33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>
        <v>1444021200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 s="4">
        <f t="shared" si="33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>
        <v>1460005200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 s="4">
        <f t="shared" si="33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>
        <v>1470718800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 s="4">
        <f t="shared" si="33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>
        <v>1325052000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 s="4">
        <f t="shared" si="33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>
        <v>1319000400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 s="4">
        <f t="shared" si="33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>
        <v>1552539600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 s="4">
        <f t="shared" si="33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>
        <v>1543816800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 s="4">
        <f t="shared" si="33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>
        <v>1427086800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 s="4">
        <f t="shared" si="33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>
        <v>1323064800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 s="4">
        <f t="shared" si="33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>
        <v>1458277200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 s="4">
        <f t="shared" si="33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>
        <v>1405141200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 s="4">
        <f t="shared" si="33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>
        <v>1283058000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 s="4">
        <f t="shared" si="33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>
        <v>1295762400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 s="4">
        <f t="shared" si="33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>
        <v>1419573600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 s="4">
        <f t="shared" si="3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>
        <v>1438750800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 s="4">
        <f t="shared" si="33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>
        <v>1444798800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 s="4">
        <f t="shared" si="33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>
        <v>1399179600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 s="4">
        <f t="shared" si="33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>
        <v>1576562400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 s="4">
        <f t="shared" si="33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>
        <v>1400821200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 s="4">
        <f t="shared" si="33"/>
        <v>98.40625</v>
      </c>
      <c r="I578">
        <v>64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>
        <v>1510984800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 s="4">
        <f t="shared" ref="H579:H642" si="37">AVERAGE(E579/I579)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9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 s="4">
        <f t="shared" si="37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>
        <v>1322978400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 s="4">
        <f t="shared" si="37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>
        <v>1313730000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 s="4">
        <f t="shared" si="37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>
        <v>1394085600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 s="4">
        <f t="shared" si="37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>
        <v>1305349200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 s="4">
        <f t="shared" si="37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>
        <v>1434344400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 s="4">
        <f t="shared" si="37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>
        <v>1331186400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 s="4">
        <f t="shared" si="37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>
        <v>1336539600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 s="4">
        <f t="shared" si="37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>
        <v>1269752400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 s="4">
        <f t="shared" si="37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>
        <v>1291615200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 s="4">
        <f t="shared" si="37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 s="4">
        <f t="shared" si="37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>
        <v>1272171600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 s="4">
        <f t="shared" si="37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>
        <v>1436677200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 s="4">
        <f t="shared" si="37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>
        <v>1420092000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 s="4">
        <f t="shared" si="37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>
        <v>1279947600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 s="4">
        <f t="shared" si="37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>
        <v>1402203600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 s="4">
        <f t="shared" si="37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>
        <v>1396933200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 s="4">
        <f t="shared" si="37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>
        <v>1467262800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 s="4">
        <f t="shared" si="37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>
        <v>1270530000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 s="4">
        <f t="shared" si="37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>
        <v>1457762400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 s="4">
        <f t="shared" si="37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>
        <v>1575525600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 s="4">
        <f t="shared" si="37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>
        <v>1279083600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 s="4">
        <f t="shared" si="37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>
        <v>1424412000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 s="4">
        <f t="shared" si="37"/>
        <v>5</v>
      </c>
      <c r="I602">
        <v>1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>
        <v>1376197200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 s="4">
        <f t="shared" si="37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>
        <v>1402894800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 s="4">
        <f t="shared" si="37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>
        <v>1434430800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 s="4">
        <f t="shared" si="37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>
        <v>1557896400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 s="4">
        <f t="shared" si="37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>
        <v>1297490400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 s="4">
        <f t="shared" si="37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>
        <v>1447394400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 s="4">
        <f t="shared" si="37"/>
        <v>40.03125</v>
      </c>
      <c r="I608">
        <v>160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>
        <v>1458277200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 s="4">
        <f t="shared" si="37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>
        <v>1395723600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 s="4">
        <f t="shared" si="37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>
        <v>1552197600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 s="4">
        <f t="shared" si="37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>
        <v>1549087200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 s="4">
        <f t="shared" si="37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>
        <v>1356847200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 s="4">
        <f t="shared" si="37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>
        <v>1375765200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 s="4">
        <f t="shared" si="37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>
        <v>1289800800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 s="4">
        <f t="shared" si="37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 s="4">
        <f t="shared" si="37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>
        <v>1485669600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 s="4">
        <f t="shared" si="37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>
        <v>1462770000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 s="4">
        <f t="shared" si="37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>
        <v>1379739600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 s="4">
        <f t="shared" si="37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>
        <v>1402722000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 s="4">
        <f t="shared" si="37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>
        <v>1369285200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 s="4">
        <f t="shared" si="37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>
        <v>1304744400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 s="4">
        <f t="shared" si="37"/>
        <v>90.0390625</v>
      </c>
      <c r="I622">
        <v>128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>
        <v>1468299600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 s="4">
        <f t="shared" si="37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>
        <v>1474174800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 s="4">
        <f t="shared" si="37"/>
        <v>92.4375</v>
      </c>
      <c r="I624">
        <v>64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>
        <v>1526014800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 s="4">
        <f t="shared" si="37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>
        <v>1437454800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 s="4">
        <f t="shared" si="37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>
        <v>1422684000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 s="4">
        <f t="shared" si="37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>
        <v>1581314400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 s="4">
        <f t="shared" si="37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>
        <v>1286427600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 s="4">
        <f t="shared" si="37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>
        <v>1278738000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 s="4">
        <f t="shared" si="37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>
        <v>1286427600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 s="4">
        <f t="shared" si="37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>
        <v>1467954000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 s="4">
        <f t="shared" si="37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>
        <v>1557637200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 s="4">
        <f t="shared" si="37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>
        <v>1553922000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 s="4">
        <f t="shared" si="37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>
        <v>1416463200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 s="4">
        <f t="shared" si="37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>
        <v>1447221600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 s="4">
        <f t="shared" si="37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>
        <v>1491627600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 s="4">
        <f t="shared" si="37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>
        <v>1363150800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 s="4">
        <f t="shared" si="37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>
        <v>1330754400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 s="4">
        <f t="shared" si="37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>
        <v>1479794400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 s="4">
        <f t="shared" si="37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>
        <v>1281243600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 s="4">
        <f t="shared" si="37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>
        <v>1532754000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 s="4">
        <f t="shared" si="37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>
        <v>1453356000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 s="4">
        <f t="shared" ref="H643:H706" si="41">AVERAGE(E643/I643)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9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 s="4">
        <f t="shared" si="4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 s="4">
        <f t="shared" si="4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>
        <v>1489899600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 s="4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 s="4">
        <f t="shared" si="4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>
        <v>1539752400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 s="4">
        <f t="shared" si="4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>
        <v>1364101200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 s="4">
        <f t="shared" si="41"/>
        <v>103.5</v>
      </c>
      <c r="I649">
        <v>18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>
        <v>1525323600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 s="4">
        <f t="shared" si="4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>
        <v>1500872400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 s="4">
        <f t="shared" si="4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>
        <v>1288501200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 s="4">
        <f t="shared" si="41"/>
        <v>2</v>
      </c>
      <c r="I652">
        <v>1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>
        <v>1407128400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 s="4">
        <f t="shared" si="4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>
        <v>1394344800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 s="4">
        <f t="shared" si="4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>
        <v>1474088400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 s="4">
        <f t="shared" si="4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>
        <v>1460264400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 s="4">
        <f t="shared" si="4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>
        <v>1440824400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 s="4">
        <f t="shared" si="4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>
        <v>1489554000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 s="4">
        <f t="shared" si="4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>
        <v>1514872800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 s="4">
        <f t="shared" si="4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>
        <v>1515736800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 s="4">
        <f t="shared" si="4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>
        <v>1442898000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 s="4">
        <f t="shared" si="4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>
        <v>1296194400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 s="4">
        <f t="shared" si="4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>
        <v>1440910800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 s="4">
        <f t="shared" si="4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>
        <v>1335502800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 s="4">
        <f t="shared" si="4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>
        <v>1544680800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 s="4">
        <f t="shared" si="4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>
        <v>1288414800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 s="4">
        <f t="shared" si="4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>
        <v>1330581600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 s="4">
        <f t="shared" si="4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>
        <v>1311397200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 s="4">
        <f t="shared" si="4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>
        <v>1378357200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 s="4">
        <f t="shared" si="4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>
        <v>1411102800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 s="4">
        <f t="shared" si="4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>
        <v>1344834000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 s="4">
        <f t="shared" si="4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>
        <v>1499230800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 s="4">
        <f t="shared" si="4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>
        <v>1457416800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 s="4">
        <f t="shared" si="4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>
        <v>1280898000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 s="4">
        <f t="shared" si="4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>
        <v>1522472400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 s="4">
        <f t="shared" si="4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>
        <v>1462510800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 s="4">
        <f t="shared" si="4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>
        <v>1317790800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 s="4">
        <f t="shared" si="4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>
        <v>1568782800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 s="4">
        <f t="shared" si="4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>
        <v>1349413200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 s="4">
        <f t="shared" si="4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>
        <v>1472446800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 s="4">
        <f t="shared" si="4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>
        <v>1548050400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 s="4">
        <f t="shared" si="4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>
        <v>1571806800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 s="4">
        <f t="shared" si="4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>
        <v>1576476000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 s="4">
        <f t="shared" si="4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>
        <v>1324965600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 s="4">
        <f t="shared" si="4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>
        <v>1387519200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 s="4">
        <f t="shared" si="4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>
        <v>1537246800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 s="4">
        <f t="shared" si="4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 s="4">
        <f t="shared" si="4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 s="4">
        <f t="shared" si="4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>
        <v>1523077200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 s="4">
        <f t="shared" si="4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>
        <v>1489554000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 s="4">
        <f t="shared" si="4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>
        <v>1548482400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 s="4">
        <f t="shared" si="4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>
        <v>1384063200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 s="4">
        <f t="shared" si="4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>
        <v>1322892000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 s="4">
        <f t="shared" si="4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>
        <v>1350709200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 s="4">
        <f t="shared" si="4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>
        <v>1564203600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 s="4">
        <f t="shared" si="4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>
        <v>1509685200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 s="4">
        <f t="shared" si="4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>
        <v>1514959200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 s="4">
        <f t="shared" si="4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>
        <v>1448863200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 s="4">
        <f t="shared" si="4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>
        <v>1429592400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 s="4">
        <f t="shared" si="4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>
        <v>1522645200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 s="4">
        <f t="shared" si="4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 s="4">
        <f t="shared" si="4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>
        <v>1561525200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 s="4">
        <f t="shared" si="41"/>
        <v>3</v>
      </c>
      <c r="I702">
        <v>1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>
        <v>1265695200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 s="4">
        <f t="shared" si="4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>
        <v>1301806800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 s="4">
        <f t="shared" si="4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>
        <v>1374901200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 s="4">
        <f t="shared" si="4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>
        <v>1336453200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 s="4">
        <f t="shared" si="41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>
        <v>1468904400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 s="4">
        <f t="shared" ref="H707:H770" si="45">AVERAGE(E707/I707)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9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 s="4">
        <f t="shared" si="45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>
        <v>1547445600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 s="4">
        <f t="shared" si="45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>
        <v>1547359200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 s="4">
        <f t="shared" si="45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>
        <v>1496293200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 s="4">
        <f t="shared" si="45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>
        <v>1335416400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 s="4">
        <f t="shared" si="45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>
        <v>1532149200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 s="4">
        <f t="shared" si="45"/>
        <v>90</v>
      </c>
      <c r="I713">
        <v>14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>
        <v>1453788000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 s="4">
        <f t="shared" si="45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>
        <v>1471496400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 s="4">
        <f t="shared" si="45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>
        <v>1472878800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 s="4">
        <f t="shared" si="45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>
        <v>1408510800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 s="4">
        <f t="shared" si="45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>
        <v>1281589200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 s="4">
        <f t="shared" si="45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>
        <v>1375851600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 s="4">
        <f t="shared" si="45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>
        <v>1315803600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 s="4">
        <f t="shared" si="45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>
        <v>1373691600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 s="4">
        <f t="shared" si="45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>
        <v>1339218000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 s="4">
        <f t="shared" si="45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>
        <v>1520402400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 s="4">
        <f t="shared" si="45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>
        <v>1523336400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 s="4">
        <f t="shared" si="45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>
        <v>1512280800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 s="4">
        <f t="shared" si="45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>
        <v>1458709200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 s="4">
        <f t="shared" si="45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>
        <v>1414126800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 s="4">
        <f t="shared" si="45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>
        <v>1416204000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 s="4">
        <f t="shared" si="45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>
        <v>1288501200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 s="4">
        <f t="shared" si="45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>
        <v>1552971600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 s="4">
        <f t="shared" si="45"/>
        <v>73.5</v>
      </c>
      <c r="I730">
        <v>10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>
        <v>1465102800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 s="4">
        <f t="shared" si="45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>
        <v>1360130400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 s="4">
        <f t="shared" si="45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 s="4">
        <f t="shared" si="45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>
        <v>1500872400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 s="4">
        <f t="shared" si="45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>
        <v>1492146000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 s="4">
        <f t="shared" si="45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>
        <v>1407301200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 s="4">
        <f t="shared" si="45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>
        <v>1486620000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 s="4">
        <f t="shared" si="45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>
        <v>1459918800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 s="4">
        <f t="shared" si="45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>
        <v>1424757600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 s="4">
        <f t="shared" si="45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>
        <v>1479880800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 s="4">
        <f t="shared" si="45"/>
        <v>103.8</v>
      </c>
      <c r="I740">
        <v>15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>
        <v>1418018400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 s="4">
        <f t="shared" si="45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>
        <v>1341032400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 s="4">
        <f t="shared" si="45"/>
        <v>99.5</v>
      </c>
      <c r="I742">
        <v>16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>
        <v>1486360800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 s="4">
        <f t="shared" si="45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>
        <v>1274677200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 s="4">
        <f t="shared" si="45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>
        <v>1267509600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 s="4">
        <f t="shared" si="45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>
        <v>1445922000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 s="4">
        <f t="shared" si="45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>
        <v>1534050000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 s="4">
        <f t="shared" si="45"/>
        <v>61.5</v>
      </c>
      <c r="I747">
        <v>34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>
        <v>1277528400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 s="4">
        <f t="shared" si="45"/>
        <v>35</v>
      </c>
      <c r="I748">
        <v>3388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>
        <v>1318568400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 s="4">
        <f t="shared" si="45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>
        <v>1284354000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 s="4">
        <f t="shared" si="45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>
        <v>1269579600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 s="4">
        <f t="shared" si="45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>
        <v>1413781200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 s="4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>
        <v>1280120400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 s="4">
        <f t="shared" si="45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>
        <v>1459486800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 s="4">
        <f t="shared" si="45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>
        <v>1282539600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 s="4">
        <f t="shared" si="45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>
        <v>1275886800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 s="4">
        <f t="shared" si="45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>
        <v>1355983200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 s="4">
        <f t="shared" si="45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>
        <v>1515391200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 s="4">
        <f t="shared" si="45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>
        <v>1422252000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 s="4">
        <f t="shared" si="45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>
        <v>1305522000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 s="4">
        <f t="shared" si="45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 s="4">
        <f t="shared" si="45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>
        <v>1520402400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 s="4">
        <f t="shared" si="45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>
        <v>1567141200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 s="4">
        <f t="shared" si="45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>
        <v>1501131600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 s="4">
        <f t="shared" si="45"/>
        <v>62.04</v>
      </c>
      <c r="I764">
        <v>100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>
        <v>1355032800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 s="4">
        <f t="shared" si="45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>
        <v>1339477200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 s="4">
        <f t="shared" si="45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>
        <v>1305954000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 s="4">
        <f t="shared" si="45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>
        <v>1494392400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 s="4">
        <f t="shared" si="45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>
        <v>1537419600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 s="4">
        <f t="shared" si="45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>
        <v>1447999200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 s="4">
        <f t="shared" si="45"/>
        <v>73.92</v>
      </c>
      <c r="I770">
        <v>150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>
        <v>1388037600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 s="4">
        <f t="shared" ref="H771:H834" si="49">AVERAGE(E771/I771)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9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 s="4">
        <f t="shared" si="49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>
        <v>1398056400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 s="4">
        <f t="shared" si="49"/>
        <v>106.5</v>
      </c>
      <c r="I773">
        <v>26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>
        <v>1550815200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 s="4">
        <f t="shared" si="49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>
        <v>1550037600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 s="4">
        <f t="shared" si="49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>
        <v>1492923600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 s="4">
        <f t="shared" si="49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>
        <v>1467522000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 s="4">
        <f t="shared" si="49"/>
        <v>96.8</v>
      </c>
      <c r="I777">
        <v>10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>
        <v>1416117600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 s="4">
        <f t="shared" si="49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>
        <v>1563771600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 s="4">
        <f t="shared" si="49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>
        <v>1319259600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 s="4">
        <f t="shared" si="49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>
        <v>1313643600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 s="4">
        <f t="shared" si="49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>
        <v>1440306000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 s="4">
        <f t="shared" si="49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>
        <v>1470805200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 s="4">
        <f t="shared" si="49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>
        <v>1292911200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 s="4">
        <f t="shared" si="49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>
        <v>1301374800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 s="4">
        <f t="shared" si="49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>
        <v>1387864800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 s="4">
        <f t="shared" si="49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>
        <v>1458190800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 s="4">
        <f t="shared" si="49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>
        <v>1559278800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 s="4">
        <f t="shared" si="49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>
        <v>1522731600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 s="4">
        <f t="shared" si="4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 s="4">
        <f t="shared" si="49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>
        <v>1352527200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 s="4">
        <f t="shared" si="49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>
        <v>1404363600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 s="4">
        <f t="shared" si="49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>
        <v>1266645600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 s="4">
        <f t="shared" si="49"/>
        <v>90</v>
      </c>
      <c r="I793">
        <v>6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>
        <v>1482818400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 s="4">
        <f t="shared" si="49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>
        <v>1374642000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 s="4">
        <f t="shared" si="49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>
        <v>1372482000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 s="4">
        <f t="shared" si="49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>
        <v>1514959200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 s="4">
        <f t="shared" si="49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>
        <v>1478235600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 s="4">
        <f t="shared" si="49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>
        <v>1408078800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 s="4">
        <f t="shared" si="49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>
        <v>1548136800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 s="4">
        <f t="shared" si="49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>
        <v>1340859600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 s="4">
        <f t="shared" si="49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>
        <v>1454479200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 s="4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>
        <v>1434430800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 s="4">
        <f t="shared" si="49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>
        <v>1579672800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 s="4">
        <f t="shared" si="49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>
        <v>1562389200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 s="4">
        <f t="shared" si="49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>
        <v>1551506400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 s="4">
        <f t="shared" si="49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>
        <v>1516600800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 s="4">
        <f t="shared" si="49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>
        <v>1420437600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 s="4">
        <f t="shared" si="49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>
        <v>1332997200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 s="4">
        <f t="shared" si="49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>
        <v>1574920800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 s="4">
        <f t="shared" si="49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>
        <v>1464930000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 s="4">
        <f t="shared" si="49"/>
        <v>42</v>
      </c>
      <c r="I811">
        <v>2108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>
        <v>1345006800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 s="4">
        <f t="shared" si="49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>
        <v>1512712800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 s="4">
        <f t="shared" si="49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>
        <v>1452492000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 s="4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 s="4">
        <f t="shared" si="49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>
        <v>1346907600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 s="4">
        <f t="shared" si="49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>
        <v>1464498000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 s="4">
        <f t="shared" si="4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 s="4">
        <f t="shared" si="49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>
        <v>1392184800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 s="4">
        <f t="shared" si="49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>
        <v>1559365200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 s="4">
        <f t="shared" si="49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>
        <v>1549173600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 s="4">
        <f t="shared" si="49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>
        <v>1355032800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 s="4">
        <f t="shared" si="49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>
        <v>1533963600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 s="4">
        <f t="shared" si="49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>
        <v>1489381200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 s="4">
        <f t="shared" si="49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>
        <v>1395032400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 s="4">
        <f t="shared" si="49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>
        <v>1412485200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 s="4">
        <f t="shared" si="49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>
        <v>1279688400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 s="4">
        <f t="shared" si="49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>
        <v>1501995600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 s="4">
        <f t="shared" si="49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>
        <v>1294639200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 s="4">
        <f t="shared" si="49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>
        <v>1305435600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 s="4">
        <f t="shared" si="49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>
        <v>1537592400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 s="4">
        <f t="shared" si="49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>
        <v>1435122000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 s="4">
        <f t="shared" si="49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>
        <v>1520056800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 s="4">
        <f t="shared" si="49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>
        <v>1335675600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 s="4">
        <f t="shared" si="49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>
        <v>1448431200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 s="4">
        <f t="shared" ref="H835:H898" si="53">AVERAGE(E835/I835)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9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 s="4">
        <f t="shared" si="53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>
        <v>1372482000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 s="4">
        <f t="shared" si="53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>
        <v>1425621600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 s="4">
        <f t="shared" si="53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>
        <v>1266300000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 s="4">
        <f t="shared" si="53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>
        <v>1305867600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 s="4">
        <f t="shared" si="53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>
        <v>1538802000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 s="4">
        <f t="shared" si="53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>
        <v>1398920400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 s="4">
        <f t="shared" si="53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>
        <v>1405659600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 s="4">
        <f t="shared" si="53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>
        <v>1457244000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 s="4">
        <f t="shared" si="53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>
        <v>1529298000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 s="4">
        <f t="shared" si="53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>
        <v>1535778000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 s="4">
        <f t="shared" si="53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>
        <v>1327471200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 s="4">
        <f t="shared" si="53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>
        <v>1529557200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 s="4">
        <f t="shared" si="53"/>
        <v>105.9375</v>
      </c>
      <c r="I848">
        <v>48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>
        <v>1535259600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 s="4">
        <f t="shared" si="53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>
        <v>1515564000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 s="4">
        <f t="shared" si="53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>
        <v>1277096400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 s="4">
        <f t="shared" si="53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>
        <v>1329026400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 s="4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>
        <v>1322978400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 s="4">
        <f t="shared" si="53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>
        <v>1338786000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 s="4">
        <f t="shared" si="53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>
        <v>1311656400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 s="4">
        <f t="shared" si="5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 s="4">
        <f t="shared" si="5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 s="4">
        <f t="shared" si="53"/>
        <v>53</v>
      </c>
      <c r="I857">
        <v>452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>
        <v>1311051600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 s="4">
        <f t="shared" si="53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>
        <v>1336712400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 s="4">
        <f t="shared" si="53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>
        <v>1330408800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 s="4">
        <f t="shared" si="53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>
        <v>1524891600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 s="4">
        <f t="shared" si="53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>
        <v>1363669200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 s="4">
        <f t="shared" si="53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>
        <v>1551420000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 s="4">
        <f t="shared" si="53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>
        <v>1269838800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 s="4">
        <f t="shared" si="53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>
        <v>1312520400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 s="4">
        <f t="shared" si="53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>
        <v>1436504400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 s="4">
        <f t="shared" si="53"/>
        <v>97.18</v>
      </c>
      <c r="I866">
        <v>150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>
        <v>1472014800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 s="4">
        <f t="shared" si="53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>
        <v>1411534800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 s="4">
        <f t="shared" si="53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>
        <v>1304917200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 s="4">
        <f t="shared" si="53"/>
        <v>25.99</v>
      </c>
      <c r="I869">
        <v>300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>
        <v>1539579600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 s="4">
        <f t="shared" si="53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>
        <v>1382504400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 s="4">
        <f t="shared" si="53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>
        <v>1278306000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 s="4">
        <f t="shared" si="53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>
        <v>1442552400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 s="4">
        <f t="shared" si="53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>
        <v>1511071200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 s="4">
        <f t="shared" si="53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>
        <v>1536382800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 s="4">
        <f t="shared" si="53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>
        <v>1389592800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 s="4">
        <f t="shared" si="53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>
        <v>1275282000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 s="4">
        <f t="shared" si="53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>
        <v>1294984800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 s="4">
        <f t="shared" si="53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 s="4">
        <f t="shared" si="53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>
        <v>1469595600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 s="4">
        <f t="shared" si="53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>
        <v>1581141600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 s="4">
        <f t="shared" si="53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>
        <v>1488520800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 s="4">
        <f t="shared" si="53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>
        <v>1563858000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 s="4">
        <f t="shared" si="53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>
        <v>1438923600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 s="4">
        <f t="shared" si="53"/>
        <v>37</v>
      </c>
      <c r="I884">
        <v>80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>
        <v>1422165600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 s="4">
        <f t="shared" si="53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>
        <v>1277874000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 s="4">
        <f t="shared" si="53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>
        <v>1399352400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 s="4">
        <f t="shared" si="53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>
        <v>1279083600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 s="4">
        <f t="shared" si="53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>
        <v>1284354000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 s="4">
        <f t="shared" si="53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>
        <v>1441170000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 s="4">
        <f t="shared" si="53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>
        <v>1493528400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 s="4">
        <f t="shared" si="53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>
        <v>1395205200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 s="4">
        <f t="shared" si="53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>
        <v>1561438800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 s="4">
        <f t="shared" si="5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 s="4">
        <f t="shared" si="53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>
        <v>1277960400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 s="4">
        <f t="shared" si="53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>
        <v>1434690000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 s="4">
        <f t="shared" si="53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>
        <v>1376110800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 s="4">
        <f t="shared" si="53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>
        <v>1518415200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 s="4">
        <f t="shared" si="53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>
        <v>1310878800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 s="4">
        <f t="shared" ref="H899:H962" si="57">AVERAGE(E899/I899)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9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 s="4">
        <f t="shared" si="57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>
        <v>1576994400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 s="4">
        <f t="shared" si="57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>
        <v>1382677200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 s="4">
        <f t="shared" si="57"/>
        <v>2</v>
      </c>
      <c r="I902">
        <v>1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>
        <v>1411189200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 s="4">
        <f t="shared" si="57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>
        <v>1534654800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 s="4">
        <f t="shared" si="57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>
        <v>1457762400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 s="4">
        <f t="shared" si="57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>
        <v>1337490000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 s="4">
        <f t="shared" si="57"/>
        <v>49.6875</v>
      </c>
      <c r="I906">
        <v>16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>
        <v>1349672400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 s="4">
        <f t="shared" si="57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>
        <v>1379826000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 s="4">
        <f t="shared" si="57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>
        <v>1497762000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 s="4">
        <f t="shared" si="57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>
        <v>1304485200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 s="4">
        <f t="shared" si="57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>
        <v>1336885200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 s="4">
        <f t="shared" si="57"/>
        <v>107.7625</v>
      </c>
      <c r="I911">
        <v>80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 s="4">
        <f t="shared" si="57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>
        <v>1421992800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 s="4">
        <f t="shared" si="57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>
        <v>1568178000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 s="4">
        <f t="shared" si="57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>
        <v>1347944400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 s="4">
        <f t="shared" si="57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>
        <v>1558760400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 s="4">
        <f t="shared" si="57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>
        <v>1376629200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 s="4">
        <f t="shared" si="57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>
        <v>1504760400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 s="4">
        <f t="shared" si="57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>
        <v>1419660000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 s="4">
        <f t="shared" si="57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>
        <v>1311310800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 s="4">
        <f t="shared" si="57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>
        <v>1344315600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 s="4">
        <f t="shared" si="57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>
        <v>1510725600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 s="4">
        <f t="shared" si="57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>
        <v>1551247200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 s="4">
        <f t="shared" si="57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>
        <v>1330236000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 s="4">
        <f t="shared" si="57"/>
        <v>40</v>
      </c>
      <c r="I924">
        <v>2261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>
        <v>1545112800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 s="4">
        <f t="shared" si="57"/>
        <v>101.1</v>
      </c>
      <c r="I925">
        <v>40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>
        <v>1279170000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 s="4">
        <f t="shared" si="57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>
        <v>1573452000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 s="4">
        <f t="shared" si="57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>
        <v>1507093200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 s="4">
        <f t="shared" si="57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>
        <v>1463374800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 s="4">
        <f t="shared" si="57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>
        <v>1344574800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 s="4">
        <f t="shared" si="57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>
        <v>1389074400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 s="4">
        <f t="shared" si="57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>
        <v>1494997200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 s="4">
        <f t="shared" si="57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>
        <v>1425448800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 s="4">
        <f t="shared" si="57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>
        <v>1404104400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 s="4">
        <f t="shared" si="57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>
        <v>1394773200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 s="4">
        <f t="shared" si="57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>
        <v>1366520400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 s="4">
        <f t="shared" si="57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>
        <v>1456639200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 s="4">
        <f t="shared" si="57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>
        <v>1438318800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 s="4">
        <f t="shared" si="57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>
        <v>1564030800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 s="4">
        <f t="shared" si="57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>
        <v>1449295200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 s="4">
        <f t="shared" si="57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>
        <v>1531890000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 s="4">
        <f t="shared" si="57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>
        <v>1306213200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 s="4">
        <f t="shared" si="57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 s="4">
        <f t="shared" si="57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>
        <v>1297576800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 s="4">
        <f t="shared" si="57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>
        <v>1296194400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 s="4">
        <f t="shared" si="57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>
        <v>1414558800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 s="4">
        <f t="shared" si="57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>
        <v>1488348000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 s="4">
        <f t="shared" si="57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>
        <v>1334898000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 s="4">
        <f t="shared" si="57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>
        <v>1308373200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 s="4">
        <f t="shared" si="57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>
        <v>1412312400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 s="4">
        <f t="shared" si="57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>
        <v>1419228000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 s="4">
        <f t="shared" si="57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>
        <v>1430974800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 s="4">
        <f t="shared" si="57"/>
        <v>5</v>
      </c>
      <c r="I952">
        <v>1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>
        <v>1555822800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 s="4">
        <f t="shared" si="57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>
        <v>1482818400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 s="4">
        <f t="shared" si="57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>
        <v>1471928400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 s="4">
        <f t="shared" si="57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>
        <v>1453701600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 s="4">
        <f t="shared" si="57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>
        <v>1350363600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 s="4">
        <f t="shared" si="57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>
        <v>1353996000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 s="4">
        <f t="shared" si="57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>
        <v>1451109600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 s="4">
        <f t="shared" si="57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>
        <v>1329631200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 s="4">
        <f t="shared" si="57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>
        <v>1278997200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 s="4">
        <f t="shared" si="57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>
        <v>1280120400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 s="4">
        <f t="shared" si="57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>
        <v>1458104400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 s="4">
        <f t="shared" ref="H963:H1001" si="61">AVERAGE(E963/I963)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9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 s="4">
        <f t="shared" si="6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>
        <v>1386223200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 s="4">
        <f t="shared" si="6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>
        <v>1299823200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 s="4">
        <f t="shared" si="61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>
        <v>1431752400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 s="4">
        <f t="shared" si="6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>
        <v>1267855200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 s="4">
        <f t="shared" si="6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>
        <v>1497675600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 s="4">
        <f t="shared" si="6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>
        <v>1336885200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 s="4">
        <f t="shared" si="6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>
        <v>1295157600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 s="4">
        <f t="shared" si="61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>
        <v>1577599200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 s="4">
        <f t="shared" si="6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>
        <v>1305003600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 s="4">
        <f t="shared" si="61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>
        <v>1381726800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 s="4">
        <f t="shared" si="6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>
        <v>1402462800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 s="4">
        <f t="shared" si="6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>
        <v>1292133600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 s="4">
        <f t="shared" si="61"/>
        <v>93.46875</v>
      </c>
      <c r="I976">
        <v>32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>
        <v>1368939600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 s="4">
        <f t="shared" si="6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>
        <v>1452146400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 s="4">
        <f t="shared" si="6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>
        <v>1296712800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 s="4">
        <f t="shared" si="61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>
        <v>1520748000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 s="4">
        <f t="shared" si="61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>
        <v>1480831200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 s="4">
        <f t="shared" si="6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>
        <v>1426914000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 s="4">
        <f t="shared" si="6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>
        <v>1446616800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 s="4">
        <f t="shared" si="6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>
        <v>1517032800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 s="4">
        <f t="shared" si="61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>
        <v>1311224400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 s="4">
        <f t="shared" si="6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>
        <v>1566190800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 s="4">
        <f t="shared" si="6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>
        <v>1570165200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 s="4">
        <f t="shared" si="6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>
        <v>1388556000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 s="4">
        <f t="shared" si="61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>
        <v>1303189200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 s="4">
        <f t="shared" si="6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>
        <v>1494478800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 s="4">
        <f t="shared" si="61"/>
        <v>76.546875</v>
      </c>
      <c r="I990">
        <v>64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>
        <v>1480744800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 s="4">
        <f t="shared" si="6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>
        <v>1555822800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 s="4">
        <f t="shared" si="61"/>
        <v>106.859375</v>
      </c>
      <c r="I992">
        <v>64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>
        <v>1458882000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 s="4">
        <f t="shared" si="6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>
        <v>1411966800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 s="4">
        <f t="shared" si="6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>
        <v>1526878800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 s="4">
        <f t="shared" si="61"/>
        <v>101.44</v>
      </c>
      <c r="I995">
        <v>75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>
        <v>1452405600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 s="4">
        <f t="shared" si="6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>
        <v>1414040400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 s="4">
        <f t="shared" si="6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>
        <v>1543816800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 s="4">
        <f t="shared" si="6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>
        <v>1359698400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 s="4">
        <f t="shared" si="6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>
        <v>1390629600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 s="4">
        <f t="shared" si="6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>
        <v>1267077600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 s="4">
        <f t="shared" si="6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>
        <v>1467781200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F1:F1048576">
    <cfRule type="colorScale" priority="1">
      <colorScale>
        <cfvo type="num" val="0"/>
        <cfvo type="percentile" val="100"/>
        <cfvo type="num" val="200"/>
        <color rgb="FFFF2F34"/>
        <color rgb="FF9CC97D"/>
        <color rgb="FF63A0D7"/>
      </colorScale>
    </cfRule>
  </conditionalFormatting>
  <conditionalFormatting sqref="G1:H1048576">
    <cfRule type="cellIs" dxfId="14" priority="2" operator="equal">
      <formula>"live"</formula>
    </cfRule>
    <cfRule type="cellIs" dxfId="13" priority="3" operator="equal">
      <formula>"live"</formula>
    </cfRule>
    <cfRule type="cellIs" dxfId="12" priority="4" operator="equal">
      <formula>"canceled"</formula>
    </cfRule>
    <cfRule type="cellIs" dxfId="11" priority="5" operator="equal">
      <formula>"successful"</formula>
    </cfRule>
    <cfRule type="cellIs" dxfId="10" priority="6" operator="equal">
      <formula>"failed"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1E95-1440-459B-AB62-0C15A3599AD6}">
  <sheetPr codeName="Sheet3"/>
  <dimension ref="A1:F19"/>
  <sheetViews>
    <sheetView workbookViewId="0">
      <selection activeCell="D19" sqref="D1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2069</v>
      </c>
    </row>
    <row r="3" spans="1:6" x14ac:dyDescent="0.35">
      <c r="A3" s="6" t="s">
        <v>2068</v>
      </c>
      <c r="B3" s="6" t="s">
        <v>2070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2063</v>
      </c>
      <c r="E8">
        <v>4</v>
      </c>
      <c r="F8">
        <v>4</v>
      </c>
    </row>
    <row r="9" spans="1:6" x14ac:dyDescent="0.35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9" spans="4:4" x14ac:dyDescent="0.35">
      <c r="D19" t="s">
        <v>2111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A92C-E20C-41DF-AFBC-3B4119EDCCDA}">
  <sheetPr codeName="Sheet4"/>
  <dimension ref="A1:F30"/>
  <sheetViews>
    <sheetView topLeftCell="A8" workbookViewId="0">
      <selection activeCell="A19" sqref="A19:F19"/>
    </sheetView>
  </sheetViews>
  <sheetFormatPr defaultRowHeight="15.5" x14ac:dyDescent="0.35"/>
  <cols>
    <col min="1" max="1" width="16.9140625" bestFit="1" customWidth="1"/>
    <col min="2" max="5" width="9.5" customWidth="1"/>
    <col min="6" max="7" width="10.58203125" bestFit="1" customWidth="1"/>
  </cols>
  <sheetData>
    <row r="1" spans="1:6" x14ac:dyDescent="0.35">
      <c r="A1" s="6" t="s">
        <v>2065</v>
      </c>
      <c r="B1" t="s">
        <v>2069</v>
      </c>
    </row>
    <row r="2" spans="1:6" x14ac:dyDescent="0.35">
      <c r="A2" s="6" t="s">
        <v>6</v>
      </c>
      <c r="B2" t="s">
        <v>2069</v>
      </c>
    </row>
    <row r="4" spans="1:6" x14ac:dyDescent="0.35">
      <c r="A4" s="6" t="s">
        <v>2068</v>
      </c>
      <c r="B4" s="6" t="s">
        <v>2070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2064</v>
      </c>
      <c r="E7">
        <v>4</v>
      </c>
      <c r="F7">
        <v>4</v>
      </c>
    </row>
    <row r="8" spans="1:6" x14ac:dyDescent="0.35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2042</v>
      </c>
      <c r="C10">
        <v>8</v>
      </c>
      <c r="E10">
        <v>10</v>
      </c>
      <c r="F10">
        <v>18</v>
      </c>
    </row>
    <row r="11" spans="1:6" x14ac:dyDescent="0.3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2056</v>
      </c>
      <c r="C15">
        <v>3</v>
      </c>
      <c r="E15">
        <v>4</v>
      </c>
      <c r="F15">
        <v>7</v>
      </c>
    </row>
    <row r="16" spans="1:6" x14ac:dyDescent="0.35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2055</v>
      </c>
      <c r="C20">
        <v>4</v>
      </c>
      <c r="E20">
        <v>4</v>
      </c>
      <c r="F20">
        <v>8</v>
      </c>
    </row>
    <row r="21" spans="1:6" x14ac:dyDescent="0.35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2062</v>
      </c>
      <c r="C22">
        <v>9</v>
      </c>
      <c r="E22">
        <v>5</v>
      </c>
      <c r="F22">
        <v>14</v>
      </c>
    </row>
    <row r="23" spans="1:6" x14ac:dyDescent="0.35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2058</v>
      </c>
      <c r="C25">
        <v>7</v>
      </c>
      <c r="E25">
        <v>14</v>
      </c>
      <c r="F25">
        <v>21</v>
      </c>
    </row>
    <row r="26" spans="1:6" x14ac:dyDescent="0.35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2061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3BA0-4D6E-497A-8DB4-69D478A37DB7}">
  <sheetPr codeName="Sheet5"/>
  <dimension ref="A1:F18"/>
  <sheetViews>
    <sheetView workbookViewId="0">
      <selection activeCell="A6" sqref="A6"/>
    </sheetView>
  </sheetViews>
  <sheetFormatPr defaultRowHeight="15.5" x14ac:dyDescent="0.35"/>
  <cols>
    <col min="1" max="1" width="16.1640625" bestFit="1" customWidth="1"/>
    <col min="2" max="2" width="15.08203125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2065</v>
      </c>
      <c r="B1" t="s">
        <v>2069</v>
      </c>
    </row>
    <row r="2" spans="1:6" x14ac:dyDescent="0.35">
      <c r="A2" s="6" t="s">
        <v>2098</v>
      </c>
      <c r="B2" t="s">
        <v>2069</v>
      </c>
    </row>
    <row r="4" spans="1:6" x14ac:dyDescent="0.35">
      <c r="A4" s="6" t="s">
        <v>2068</v>
      </c>
      <c r="B4" s="6" t="s">
        <v>2070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2099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2100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2101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2102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2103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2104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2105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2106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2107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2108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2109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2110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C6A3-0EB7-4D28-A4B2-D39F93EC22BF}">
  <sheetPr codeName="Sheet6"/>
  <dimension ref="A1:I27"/>
  <sheetViews>
    <sheetView tabSelected="1" zoomScale="92" zoomScaleNormal="92" workbookViewId="0">
      <selection activeCell="B5" sqref="B5"/>
    </sheetView>
  </sheetViews>
  <sheetFormatPr defaultRowHeight="15.5" x14ac:dyDescent="0.35"/>
  <cols>
    <col min="1" max="1" width="15.1640625" customWidth="1"/>
    <col min="2" max="2" width="12.1640625" customWidth="1"/>
    <col min="4" max="4" width="10.33203125" customWidth="1"/>
    <col min="5" max="5" width="13" customWidth="1"/>
    <col min="6" max="6" width="12.58203125" customWidth="1"/>
    <col min="7" max="7" width="9.4140625" customWidth="1"/>
    <col min="8" max="9" width="11.25" customWidth="1"/>
    <col min="12" max="12" width="14.58203125" customWidth="1"/>
  </cols>
  <sheetData>
    <row r="1" spans="1:9" x14ac:dyDescent="0.35">
      <c r="A1" s="10" t="s">
        <v>2</v>
      </c>
      <c r="B1" s="10" t="s">
        <v>2073</v>
      </c>
      <c r="C1" s="10" t="s">
        <v>2074</v>
      </c>
      <c r="D1" s="10" t="s">
        <v>2075</v>
      </c>
      <c r="E1" s="10" t="s">
        <v>2076</v>
      </c>
      <c r="F1" s="10" t="s">
        <v>2077</v>
      </c>
      <c r="G1" s="10" t="s">
        <v>2078</v>
      </c>
      <c r="H1" s="10" t="s">
        <v>2079</v>
      </c>
      <c r="I1" s="10"/>
    </row>
    <row r="2" spans="1:9" x14ac:dyDescent="0.35">
      <c r="A2" t="s">
        <v>2090</v>
      </c>
      <c r="B2" s="11">
        <f>COUNTIFS(Crowdfunding!$G$2:$G$1001,"successful",Crowdfunding!$D$2:$D$1001,"&lt;1000")</f>
        <v>30</v>
      </c>
      <c r="C2" s="11">
        <f>COUNTIFS(Crowdfunding!$G$2:$G$1001,"failed",Crowdfunding!$D$2:$D$1001,"&lt;1000")</f>
        <v>20</v>
      </c>
      <c r="D2" s="11">
        <f>COUNTIFS(Crowdfunding!$G$2:$G$1001,"canceled",Crowdfunding!$D$2:$D$1001,"&lt;1000")</f>
        <v>1</v>
      </c>
      <c r="E2">
        <f>SUM(B2:D2)</f>
        <v>51</v>
      </c>
      <c r="F2" s="5">
        <f>(B2/$E$2)*100</f>
        <v>58.82352941176471</v>
      </c>
      <c r="G2" s="5">
        <f>(C2/$E$2)*100</f>
        <v>39.215686274509807</v>
      </c>
      <c r="H2" s="5">
        <f>(D2/$E$2)*100</f>
        <v>1.9607843137254901</v>
      </c>
      <c r="I2" s="5"/>
    </row>
    <row r="3" spans="1:9" x14ac:dyDescent="0.35">
      <c r="A3" t="s">
        <v>2080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>SUM(B3:D3)</f>
        <v>231</v>
      </c>
      <c r="F3" s="5">
        <f>(B3/$E$3)*100</f>
        <v>82.683982683982677</v>
      </c>
      <c r="G3" s="5">
        <f>(C3/$E$3)*100</f>
        <v>16.450216450216452</v>
      </c>
      <c r="H3" s="5">
        <f>(D3/$E$3)*100</f>
        <v>0.86580086580086579</v>
      </c>
    </row>
    <row r="4" spans="1:9" x14ac:dyDescent="0.35">
      <c r="A4" t="s">
        <v>2081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>SUM(B4:D4)</f>
        <v>315</v>
      </c>
      <c r="F4" s="5">
        <f>(B4/$E$4)*100</f>
        <v>52.06349206349207</v>
      </c>
      <c r="G4" s="5">
        <f t="shared" ref="G4:H4" si="0">(C4/$E$4)*100</f>
        <v>40</v>
      </c>
      <c r="H4" s="5">
        <f t="shared" si="0"/>
        <v>7.9365079365079358</v>
      </c>
    </row>
    <row r="5" spans="1:9" x14ac:dyDescent="0.35">
      <c r="A5" t="s">
        <v>2082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ref="E5:E12" si="1">SUM(B5:D5)</f>
        <v>9</v>
      </c>
      <c r="F5" s="5">
        <f>(B5/$E$5)*100</f>
        <v>44.444444444444443</v>
      </c>
      <c r="G5" s="5">
        <f t="shared" ref="G5:H5" si="2">(C5/$E$5)*100</f>
        <v>55.555555555555557</v>
      </c>
      <c r="H5">
        <f t="shared" si="2"/>
        <v>0</v>
      </c>
    </row>
    <row r="6" spans="1:9" x14ac:dyDescent="0.35">
      <c r="A6" t="s">
        <v>2083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1"/>
        <v>10</v>
      </c>
      <c r="F6">
        <f>(B6/$E$6)*100</f>
        <v>100</v>
      </c>
      <c r="G6">
        <f t="shared" ref="G6:H6" si="3">(C6/$E$6)*100</f>
        <v>0</v>
      </c>
      <c r="H6">
        <f t="shared" si="3"/>
        <v>0</v>
      </c>
    </row>
    <row r="7" spans="1:9" x14ac:dyDescent="0.35">
      <c r="A7" t="s">
        <v>2084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1"/>
        <v>7</v>
      </c>
      <c r="F7">
        <f>(B7/$E$7)*100</f>
        <v>100</v>
      </c>
      <c r="G7">
        <f t="shared" ref="G7:H7" si="4">(C7/$E$7)*100</f>
        <v>0</v>
      </c>
      <c r="H7">
        <f t="shared" si="4"/>
        <v>0</v>
      </c>
    </row>
    <row r="8" spans="1:9" x14ac:dyDescent="0.35">
      <c r="A8" t="s">
        <v>2085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1"/>
        <v>14</v>
      </c>
      <c r="F8" s="5">
        <f>(B8/$E$8)*100</f>
        <v>78.571428571428569</v>
      </c>
      <c r="G8" s="5">
        <f t="shared" ref="G8:H8" si="5">(C8/$E$8)*100</f>
        <v>21.428571428571427</v>
      </c>
      <c r="H8">
        <f t="shared" si="5"/>
        <v>0</v>
      </c>
    </row>
    <row r="9" spans="1:9" x14ac:dyDescent="0.35">
      <c r="A9" t="s">
        <v>2086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1"/>
        <v>7</v>
      </c>
      <c r="F9">
        <f>(B9/$E$9)*100</f>
        <v>100</v>
      </c>
      <c r="G9">
        <f t="shared" ref="G9:H9" si="6">(C9/$E$9)*100</f>
        <v>0</v>
      </c>
      <c r="H9">
        <f t="shared" si="6"/>
        <v>0</v>
      </c>
    </row>
    <row r="10" spans="1:9" x14ac:dyDescent="0.35">
      <c r="A10" t="s">
        <v>2087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1"/>
        <v>12</v>
      </c>
      <c r="F10" s="5">
        <f>(B10/$E$10)*100</f>
        <v>66.666666666666657</v>
      </c>
      <c r="G10" s="5">
        <f t="shared" ref="G10:H10" si="7">(C10/$E$10)*100</f>
        <v>25</v>
      </c>
      <c r="H10" s="5">
        <f t="shared" si="7"/>
        <v>8.3333333333333321</v>
      </c>
    </row>
    <row r="11" spans="1:9" x14ac:dyDescent="0.35">
      <c r="A11" t="s">
        <v>2088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1"/>
        <v>14</v>
      </c>
      <c r="F11" s="5">
        <f>(B11/$E$11)*100</f>
        <v>78.571428571428569</v>
      </c>
      <c r="G11" s="5">
        <f t="shared" ref="G11:H11" si="8">(C11/$E$11)*100</f>
        <v>21.428571428571427</v>
      </c>
      <c r="H11">
        <f t="shared" si="8"/>
        <v>0</v>
      </c>
    </row>
    <row r="12" spans="1:9" x14ac:dyDescent="0.35">
      <c r="A12" t="s">
        <v>2089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1"/>
        <v>11</v>
      </c>
      <c r="F12" s="5">
        <f>(B12/$E$12)*100</f>
        <v>72.727272727272734</v>
      </c>
      <c r="G12" s="5">
        <f>(C12/$E$12)*100</f>
        <v>27.27272727272727</v>
      </c>
      <c r="H12" s="5">
        <f>(D12/$E$12)*100</f>
        <v>0</v>
      </c>
    </row>
    <row r="13" spans="1:9" x14ac:dyDescent="0.35">
      <c r="A13" s="11" t="s">
        <v>2091</v>
      </c>
      <c r="B13" s="11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>SUM(B13:D13)</f>
        <v>305</v>
      </c>
      <c r="F13" s="5">
        <f>(B13/$E$13)*100</f>
        <v>37.377049180327873</v>
      </c>
      <c r="G13" s="5">
        <f>(C13/$E$13)*100</f>
        <v>53.442622950819676</v>
      </c>
      <c r="H13" s="5">
        <f>(D13/$E$13)*100</f>
        <v>9.1803278688524586</v>
      </c>
      <c r="I13" s="5"/>
    </row>
    <row r="16" spans="1:9" x14ac:dyDescent="0.35">
      <c r="C16" s="15"/>
    </row>
    <row r="17" spans="1:3" x14ac:dyDescent="0.35">
      <c r="C17" s="15"/>
    </row>
    <row r="18" spans="1:3" x14ac:dyDescent="0.35">
      <c r="C18" s="15"/>
    </row>
    <row r="19" spans="1:3" x14ac:dyDescent="0.35">
      <c r="C19" s="15"/>
    </row>
    <row r="20" spans="1:3" x14ac:dyDescent="0.35">
      <c r="C20" s="15"/>
    </row>
    <row r="21" spans="1:3" x14ac:dyDescent="0.35">
      <c r="C21" s="15"/>
    </row>
    <row r="22" spans="1:3" x14ac:dyDescent="0.35">
      <c r="C22" s="15"/>
    </row>
    <row r="23" spans="1:3" x14ac:dyDescent="0.35">
      <c r="C23" s="15"/>
    </row>
    <row r="24" spans="1:3" x14ac:dyDescent="0.35">
      <c r="C24" s="15"/>
    </row>
    <row r="25" spans="1:3" x14ac:dyDescent="0.35">
      <c r="C25" s="15"/>
    </row>
    <row r="26" spans="1:3" x14ac:dyDescent="0.35">
      <c r="C26" s="15"/>
    </row>
    <row r="27" spans="1:3" x14ac:dyDescent="0.35">
      <c r="A27" s="11"/>
      <c r="B27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3F27-A689-435E-90F0-3926CE1737CE}">
  <sheetPr codeName="Sheet7"/>
  <dimension ref="A1:I566"/>
  <sheetViews>
    <sheetView workbookViewId="0">
      <selection activeCell="M6" sqref="M6"/>
    </sheetView>
  </sheetViews>
  <sheetFormatPr defaultRowHeight="15.5" x14ac:dyDescent="0.35"/>
  <cols>
    <col min="1" max="1" width="10.6640625"/>
    <col min="2" max="2" width="13" bestFit="1" customWidth="1"/>
    <col min="3" max="4" width="7.75" bestFit="1" customWidth="1"/>
    <col min="7" max="7" width="13.08203125" bestFit="1" customWidth="1"/>
    <col min="8" max="8" width="7.75" bestFit="1" customWidth="1"/>
    <col min="9" max="9" width="6.75" bestFit="1" customWidth="1"/>
  </cols>
  <sheetData>
    <row r="1" spans="1:9" x14ac:dyDescent="0.35">
      <c r="A1" s="1" t="s">
        <v>4</v>
      </c>
      <c r="B1" s="1" t="s">
        <v>5</v>
      </c>
      <c r="C1" s="1"/>
      <c r="D1" s="1"/>
      <c r="F1" s="1" t="s">
        <v>4</v>
      </c>
      <c r="G1" s="1" t="s">
        <v>5</v>
      </c>
    </row>
    <row r="2" spans="1:9" x14ac:dyDescent="0.35">
      <c r="A2" t="s">
        <v>20</v>
      </c>
      <c r="B2">
        <v>158</v>
      </c>
      <c r="C2" s="13" t="s">
        <v>2092</v>
      </c>
      <c r="D2" s="5">
        <f>AVERAGE(B:B)</f>
        <v>851.14690265486729</v>
      </c>
      <c r="F2" t="s">
        <v>14</v>
      </c>
      <c r="G2">
        <v>0</v>
      </c>
      <c r="H2" s="14" t="s">
        <v>2092</v>
      </c>
      <c r="I2" s="5">
        <f>AVERAGE(G:G)</f>
        <v>585.61538461538464</v>
      </c>
    </row>
    <row r="3" spans="1:9" x14ac:dyDescent="0.35">
      <c r="A3" t="s">
        <v>20</v>
      </c>
      <c r="B3">
        <v>1425</v>
      </c>
      <c r="C3" s="13" t="s">
        <v>2093</v>
      </c>
      <c r="D3" s="5">
        <f>MEDIAN(B:B)</f>
        <v>201</v>
      </c>
      <c r="F3" t="s">
        <v>14</v>
      </c>
      <c r="G3">
        <v>24</v>
      </c>
      <c r="H3" s="14" t="s">
        <v>2093</v>
      </c>
      <c r="I3" s="5">
        <f>MEDIAN(G:G)</f>
        <v>114.5</v>
      </c>
    </row>
    <row r="4" spans="1:9" x14ac:dyDescent="0.35">
      <c r="A4" t="s">
        <v>20</v>
      </c>
      <c r="B4">
        <v>174</v>
      </c>
      <c r="C4" s="13" t="s">
        <v>2094</v>
      </c>
      <c r="D4" s="5">
        <f>MIN(B:B)</f>
        <v>16</v>
      </c>
      <c r="F4" t="s">
        <v>14</v>
      </c>
      <c r="G4">
        <v>53</v>
      </c>
      <c r="H4" s="14" t="s">
        <v>2094</v>
      </c>
      <c r="I4" s="5">
        <f>MIN(G:G)</f>
        <v>0</v>
      </c>
    </row>
    <row r="5" spans="1:9" x14ac:dyDescent="0.35">
      <c r="A5" t="s">
        <v>20</v>
      </c>
      <c r="B5">
        <v>227</v>
      </c>
      <c r="C5" s="13" t="s">
        <v>2095</v>
      </c>
      <c r="D5" s="5">
        <f>MAX(B:B)</f>
        <v>7295</v>
      </c>
      <c r="F5" t="s">
        <v>14</v>
      </c>
      <c r="G5">
        <v>18</v>
      </c>
      <c r="H5" s="14" t="s">
        <v>2095</v>
      </c>
      <c r="I5" s="5">
        <f>MAX(G:G)</f>
        <v>6080</v>
      </c>
    </row>
    <row r="6" spans="1:9" x14ac:dyDescent="0.35">
      <c r="A6" t="s">
        <v>20</v>
      </c>
      <c r="B6">
        <v>220</v>
      </c>
      <c r="C6" s="13" t="s">
        <v>2096</v>
      </c>
      <c r="D6" s="5">
        <f>_xlfn.VAR.P(B:B)</f>
        <v>1603373.7324019109</v>
      </c>
      <c r="F6" t="s">
        <v>14</v>
      </c>
      <c r="G6">
        <v>44</v>
      </c>
      <c r="H6" s="14" t="s">
        <v>2096</v>
      </c>
      <c r="I6" s="5">
        <f>_xlfn.VAR.P(G:G)</f>
        <v>921574.68174133555</v>
      </c>
    </row>
    <row r="7" spans="1:9" x14ac:dyDescent="0.35">
      <c r="A7" t="s">
        <v>20</v>
      </c>
      <c r="B7">
        <v>98</v>
      </c>
      <c r="C7" s="13" t="s">
        <v>2097</v>
      </c>
      <c r="D7" s="5">
        <f>_xlfn.STDEV.P(B:B)</f>
        <v>1266.2439466397898</v>
      </c>
      <c r="F7" t="s">
        <v>14</v>
      </c>
      <c r="G7">
        <v>27</v>
      </c>
      <c r="H7" s="14" t="s">
        <v>2097</v>
      </c>
      <c r="I7" s="5">
        <f>_xlfn.STDEV.P(G:G)</f>
        <v>959.98681331637863</v>
      </c>
    </row>
    <row r="8" spans="1:9" x14ac:dyDescent="0.35">
      <c r="A8" t="s">
        <v>20</v>
      </c>
      <c r="B8">
        <v>100</v>
      </c>
      <c r="F8" t="s">
        <v>14</v>
      </c>
      <c r="G8">
        <v>55</v>
      </c>
    </row>
    <row r="9" spans="1:9" x14ac:dyDescent="0.35">
      <c r="A9" t="s">
        <v>20</v>
      </c>
      <c r="B9">
        <v>1249</v>
      </c>
      <c r="F9" t="s">
        <v>14</v>
      </c>
      <c r="G9">
        <v>200</v>
      </c>
    </row>
    <row r="10" spans="1:9" x14ac:dyDescent="0.35">
      <c r="A10" t="s">
        <v>20</v>
      </c>
      <c r="B10">
        <v>1396</v>
      </c>
      <c r="F10" t="s">
        <v>14</v>
      </c>
      <c r="G10">
        <v>452</v>
      </c>
    </row>
    <row r="11" spans="1:9" x14ac:dyDescent="0.35">
      <c r="A11" t="s">
        <v>20</v>
      </c>
      <c r="B11">
        <v>890</v>
      </c>
      <c r="F11" t="s">
        <v>14</v>
      </c>
      <c r="G11">
        <v>674</v>
      </c>
    </row>
    <row r="12" spans="1:9" x14ac:dyDescent="0.35">
      <c r="A12" t="s">
        <v>20</v>
      </c>
      <c r="B12">
        <v>142</v>
      </c>
      <c r="F12" t="s">
        <v>14</v>
      </c>
      <c r="G12">
        <v>558</v>
      </c>
    </row>
    <row r="13" spans="1:9" x14ac:dyDescent="0.35">
      <c r="A13" t="s">
        <v>20</v>
      </c>
      <c r="B13">
        <v>2673</v>
      </c>
      <c r="F13" t="s">
        <v>14</v>
      </c>
      <c r="G13">
        <v>15</v>
      </c>
    </row>
    <row r="14" spans="1:9" x14ac:dyDescent="0.35">
      <c r="A14" t="s">
        <v>20</v>
      </c>
      <c r="B14">
        <v>163</v>
      </c>
      <c r="F14" t="s">
        <v>14</v>
      </c>
      <c r="G14">
        <v>2307</v>
      </c>
    </row>
    <row r="15" spans="1:9" x14ac:dyDescent="0.35">
      <c r="A15" t="s">
        <v>20</v>
      </c>
      <c r="B15">
        <v>2220</v>
      </c>
      <c r="F15" t="s">
        <v>14</v>
      </c>
      <c r="G15">
        <v>88</v>
      </c>
    </row>
    <row r="16" spans="1:9" x14ac:dyDescent="0.35">
      <c r="A16" t="s">
        <v>20</v>
      </c>
      <c r="B16">
        <v>1606</v>
      </c>
      <c r="F16" t="s">
        <v>14</v>
      </c>
      <c r="G16">
        <v>48</v>
      </c>
    </row>
    <row r="17" spans="1:7" x14ac:dyDescent="0.35">
      <c r="A17" t="s">
        <v>20</v>
      </c>
      <c r="B17">
        <v>129</v>
      </c>
      <c r="F17" t="s">
        <v>14</v>
      </c>
      <c r="G17">
        <v>1</v>
      </c>
    </row>
    <row r="18" spans="1:7" x14ac:dyDescent="0.35">
      <c r="A18" t="s">
        <v>20</v>
      </c>
      <c r="B18">
        <v>226</v>
      </c>
      <c r="F18" t="s">
        <v>14</v>
      </c>
      <c r="G18">
        <v>1467</v>
      </c>
    </row>
    <row r="19" spans="1:7" x14ac:dyDescent="0.35">
      <c r="A19" t="s">
        <v>20</v>
      </c>
      <c r="B19">
        <v>5419</v>
      </c>
      <c r="F19" t="s">
        <v>14</v>
      </c>
      <c r="G19">
        <v>75</v>
      </c>
    </row>
    <row r="20" spans="1:7" x14ac:dyDescent="0.35">
      <c r="A20" t="s">
        <v>20</v>
      </c>
      <c r="B20">
        <v>165</v>
      </c>
      <c r="F20" t="s">
        <v>14</v>
      </c>
      <c r="G20">
        <v>120</v>
      </c>
    </row>
    <row r="21" spans="1:7" x14ac:dyDescent="0.35">
      <c r="A21" t="s">
        <v>20</v>
      </c>
      <c r="B21">
        <v>1965</v>
      </c>
      <c r="F21" t="s">
        <v>14</v>
      </c>
      <c r="G21">
        <v>2253</v>
      </c>
    </row>
    <row r="22" spans="1:7" x14ac:dyDescent="0.35">
      <c r="A22" t="s">
        <v>20</v>
      </c>
      <c r="B22">
        <v>16</v>
      </c>
      <c r="F22" t="s">
        <v>14</v>
      </c>
      <c r="G22">
        <v>5</v>
      </c>
    </row>
    <row r="23" spans="1:7" x14ac:dyDescent="0.35">
      <c r="A23" t="s">
        <v>20</v>
      </c>
      <c r="B23">
        <v>107</v>
      </c>
      <c r="F23" t="s">
        <v>14</v>
      </c>
      <c r="G23">
        <v>38</v>
      </c>
    </row>
    <row r="24" spans="1:7" x14ac:dyDescent="0.35">
      <c r="A24" t="s">
        <v>20</v>
      </c>
      <c r="B24">
        <v>134</v>
      </c>
      <c r="F24" t="s">
        <v>14</v>
      </c>
      <c r="G24">
        <v>12</v>
      </c>
    </row>
    <row r="25" spans="1:7" x14ac:dyDescent="0.35">
      <c r="A25" t="s">
        <v>20</v>
      </c>
      <c r="B25">
        <v>198</v>
      </c>
      <c r="F25" t="s">
        <v>14</v>
      </c>
      <c r="G25">
        <v>1684</v>
      </c>
    </row>
    <row r="26" spans="1:7" x14ac:dyDescent="0.35">
      <c r="A26" t="s">
        <v>20</v>
      </c>
      <c r="B26">
        <v>111</v>
      </c>
      <c r="F26" t="s">
        <v>14</v>
      </c>
      <c r="G26">
        <v>56</v>
      </c>
    </row>
    <row r="27" spans="1:7" x14ac:dyDescent="0.35">
      <c r="A27" t="s">
        <v>20</v>
      </c>
      <c r="B27">
        <v>222</v>
      </c>
      <c r="F27" t="s">
        <v>14</v>
      </c>
      <c r="G27">
        <v>838</v>
      </c>
    </row>
    <row r="28" spans="1:7" x14ac:dyDescent="0.35">
      <c r="A28" t="s">
        <v>20</v>
      </c>
      <c r="B28">
        <v>6212</v>
      </c>
      <c r="F28" t="s">
        <v>14</v>
      </c>
      <c r="G28">
        <v>1000</v>
      </c>
    </row>
    <row r="29" spans="1:7" x14ac:dyDescent="0.35">
      <c r="A29" t="s">
        <v>20</v>
      </c>
      <c r="B29">
        <v>98</v>
      </c>
      <c r="F29" t="s">
        <v>14</v>
      </c>
      <c r="G29">
        <v>1482</v>
      </c>
    </row>
    <row r="30" spans="1:7" x14ac:dyDescent="0.35">
      <c r="A30" t="s">
        <v>20</v>
      </c>
      <c r="B30">
        <v>92</v>
      </c>
      <c r="F30" t="s">
        <v>14</v>
      </c>
      <c r="G30">
        <v>106</v>
      </c>
    </row>
    <row r="31" spans="1:7" x14ac:dyDescent="0.35">
      <c r="A31" t="s">
        <v>20</v>
      </c>
      <c r="B31">
        <v>149</v>
      </c>
      <c r="F31" t="s">
        <v>14</v>
      </c>
      <c r="G31">
        <v>679</v>
      </c>
    </row>
    <row r="32" spans="1:7" x14ac:dyDescent="0.35">
      <c r="A32" t="s">
        <v>20</v>
      </c>
      <c r="B32">
        <v>2431</v>
      </c>
      <c r="F32" t="s">
        <v>14</v>
      </c>
      <c r="G32">
        <v>1220</v>
      </c>
    </row>
    <row r="33" spans="1:7" x14ac:dyDescent="0.35">
      <c r="A33" t="s">
        <v>20</v>
      </c>
      <c r="B33">
        <v>303</v>
      </c>
      <c r="F33" t="s">
        <v>14</v>
      </c>
      <c r="G33">
        <v>1</v>
      </c>
    </row>
    <row r="34" spans="1:7" x14ac:dyDescent="0.35">
      <c r="A34" t="s">
        <v>20</v>
      </c>
      <c r="B34">
        <v>209</v>
      </c>
      <c r="F34" t="s">
        <v>14</v>
      </c>
      <c r="G34">
        <v>37</v>
      </c>
    </row>
    <row r="35" spans="1:7" x14ac:dyDescent="0.35">
      <c r="A35" t="s">
        <v>20</v>
      </c>
      <c r="B35">
        <v>131</v>
      </c>
      <c r="F35" t="s">
        <v>14</v>
      </c>
      <c r="G35">
        <v>60</v>
      </c>
    </row>
    <row r="36" spans="1:7" x14ac:dyDescent="0.35">
      <c r="A36" t="s">
        <v>20</v>
      </c>
      <c r="B36">
        <v>164</v>
      </c>
      <c r="F36" t="s">
        <v>14</v>
      </c>
      <c r="G36">
        <v>296</v>
      </c>
    </row>
    <row r="37" spans="1:7" x14ac:dyDescent="0.35">
      <c r="A37" t="s">
        <v>20</v>
      </c>
      <c r="B37">
        <v>201</v>
      </c>
      <c r="F37" t="s">
        <v>14</v>
      </c>
      <c r="G37">
        <v>3304</v>
      </c>
    </row>
    <row r="38" spans="1:7" x14ac:dyDescent="0.35">
      <c r="A38" t="s">
        <v>20</v>
      </c>
      <c r="B38">
        <v>211</v>
      </c>
      <c r="F38" t="s">
        <v>14</v>
      </c>
      <c r="G38">
        <v>73</v>
      </c>
    </row>
    <row r="39" spans="1:7" x14ac:dyDescent="0.35">
      <c r="A39" t="s">
        <v>20</v>
      </c>
      <c r="B39">
        <v>128</v>
      </c>
      <c r="F39" t="s">
        <v>14</v>
      </c>
      <c r="G39">
        <v>3387</v>
      </c>
    </row>
    <row r="40" spans="1:7" x14ac:dyDescent="0.35">
      <c r="A40" t="s">
        <v>20</v>
      </c>
      <c r="B40">
        <v>1600</v>
      </c>
      <c r="F40" t="s">
        <v>14</v>
      </c>
      <c r="G40">
        <v>662</v>
      </c>
    </row>
    <row r="41" spans="1:7" x14ac:dyDescent="0.35">
      <c r="A41" t="s">
        <v>20</v>
      </c>
      <c r="B41">
        <v>249</v>
      </c>
      <c r="F41" t="s">
        <v>14</v>
      </c>
      <c r="G41">
        <v>774</v>
      </c>
    </row>
    <row r="42" spans="1:7" x14ac:dyDescent="0.35">
      <c r="A42" t="s">
        <v>20</v>
      </c>
      <c r="B42">
        <v>236</v>
      </c>
      <c r="F42" t="s">
        <v>14</v>
      </c>
      <c r="G42">
        <v>672</v>
      </c>
    </row>
    <row r="43" spans="1:7" x14ac:dyDescent="0.35">
      <c r="A43" t="s">
        <v>20</v>
      </c>
      <c r="B43">
        <v>4065</v>
      </c>
      <c r="F43" t="s">
        <v>14</v>
      </c>
      <c r="G43">
        <v>940</v>
      </c>
    </row>
    <row r="44" spans="1:7" x14ac:dyDescent="0.35">
      <c r="A44" t="s">
        <v>20</v>
      </c>
      <c r="B44">
        <v>246</v>
      </c>
      <c r="F44" t="s">
        <v>14</v>
      </c>
      <c r="G44">
        <v>117</v>
      </c>
    </row>
    <row r="45" spans="1:7" x14ac:dyDescent="0.35">
      <c r="A45" t="s">
        <v>20</v>
      </c>
      <c r="B45">
        <v>2475</v>
      </c>
      <c r="F45" t="s">
        <v>14</v>
      </c>
      <c r="G45">
        <v>115</v>
      </c>
    </row>
    <row r="46" spans="1:7" x14ac:dyDescent="0.35">
      <c r="A46" t="s">
        <v>20</v>
      </c>
      <c r="B46">
        <v>76</v>
      </c>
      <c r="F46" t="s">
        <v>14</v>
      </c>
      <c r="G46">
        <v>326</v>
      </c>
    </row>
    <row r="47" spans="1:7" x14ac:dyDescent="0.35">
      <c r="A47" t="s">
        <v>20</v>
      </c>
      <c r="B47">
        <v>54</v>
      </c>
      <c r="F47" t="s">
        <v>14</v>
      </c>
      <c r="G47">
        <v>1</v>
      </c>
    </row>
    <row r="48" spans="1:7" x14ac:dyDescent="0.35">
      <c r="A48" t="s">
        <v>20</v>
      </c>
      <c r="B48">
        <v>88</v>
      </c>
      <c r="F48" t="s">
        <v>14</v>
      </c>
      <c r="G48">
        <v>1467</v>
      </c>
    </row>
    <row r="49" spans="1:7" x14ac:dyDescent="0.35">
      <c r="A49" t="s">
        <v>20</v>
      </c>
      <c r="B49">
        <v>85</v>
      </c>
      <c r="F49" t="s">
        <v>14</v>
      </c>
      <c r="G49">
        <v>5681</v>
      </c>
    </row>
    <row r="50" spans="1:7" x14ac:dyDescent="0.35">
      <c r="A50" t="s">
        <v>20</v>
      </c>
      <c r="B50">
        <v>170</v>
      </c>
      <c r="F50" t="s">
        <v>14</v>
      </c>
      <c r="G50">
        <v>1059</v>
      </c>
    </row>
    <row r="51" spans="1:7" x14ac:dyDescent="0.35">
      <c r="A51" t="s">
        <v>20</v>
      </c>
      <c r="B51">
        <v>330</v>
      </c>
      <c r="F51" t="s">
        <v>14</v>
      </c>
      <c r="G51">
        <v>1194</v>
      </c>
    </row>
    <row r="52" spans="1:7" x14ac:dyDescent="0.35">
      <c r="A52" t="s">
        <v>20</v>
      </c>
      <c r="B52">
        <v>127</v>
      </c>
      <c r="F52" t="s">
        <v>14</v>
      </c>
      <c r="G52">
        <v>30</v>
      </c>
    </row>
    <row r="53" spans="1:7" x14ac:dyDescent="0.35">
      <c r="A53" t="s">
        <v>20</v>
      </c>
      <c r="B53">
        <v>411</v>
      </c>
      <c r="F53" t="s">
        <v>14</v>
      </c>
      <c r="G53">
        <v>75</v>
      </c>
    </row>
    <row r="54" spans="1:7" x14ac:dyDescent="0.35">
      <c r="A54" t="s">
        <v>20</v>
      </c>
      <c r="B54">
        <v>180</v>
      </c>
      <c r="F54" t="s">
        <v>14</v>
      </c>
      <c r="G54">
        <v>955</v>
      </c>
    </row>
    <row r="55" spans="1:7" x14ac:dyDescent="0.35">
      <c r="A55" t="s">
        <v>20</v>
      </c>
      <c r="B55">
        <v>374</v>
      </c>
      <c r="F55" t="s">
        <v>14</v>
      </c>
      <c r="G55">
        <v>67</v>
      </c>
    </row>
    <row r="56" spans="1:7" x14ac:dyDescent="0.35">
      <c r="A56" t="s">
        <v>20</v>
      </c>
      <c r="B56">
        <v>71</v>
      </c>
      <c r="F56" t="s">
        <v>14</v>
      </c>
      <c r="G56">
        <v>5</v>
      </c>
    </row>
    <row r="57" spans="1:7" x14ac:dyDescent="0.35">
      <c r="A57" t="s">
        <v>20</v>
      </c>
      <c r="B57">
        <v>203</v>
      </c>
      <c r="F57" t="s">
        <v>14</v>
      </c>
      <c r="G57">
        <v>26</v>
      </c>
    </row>
    <row r="58" spans="1:7" x14ac:dyDescent="0.35">
      <c r="A58" t="s">
        <v>20</v>
      </c>
      <c r="B58">
        <v>113</v>
      </c>
      <c r="F58" t="s">
        <v>14</v>
      </c>
      <c r="G58">
        <v>1130</v>
      </c>
    </row>
    <row r="59" spans="1:7" x14ac:dyDescent="0.35">
      <c r="A59" t="s">
        <v>20</v>
      </c>
      <c r="B59">
        <v>96</v>
      </c>
      <c r="F59" t="s">
        <v>14</v>
      </c>
      <c r="G59">
        <v>782</v>
      </c>
    </row>
    <row r="60" spans="1:7" x14ac:dyDescent="0.35">
      <c r="A60" t="s">
        <v>20</v>
      </c>
      <c r="B60">
        <v>498</v>
      </c>
      <c r="F60" t="s">
        <v>14</v>
      </c>
      <c r="G60">
        <v>210</v>
      </c>
    </row>
    <row r="61" spans="1:7" x14ac:dyDescent="0.35">
      <c r="A61" t="s">
        <v>20</v>
      </c>
      <c r="B61">
        <v>180</v>
      </c>
      <c r="F61" t="s">
        <v>14</v>
      </c>
      <c r="G61">
        <v>136</v>
      </c>
    </row>
    <row r="62" spans="1:7" x14ac:dyDescent="0.35">
      <c r="A62" t="s">
        <v>20</v>
      </c>
      <c r="B62">
        <v>27</v>
      </c>
      <c r="F62" t="s">
        <v>14</v>
      </c>
      <c r="G62">
        <v>86</v>
      </c>
    </row>
    <row r="63" spans="1:7" x14ac:dyDescent="0.35">
      <c r="A63" t="s">
        <v>20</v>
      </c>
      <c r="B63">
        <v>2331</v>
      </c>
      <c r="F63" t="s">
        <v>14</v>
      </c>
      <c r="G63">
        <v>19</v>
      </c>
    </row>
    <row r="64" spans="1:7" x14ac:dyDescent="0.35">
      <c r="A64" t="s">
        <v>20</v>
      </c>
      <c r="B64">
        <v>113</v>
      </c>
      <c r="F64" t="s">
        <v>14</v>
      </c>
      <c r="G64">
        <v>886</v>
      </c>
    </row>
    <row r="65" spans="1:7" x14ac:dyDescent="0.35">
      <c r="A65" t="s">
        <v>20</v>
      </c>
      <c r="B65">
        <v>164</v>
      </c>
      <c r="F65" t="s">
        <v>14</v>
      </c>
      <c r="G65">
        <v>35</v>
      </c>
    </row>
    <row r="66" spans="1:7" x14ac:dyDescent="0.35">
      <c r="A66" t="s">
        <v>20</v>
      </c>
      <c r="B66">
        <v>164</v>
      </c>
      <c r="F66" t="s">
        <v>14</v>
      </c>
      <c r="G66">
        <v>24</v>
      </c>
    </row>
    <row r="67" spans="1:7" x14ac:dyDescent="0.35">
      <c r="A67" t="s">
        <v>20</v>
      </c>
      <c r="B67">
        <v>336</v>
      </c>
      <c r="F67" t="s">
        <v>14</v>
      </c>
      <c r="G67">
        <v>86</v>
      </c>
    </row>
    <row r="68" spans="1:7" x14ac:dyDescent="0.35">
      <c r="A68" t="s">
        <v>20</v>
      </c>
      <c r="B68">
        <v>1917</v>
      </c>
      <c r="F68" t="s">
        <v>14</v>
      </c>
      <c r="G68">
        <v>243</v>
      </c>
    </row>
    <row r="69" spans="1:7" x14ac:dyDescent="0.35">
      <c r="A69" t="s">
        <v>20</v>
      </c>
      <c r="B69">
        <v>95</v>
      </c>
      <c r="F69" t="s">
        <v>14</v>
      </c>
      <c r="G69">
        <v>65</v>
      </c>
    </row>
    <row r="70" spans="1:7" x14ac:dyDescent="0.35">
      <c r="A70" t="s">
        <v>20</v>
      </c>
      <c r="B70">
        <v>147</v>
      </c>
      <c r="F70" t="s">
        <v>14</v>
      </c>
      <c r="G70">
        <v>100</v>
      </c>
    </row>
    <row r="71" spans="1:7" x14ac:dyDescent="0.35">
      <c r="A71" t="s">
        <v>20</v>
      </c>
      <c r="B71">
        <v>86</v>
      </c>
      <c r="F71" t="s">
        <v>14</v>
      </c>
      <c r="G71">
        <v>168</v>
      </c>
    </row>
    <row r="72" spans="1:7" x14ac:dyDescent="0.35">
      <c r="A72" t="s">
        <v>20</v>
      </c>
      <c r="B72">
        <v>83</v>
      </c>
      <c r="F72" t="s">
        <v>14</v>
      </c>
      <c r="G72">
        <v>13</v>
      </c>
    </row>
    <row r="73" spans="1:7" x14ac:dyDescent="0.35">
      <c r="A73" t="s">
        <v>20</v>
      </c>
      <c r="B73">
        <v>676</v>
      </c>
      <c r="F73" t="s">
        <v>14</v>
      </c>
      <c r="G73">
        <v>1</v>
      </c>
    </row>
    <row r="74" spans="1:7" x14ac:dyDescent="0.35">
      <c r="A74" t="s">
        <v>20</v>
      </c>
      <c r="B74">
        <v>361</v>
      </c>
      <c r="F74" t="s">
        <v>14</v>
      </c>
      <c r="G74">
        <v>40</v>
      </c>
    </row>
    <row r="75" spans="1:7" x14ac:dyDescent="0.35">
      <c r="A75" t="s">
        <v>20</v>
      </c>
      <c r="B75">
        <v>131</v>
      </c>
      <c r="F75" t="s">
        <v>14</v>
      </c>
      <c r="G75">
        <v>226</v>
      </c>
    </row>
    <row r="76" spans="1:7" x14ac:dyDescent="0.35">
      <c r="A76" t="s">
        <v>20</v>
      </c>
      <c r="B76">
        <v>126</v>
      </c>
      <c r="F76" t="s">
        <v>14</v>
      </c>
      <c r="G76">
        <v>1625</v>
      </c>
    </row>
    <row r="77" spans="1:7" x14ac:dyDescent="0.35">
      <c r="A77" t="s">
        <v>20</v>
      </c>
      <c r="B77">
        <v>275</v>
      </c>
      <c r="F77" t="s">
        <v>14</v>
      </c>
      <c r="G77">
        <v>143</v>
      </c>
    </row>
    <row r="78" spans="1:7" x14ac:dyDescent="0.35">
      <c r="A78" t="s">
        <v>20</v>
      </c>
      <c r="B78">
        <v>67</v>
      </c>
      <c r="F78" t="s">
        <v>14</v>
      </c>
      <c r="G78">
        <v>934</v>
      </c>
    </row>
    <row r="79" spans="1:7" x14ac:dyDescent="0.35">
      <c r="A79" t="s">
        <v>20</v>
      </c>
      <c r="B79">
        <v>154</v>
      </c>
      <c r="F79" t="s">
        <v>14</v>
      </c>
      <c r="G79">
        <v>17</v>
      </c>
    </row>
    <row r="80" spans="1:7" x14ac:dyDescent="0.35">
      <c r="A80" t="s">
        <v>20</v>
      </c>
      <c r="B80">
        <v>1782</v>
      </c>
      <c r="F80" t="s">
        <v>14</v>
      </c>
      <c r="G80">
        <v>2179</v>
      </c>
    </row>
    <row r="81" spans="1:7" x14ac:dyDescent="0.35">
      <c r="A81" t="s">
        <v>20</v>
      </c>
      <c r="B81">
        <v>903</v>
      </c>
      <c r="F81" t="s">
        <v>14</v>
      </c>
      <c r="G81">
        <v>931</v>
      </c>
    </row>
    <row r="82" spans="1:7" x14ac:dyDescent="0.35">
      <c r="A82" t="s">
        <v>20</v>
      </c>
      <c r="B82">
        <v>94</v>
      </c>
      <c r="F82" t="s">
        <v>14</v>
      </c>
      <c r="G82">
        <v>92</v>
      </c>
    </row>
    <row r="83" spans="1:7" x14ac:dyDescent="0.35">
      <c r="A83" t="s">
        <v>20</v>
      </c>
      <c r="B83">
        <v>180</v>
      </c>
      <c r="F83" t="s">
        <v>14</v>
      </c>
      <c r="G83">
        <v>57</v>
      </c>
    </row>
    <row r="84" spans="1:7" x14ac:dyDescent="0.35">
      <c r="A84" t="s">
        <v>20</v>
      </c>
      <c r="B84">
        <v>533</v>
      </c>
      <c r="F84" t="s">
        <v>14</v>
      </c>
      <c r="G84">
        <v>41</v>
      </c>
    </row>
    <row r="85" spans="1:7" x14ac:dyDescent="0.35">
      <c r="A85" t="s">
        <v>20</v>
      </c>
      <c r="B85">
        <v>2443</v>
      </c>
      <c r="F85" t="s">
        <v>14</v>
      </c>
      <c r="G85">
        <v>1</v>
      </c>
    </row>
    <row r="86" spans="1:7" x14ac:dyDescent="0.35">
      <c r="A86" t="s">
        <v>20</v>
      </c>
      <c r="B86">
        <v>89</v>
      </c>
      <c r="F86" t="s">
        <v>14</v>
      </c>
      <c r="G86">
        <v>101</v>
      </c>
    </row>
    <row r="87" spans="1:7" x14ac:dyDescent="0.35">
      <c r="A87" t="s">
        <v>20</v>
      </c>
      <c r="B87">
        <v>159</v>
      </c>
      <c r="F87" t="s">
        <v>14</v>
      </c>
      <c r="G87">
        <v>1335</v>
      </c>
    </row>
    <row r="88" spans="1:7" x14ac:dyDescent="0.35">
      <c r="A88" t="s">
        <v>20</v>
      </c>
      <c r="B88">
        <v>50</v>
      </c>
      <c r="F88" t="s">
        <v>14</v>
      </c>
      <c r="G88">
        <v>15</v>
      </c>
    </row>
    <row r="89" spans="1:7" x14ac:dyDescent="0.35">
      <c r="A89" t="s">
        <v>20</v>
      </c>
      <c r="B89">
        <v>186</v>
      </c>
      <c r="F89" t="s">
        <v>14</v>
      </c>
      <c r="G89">
        <v>454</v>
      </c>
    </row>
    <row r="90" spans="1:7" x14ac:dyDescent="0.35">
      <c r="A90" t="s">
        <v>20</v>
      </c>
      <c r="B90">
        <v>1071</v>
      </c>
      <c r="F90" t="s">
        <v>14</v>
      </c>
      <c r="G90">
        <v>3182</v>
      </c>
    </row>
    <row r="91" spans="1:7" x14ac:dyDescent="0.35">
      <c r="A91" t="s">
        <v>20</v>
      </c>
      <c r="B91">
        <v>117</v>
      </c>
      <c r="F91" t="s">
        <v>14</v>
      </c>
      <c r="G91">
        <v>15</v>
      </c>
    </row>
    <row r="92" spans="1:7" x14ac:dyDescent="0.35">
      <c r="A92" t="s">
        <v>20</v>
      </c>
      <c r="B92">
        <v>70</v>
      </c>
      <c r="F92" t="s">
        <v>14</v>
      </c>
      <c r="G92">
        <v>133</v>
      </c>
    </row>
    <row r="93" spans="1:7" x14ac:dyDescent="0.35">
      <c r="A93" t="s">
        <v>20</v>
      </c>
      <c r="B93">
        <v>135</v>
      </c>
      <c r="F93" t="s">
        <v>14</v>
      </c>
      <c r="G93">
        <v>2062</v>
      </c>
    </row>
    <row r="94" spans="1:7" x14ac:dyDescent="0.35">
      <c r="A94" t="s">
        <v>20</v>
      </c>
      <c r="B94">
        <v>768</v>
      </c>
      <c r="F94" t="s">
        <v>14</v>
      </c>
      <c r="G94">
        <v>29</v>
      </c>
    </row>
    <row r="95" spans="1:7" x14ac:dyDescent="0.35">
      <c r="A95" t="s">
        <v>20</v>
      </c>
      <c r="B95">
        <v>199</v>
      </c>
      <c r="F95" t="s">
        <v>14</v>
      </c>
      <c r="G95">
        <v>132</v>
      </c>
    </row>
    <row r="96" spans="1:7" x14ac:dyDescent="0.35">
      <c r="A96" t="s">
        <v>20</v>
      </c>
      <c r="B96">
        <v>107</v>
      </c>
      <c r="F96" t="s">
        <v>14</v>
      </c>
      <c r="G96">
        <v>137</v>
      </c>
    </row>
    <row r="97" spans="1:7" x14ac:dyDescent="0.35">
      <c r="A97" t="s">
        <v>20</v>
      </c>
      <c r="B97">
        <v>195</v>
      </c>
      <c r="F97" t="s">
        <v>14</v>
      </c>
      <c r="G97">
        <v>908</v>
      </c>
    </row>
    <row r="98" spans="1:7" x14ac:dyDescent="0.35">
      <c r="A98" t="s">
        <v>20</v>
      </c>
      <c r="B98">
        <v>3376</v>
      </c>
      <c r="F98" t="s">
        <v>14</v>
      </c>
      <c r="G98">
        <v>10</v>
      </c>
    </row>
    <row r="99" spans="1:7" x14ac:dyDescent="0.35">
      <c r="A99" t="s">
        <v>20</v>
      </c>
      <c r="B99">
        <v>41</v>
      </c>
      <c r="F99" t="s">
        <v>14</v>
      </c>
      <c r="G99">
        <v>1910</v>
      </c>
    </row>
    <row r="100" spans="1:7" x14ac:dyDescent="0.35">
      <c r="A100" t="s">
        <v>20</v>
      </c>
      <c r="B100">
        <v>1821</v>
      </c>
      <c r="F100" t="s">
        <v>14</v>
      </c>
      <c r="G100">
        <v>38</v>
      </c>
    </row>
    <row r="101" spans="1:7" x14ac:dyDescent="0.35">
      <c r="A101" t="s">
        <v>20</v>
      </c>
      <c r="B101">
        <v>164</v>
      </c>
      <c r="F101" t="s">
        <v>14</v>
      </c>
      <c r="G101">
        <v>104</v>
      </c>
    </row>
    <row r="102" spans="1:7" x14ac:dyDescent="0.35">
      <c r="A102" t="s">
        <v>20</v>
      </c>
      <c r="B102">
        <v>157</v>
      </c>
      <c r="F102" t="s">
        <v>14</v>
      </c>
      <c r="G102">
        <v>49</v>
      </c>
    </row>
    <row r="103" spans="1:7" x14ac:dyDescent="0.35">
      <c r="A103" t="s">
        <v>20</v>
      </c>
      <c r="B103">
        <v>246</v>
      </c>
      <c r="F103" t="s">
        <v>14</v>
      </c>
      <c r="G103">
        <v>1</v>
      </c>
    </row>
    <row r="104" spans="1:7" x14ac:dyDescent="0.35">
      <c r="A104" t="s">
        <v>20</v>
      </c>
      <c r="B104">
        <v>1396</v>
      </c>
      <c r="F104" t="s">
        <v>14</v>
      </c>
      <c r="G104">
        <v>245</v>
      </c>
    </row>
    <row r="105" spans="1:7" x14ac:dyDescent="0.35">
      <c r="A105" t="s">
        <v>20</v>
      </c>
      <c r="B105">
        <v>2506</v>
      </c>
      <c r="F105" t="s">
        <v>14</v>
      </c>
      <c r="G105">
        <v>32</v>
      </c>
    </row>
    <row r="106" spans="1:7" x14ac:dyDescent="0.35">
      <c r="A106" t="s">
        <v>20</v>
      </c>
      <c r="B106">
        <v>244</v>
      </c>
      <c r="F106" t="s">
        <v>14</v>
      </c>
      <c r="G106">
        <v>7</v>
      </c>
    </row>
    <row r="107" spans="1:7" x14ac:dyDescent="0.35">
      <c r="A107" t="s">
        <v>20</v>
      </c>
      <c r="B107">
        <v>146</v>
      </c>
      <c r="F107" t="s">
        <v>14</v>
      </c>
      <c r="G107">
        <v>803</v>
      </c>
    </row>
    <row r="108" spans="1:7" x14ac:dyDescent="0.35">
      <c r="A108" t="s">
        <v>20</v>
      </c>
      <c r="B108">
        <v>1267</v>
      </c>
      <c r="F108" t="s">
        <v>14</v>
      </c>
      <c r="G108">
        <v>16</v>
      </c>
    </row>
    <row r="109" spans="1:7" x14ac:dyDescent="0.35">
      <c r="A109" t="s">
        <v>20</v>
      </c>
      <c r="B109">
        <v>1561</v>
      </c>
      <c r="F109" t="s">
        <v>14</v>
      </c>
      <c r="G109">
        <v>31</v>
      </c>
    </row>
    <row r="110" spans="1:7" x14ac:dyDescent="0.35">
      <c r="A110" t="s">
        <v>20</v>
      </c>
      <c r="B110">
        <v>48</v>
      </c>
      <c r="F110" t="s">
        <v>14</v>
      </c>
      <c r="G110">
        <v>108</v>
      </c>
    </row>
    <row r="111" spans="1:7" x14ac:dyDescent="0.35">
      <c r="A111" t="s">
        <v>20</v>
      </c>
      <c r="B111">
        <v>2739</v>
      </c>
      <c r="F111" t="s">
        <v>14</v>
      </c>
      <c r="G111">
        <v>30</v>
      </c>
    </row>
    <row r="112" spans="1:7" x14ac:dyDescent="0.35">
      <c r="A112" t="s">
        <v>20</v>
      </c>
      <c r="B112">
        <v>3537</v>
      </c>
      <c r="F112" t="s">
        <v>14</v>
      </c>
      <c r="G112">
        <v>17</v>
      </c>
    </row>
    <row r="113" spans="1:7" x14ac:dyDescent="0.35">
      <c r="A113" t="s">
        <v>20</v>
      </c>
      <c r="B113">
        <v>2107</v>
      </c>
      <c r="F113" t="s">
        <v>14</v>
      </c>
      <c r="G113">
        <v>80</v>
      </c>
    </row>
    <row r="114" spans="1:7" x14ac:dyDescent="0.35">
      <c r="A114" t="s">
        <v>20</v>
      </c>
      <c r="B114">
        <v>3318</v>
      </c>
      <c r="F114" t="s">
        <v>14</v>
      </c>
      <c r="G114">
        <v>2468</v>
      </c>
    </row>
    <row r="115" spans="1:7" x14ac:dyDescent="0.35">
      <c r="A115" t="s">
        <v>20</v>
      </c>
      <c r="B115">
        <v>340</v>
      </c>
      <c r="F115" t="s">
        <v>14</v>
      </c>
      <c r="G115">
        <v>26</v>
      </c>
    </row>
    <row r="116" spans="1:7" x14ac:dyDescent="0.35">
      <c r="A116" t="s">
        <v>20</v>
      </c>
      <c r="B116">
        <v>1442</v>
      </c>
      <c r="F116" t="s">
        <v>14</v>
      </c>
      <c r="G116">
        <v>73</v>
      </c>
    </row>
    <row r="117" spans="1:7" x14ac:dyDescent="0.35">
      <c r="A117" t="s">
        <v>20</v>
      </c>
      <c r="B117">
        <v>126</v>
      </c>
      <c r="F117" t="s">
        <v>14</v>
      </c>
      <c r="G117">
        <v>128</v>
      </c>
    </row>
    <row r="118" spans="1:7" x14ac:dyDescent="0.35">
      <c r="A118" t="s">
        <v>20</v>
      </c>
      <c r="B118">
        <v>524</v>
      </c>
      <c r="F118" t="s">
        <v>14</v>
      </c>
      <c r="G118">
        <v>33</v>
      </c>
    </row>
    <row r="119" spans="1:7" x14ac:dyDescent="0.35">
      <c r="A119" t="s">
        <v>20</v>
      </c>
      <c r="B119">
        <v>1989</v>
      </c>
      <c r="F119" t="s">
        <v>14</v>
      </c>
      <c r="G119">
        <v>1072</v>
      </c>
    </row>
    <row r="120" spans="1:7" x14ac:dyDescent="0.35">
      <c r="A120" t="s">
        <v>20</v>
      </c>
      <c r="B120">
        <v>157</v>
      </c>
      <c r="F120" t="s">
        <v>14</v>
      </c>
      <c r="G120">
        <v>393</v>
      </c>
    </row>
    <row r="121" spans="1:7" x14ac:dyDescent="0.35">
      <c r="A121" t="s">
        <v>20</v>
      </c>
      <c r="B121">
        <v>4498</v>
      </c>
      <c r="F121" t="s">
        <v>14</v>
      </c>
      <c r="G121">
        <v>1257</v>
      </c>
    </row>
    <row r="122" spans="1:7" x14ac:dyDescent="0.35">
      <c r="A122" t="s">
        <v>20</v>
      </c>
      <c r="B122">
        <v>80</v>
      </c>
      <c r="F122" t="s">
        <v>14</v>
      </c>
      <c r="G122">
        <v>328</v>
      </c>
    </row>
    <row r="123" spans="1:7" x14ac:dyDescent="0.35">
      <c r="A123" t="s">
        <v>20</v>
      </c>
      <c r="B123">
        <v>43</v>
      </c>
      <c r="F123" t="s">
        <v>14</v>
      </c>
      <c r="G123">
        <v>147</v>
      </c>
    </row>
    <row r="124" spans="1:7" x14ac:dyDescent="0.35">
      <c r="A124" t="s">
        <v>20</v>
      </c>
      <c r="B124">
        <v>2053</v>
      </c>
      <c r="F124" t="s">
        <v>14</v>
      </c>
      <c r="G124">
        <v>830</v>
      </c>
    </row>
    <row r="125" spans="1:7" x14ac:dyDescent="0.35">
      <c r="A125" t="s">
        <v>20</v>
      </c>
      <c r="B125">
        <v>168</v>
      </c>
      <c r="F125" t="s">
        <v>14</v>
      </c>
      <c r="G125">
        <v>331</v>
      </c>
    </row>
    <row r="126" spans="1:7" x14ac:dyDescent="0.35">
      <c r="A126" t="s">
        <v>20</v>
      </c>
      <c r="B126">
        <v>4289</v>
      </c>
      <c r="F126" t="s">
        <v>14</v>
      </c>
      <c r="G126">
        <v>25</v>
      </c>
    </row>
    <row r="127" spans="1:7" x14ac:dyDescent="0.35">
      <c r="A127" t="s">
        <v>20</v>
      </c>
      <c r="B127">
        <v>165</v>
      </c>
      <c r="F127" t="s">
        <v>14</v>
      </c>
      <c r="G127">
        <v>3483</v>
      </c>
    </row>
    <row r="128" spans="1:7" x14ac:dyDescent="0.35">
      <c r="A128" t="s">
        <v>20</v>
      </c>
      <c r="B128">
        <v>1815</v>
      </c>
      <c r="F128" t="s">
        <v>14</v>
      </c>
      <c r="G128">
        <v>923</v>
      </c>
    </row>
    <row r="129" spans="1:7" x14ac:dyDescent="0.35">
      <c r="A129" t="s">
        <v>20</v>
      </c>
      <c r="B129">
        <v>397</v>
      </c>
      <c r="F129" t="s">
        <v>14</v>
      </c>
      <c r="G129">
        <v>1</v>
      </c>
    </row>
    <row r="130" spans="1:7" x14ac:dyDescent="0.35">
      <c r="A130" t="s">
        <v>20</v>
      </c>
      <c r="B130">
        <v>1539</v>
      </c>
      <c r="F130" t="s">
        <v>14</v>
      </c>
      <c r="G130">
        <v>33</v>
      </c>
    </row>
    <row r="131" spans="1:7" x14ac:dyDescent="0.35">
      <c r="A131" t="s">
        <v>20</v>
      </c>
      <c r="B131">
        <v>138</v>
      </c>
      <c r="F131" t="s">
        <v>14</v>
      </c>
      <c r="G131">
        <v>40</v>
      </c>
    </row>
    <row r="132" spans="1:7" x14ac:dyDescent="0.35">
      <c r="A132" t="s">
        <v>20</v>
      </c>
      <c r="B132">
        <v>3594</v>
      </c>
      <c r="F132" t="s">
        <v>14</v>
      </c>
      <c r="G132">
        <v>23</v>
      </c>
    </row>
    <row r="133" spans="1:7" x14ac:dyDescent="0.35">
      <c r="A133" t="s">
        <v>20</v>
      </c>
      <c r="B133">
        <v>5880</v>
      </c>
      <c r="F133" t="s">
        <v>14</v>
      </c>
      <c r="G133">
        <v>75</v>
      </c>
    </row>
    <row r="134" spans="1:7" x14ac:dyDescent="0.35">
      <c r="A134" t="s">
        <v>20</v>
      </c>
      <c r="B134">
        <v>112</v>
      </c>
      <c r="F134" t="s">
        <v>14</v>
      </c>
      <c r="G134">
        <v>2176</v>
      </c>
    </row>
    <row r="135" spans="1:7" x14ac:dyDescent="0.35">
      <c r="A135" t="s">
        <v>20</v>
      </c>
      <c r="B135">
        <v>943</v>
      </c>
      <c r="F135" t="s">
        <v>14</v>
      </c>
      <c r="G135">
        <v>441</v>
      </c>
    </row>
    <row r="136" spans="1:7" x14ac:dyDescent="0.35">
      <c r="A136" t="s">
        <v>20</v>
      </c>
      <c r="B136">
        <v>2468</v>
      </c>
      <c r="F136" t="s">
        <v>14</v>
      </c>
      <c r="G136">
        <v>25</v>
      </c>
    </row>
    <row r="137" spans="1:7" x14ac:dyDescent="0.35">
      <c r="A137" t="s">
        <v>20</v>
      </c>
      <c r="B137">
        <v>2551</v>
      </c>
      <c r="F137" t="s">
        <v>14</v>
      </c>
      <c r="G137">
        <v>127</v>
      </c>
    </row>
    <row r="138" spans="1:7" x14ac:dyDescent="0.35">
      <c r="A138" t="s">
        <v>20</v>
      </c>
      <c r="B138">
        <v>101</v>
      </c>
      <c r="F138" t="s">
        <v>14</v>
      </c>
      <c r="G138">
        <v>355</v>
      </c>
    </row>
    <row r="139" spans="1:7" x14ac:dyDescent="0.35">
      <c r="A139" t="s">
        <v>20</v>
      </c>
      <c r="B139">
        <v>92</v>
      </c>
      <c r="F139" t="s">
        <v>14</v>
      </c>
      <c r="G139">
        <v>44</v>
      </c>
    </row>
    <row r="140" spans="1:7" x14ac:dyDescent="0.35">
      <c r="A140" t="s">
        <v>20</v>
      </c>
      <c r="B140">
        <v>62</v>
      </c>
      <c r="F140" t="s">
        <v>14</v>
      </c>
      <c r="G140">
        <v>67</v>
      </c>
    </row>
    <row r="141" spans="1:7" x14ac:dyDescent="0.35">
      <c r="A141" t="s">
        <v>20</v>
      </c>
      <c r="B141">
        <v>149</v>
      </c>
      <c r="F141" t="s">
        <v>14</v>
      </c>
      <c r="G141">
        <v>1068</v>
      </c>
    </row>
    <row r="142" spans="1:7" x14ac:dyDescent="0.35">
      <c r="A142" t="s">
        <v>20</v>
      </c>
      <c r="B142">
        <v>329</v>
      </c>
      <c r="F142" t="s">
        <v>14</v>
      </c>
      <c r="G142">
        <v>424</v>
      </c>
    </row>
    <row r="143" spans="1:7" x14ac:dyDescent="0.35">
      <c r="A143" t="s">
        <v>20</v>
      </c>
      <c r="B143">
        <v>97</v>
      </c>
      <c r="F143" t="s">
        <v>14</v>
      </c>
      <c r="G143">
        <v>151</v>
      </c>
    </row>
    <row r="144" spans="1:7" x14ac:dyDescent="0.35">
      <c r="A144" t="s">
        <v>20</v>
      </c>
      <c r="B144">
        <v>1784</v>
      </c>
      <c r="F144" t="s">
        <v>14</v>
      </c>
      <c r="G144">
        <v>1608</v>
      </c>
    </row>
    <row r="145" spans="1:7" x14ac:dyDescent="0.35">
      <c r="A145" t="s">
        <v>20</v>
      </c>
      <c r="B145">
        <v>1684</v>
      </c>
      <c r="F145" t="s">
        <v>14</v>
      </c>
      <c r="G145">
        <v>941</v>
      </c>
    </row>
    <row r="146" spans="1:7" x14ac:dyDescent="0.35">
      <c r="A146" t="s">
        <v>20</v>
      </c>
      <c r="B146">
        <v>250</v>
      </c>
      <c r="F146" t="s">
        <v>14</v>
      </c>
      <c r="G146">
        <v>1</v>
      </c>
    </row>
    <row r="147" spans="1:7" x14ac:dyDescent="0.35">
      <c r="A147" t="s">
        <v>20</v>
      </c>
      <c r="B147">
        <v>238</v>
      </c>
      <c r="F147" t="s">
        <v>14</v>
      </c>
      <c r="G147">
        <v>40</v>
      </c>
    </row>
    <row r="148" spans="1:7" x14ac:dyDescent="0.35">
      <c r="A148" t="s">
        <v>20</v>
      </c>
      <c r="B148">
        <v>53</v>
      </c>
      <c r="F148" t="s">
        <v>14</v>
      </c>
      <c r="G148">
        <v>3015</v>
      </c>
    </row>
    <row r="149" spans="1:7" x14ac:dyDescent="0.35">
      <c r="A149" t="s">
        <v>20</v>
      </c>
      <c r="B149">
        <v>214</v>
      </c>
      <c r="F149" t="s">
        <v>14</v>
      </c>
      <c r="G149">
        <v>435</v>
      </c>
    </row>
    <row r="150" spans="1:7" x14ac:dyDescent="0.35">
      <c r="A150" t="s">
        <v>20</v>
      </c>
      <c r="B150">
        <v>222</v>
      </c>
      <c r="F150" t="s">
        <v>14</v>
      </c>
      <c r="G150">
        <v>714</v>
      </c>
    </row>
    <row r="151" spans="1:7" x14ac:dyDescent="0.35">
      <c r="A151" t="s">
        <v>20</v>
      </c>
      <c r="B151">
        <v>1884</v>
      </c>
      <c r="F151" t="s">
        <v>14</v>
      </c>
      <c r="G151">
        <v>5497</v>
      </c>
    </row>
    <row r="152" spans="1:7" x14ac:dyDescent="0.35">
      <c r="A152" t="s">
        <v>20</v>
      </c>
      <c r="B152">
        <v>218</v>
      </c>
      <c r="F152" t="s">
        <v>14</v>
      </c>
      <c r="G152">
        <v>418</v>
      </c>
    </row>
    <row r="153" spans="1:7" x14ac:dyDescent="0.35">
      <c r="A153" t="s">
        <v>20</v>
      </c>
      <c r="B153">
        <v>6465</v>
      </c>
      <c r="F153" t="s">
        <v>14</v>
      </c>
      <c r="G153">
        <v>1439</v>
      </c>
    </row>
    <row r="154" spans="1:7" x14ac:dyDescent="0.35">
      <c r="A154" t="s">
        <v>20</v>
      </c>
      <c r="B154">
        <v>59</v>
      </c>
      <c r="F154" t="s">
        <v>14</v>
      </c>
      <c r="G154">
        <v>15</v>
      </c>
    </row>
    <row r="155" spans="1:7" x14ac:dyDescent="0.35">
      <c r="A155" t="s">
        <v>20</v>
      </c>
      <c r="B155">
        <v>88</v>
      </c>
      <c r="F155" t="s">
        <v>14</v>
      </c>
      <c r="G155">
        <v>1999</v>
      </c>
    </row>
    <row r="156" spans="1:7" x14ac:dyDescent="0.35">
      <c r="A156" t="s">
        <v>20</v>
      </c>
      <c r="B156">
        <v>1697</v>
      </c>
      <c r="F156" t="s">
        <v>14</v>
      </c>
      <c r="G156">
        <v>118</v>
      </c>
    </row>
    <row r="157" spans="1:7" x14ac:dyDescent="0.35">
      <c r="A157" t="s">
        <v>20</v>
      </c>
      <c r="B157">
        <v>92</v>
      </c>
      <c r="F157" t="s">
        <v>14</v>
      </c>
      <c r="G157">
        <v>162</v>
      </c>
    </row>
    <row r="158" spans="1:7" x14ac:dyDescent="0.35">
      <c r="A158" t="s">
        <v>20</v>
      </c>
      <c r="B158">
        <v>186</v>
      </c>
      <c r="F158" t="s">
        <v>14</v>
      </c>
      <c r="G158">
        <v>83</v>
      </c>
    </row>
    <row r="159" spans="1:7" x14ac:dyDescent="0.35">
      <c r="A159" t="s">
        <v>20</v>
      </c>
      <c r="B159">
        <v>138</v>
      </c>
      <c r="F159" t="s">
        <v>14</v>
      </c>
      <c r="G159">
        <v>747</v>
      </c>
    </row>
    <row r="160" spans="1:7" x14ac:dyDescent="0.35">
      <c r="A160" t="s">
        <v>20</v>
      </c>
      <c r="B160">
        <v>261</v>
      </c>
      <c r="F160" t="s">
        <v>14</v>
      </c>
      <c r="G160">
        <v>84</v>
      </c>
    </row>
    <row r="161" spans="1:7" x14ac:dyDescent="0.35">
      <c r="A161" t="s">
        <v>20</v>
      </c>
      <c r="B161">
        <v>107</v>
      </c>
      <c r="F161" t="s">
        <v>14</v>
      </c>
      <c r="G161">
        <v>91</v>
      </c>
    </row>
    <row r="162" spans="1:7" x14ac:dyDescent="0.35">
      <c r="A162" t="s">
        <v>20</v>
      </c>
      <c r="B162">
        <v>199</v>
      </c>
      <c r="F162" t="s">
        <v>14</v>
      </c>
      <c r="G162">
        <v>792</v>
      </c>
    </row>
    <row r="163" spans="1:7" x14ac:dyDescent="0.35">
      <c r="A163" t="s">
        <v>20</v>
      </c>
      <c r="B163">
        <v>5512</v>
      </c>
      <c r="F163" t="s">
        <v>14</v>
      </c>
      <c r="G163">
        <v>32</v>
      </c>
    </row>
    <row r="164" spans="1:7" x14ac:dyDescent="0.35">
      <c r="A164" t="s">
        <v>20</v>
      </c>
      <c r="B164">
        <v>86</v>
      </c>
      <c r="F164" t="s">
        <v>14</v>
      </c>
      <c r="G164">
        <v>186</v>
      </c>
    </row>
    <row r="165" spans="1:7" x14ac:dyDescent="0.35">
      <c r="A165" t="s">
        <v>20</v>
      </c>
      <c r="B165">
        <v>2768</v>
      </c>
      <c r="F165" t="s">
        <v>14</v>
      </c>
      <c r="G165">
        <v>605</v>
      </c>
    </row>
    <row r="166" spans="1:7" x14ac:dyDescent="0.35">
      <c r="A166" t="s">
        <v>20</v>
      </c>
      <c r="B166">
        <v>48</v>
      </c>
      <c r="F166" t="s">
        <v>14</v>
      </c>
      <c r="G166">
        <v>1</v>
      </c>
    </row>
    <row r="167" spans="1:7" x14ac:dyDescent="0.35">
      <c r="A167" t="s">
        <v>20</v>
      </c>
      <c r="B167">
        <v>87</v>
      </c>
      <c r="F167" t="s">
        <v>14</v>
      </c>
      <c r="G167">
        <v>31</v>
      </c>
    </row>
    <row r="168" spans="1:7" x14ac:dyDescent="0.35">
      <c r="A168" t="s">
        <v>20</v>
      </c>
      <c r="B168">
        <v>1894</v>
      </c>
      <c r="F168" t="s">
        <v>14</v>
      </c>
      <c r="G168">
        <v>1181</v>
      </c>
    </row>
    <row r="169" spans="1:7" x14ac:dyDescent="0.35">
      <c r="A169" t="s">
        <v>20</v>
      </c>
      <c r="B169">
        <v>282</v>
      </c>
      <c r="F169" t="s">
        <v>14</v>
      </c>
      <c r="G169">
        <v>39</v>
      </c>
    </row>
    <row r="170" spans="1:7" x14ac:dyDescent="0.35">
      <c r="A170" t="s">
        <v>20</v>
      </c>
      <c r="B170">
        <v>116</v>
      </c>
      <c r="F170" t="s">
        <v>14</v>
      </c>
      <c r="G170">
        <v>46</v>
      </c>
    </row>
    <row r="171" spans="1:7" x14ac:dyDescent="0.35">
      <c r="A171" t="s">
        <v>20</v>
      </c>
      <c r="B171">
        <v>83</v>
      </c>
      <c r="F171" t="s">
        <v>14</v>
      </c>
      <c r="G171">
        <v>105</v>
      </c>
    </row>
    <row r="172" spans="1:7" x14ac:dyDescent="0.35">
      <c r="A172" t="s">
        <v>20</v>
      </c>
      <c r="B172">
        <v>91</v>
      </c>
      <c r="F172" t="s">
        <v>14</v>
      </c>
      <c r="G172">
        <v>535</v>
      </c>
    </row>
    <row r="173" spans="1:7" x14ac:dyDescent="0.35">
      <c r="A173" t="s">
        <v>20</v>
      </c>
      <c r="B173">
        <v>546</v>
      </c>
      <c r="F173" t="s">
        <v>14</v>
      </c>
      <c r="G173">
        <v>16</v>
      </c>
    </row>
    <row r="174" spans="1:7" x14ac:dyDescent="0.35">
      <c r="A174" t="s">
        <v>20</v>
      </c>
      <c r="B174">
        <v>393</v>
      </c>
      <c r="F174" t="s">
        <v>14</v>
      </c>
      <c r="G174">
        <v>575</v>
      </c>
    </row>
    <row r="175" spans="1:7" x14ac:dyDescent="0.35">
      <c r="A175" t="s">
        <v>20</v>
      </c>
      <c r="B175">
        <v>133</v>
      </c>
      <c r="F175" t="s">
        <v>14</v>
      </c>
      <c r="G175">
        <v>1120</v>
      </c>
    </row>
    <row r="176" spans="1:7" x14ac:dyDescent="0.35">
      <c r="A176" t="s">
        <v>20</v>
      </c>
      <c r="B176">
        <v>254</v>
      </c>
      <c r="F176" t="s">
        <v>14</v>
      </c>
      <c r="G176">
        <v>113</v>
      </c>
    </row>
    <row r="177" spans="1:7" x14ac:dyDescent="0.35">
      <c r="A177" t="s">
        <v>20</v>
      </c>
      <c r="B177">
        <v>176</v>
      </c>
      <c r="F177" t="s">
        <v>14</v>
      </c>
      <c r="G177">
        <v>1538</v>
      </c>
    </row>
    <row r="178" spans="1:7" x14ac:dyDescent="0.35">
      <c r="A178" t="s">
        <v>20</v>
      </c>
      <c r="B178">
        <v>337</v>
      </c>
      <c r="F178" t="s">
        <v>14</v>
      </c>
      <c r="G178">
        <v>9</v>
      </c>
    </row>
    <row r="179" spans="1:7" x14ac:dyDescent="0.35">
      <c r="A179" t="s">
        <v>20</v>
      </c>
      <c r="B179">
        <v>107</v>
      </c>
      <c r="F179" t="s">
        <v>14</v>
      </c>
      <c r="G179">
        <v>554</v>
      </c>
    </row>
    <row r="180" spans="1:7" x14ac:dyDescent="0.35">
      <c r="A180" t="s">
        <v>20</v>
      </c>
      <c r="B180">
        <v>183</v>
      </c>
      <c r="F180" t="s">
        <v>14</v>
      </c>
      <c r="G180">
        <v>648</v>
      </c>
    </row>
    <row r="181" spans="1:7" x14ac:dyDescent="0.35">
      <c r="A181" t="s">
        <v>20</v>
      </c>
      <c r="B181">
        <v>72</v>
      </c>
      <c r="F181" t="s">
        <v>14</v>
      </c>
      <c r="G181">
        <v>21</v>
      </c>
    </row>
    <row r="182" spans="1:7" x14ac:dyDescent="0.35">
      <c r="A182" t="s">
        <v>20</v>
      </c>
      <c r="B182">
        <v>295</v>
      </c>
      <c r="F182" t="s">
        <v>14</v>
      </c>
      <c r="G182">
        <v>54</v>
      </c>
    </row>
    <row r="183" spans="1:7" x14ac:dyDescent="0.35">
      <c r="A183" t="s">
        <v>20</v>
      </c>
      <c r="B183">
        <v>142</v>
      </c>
      <c r="F183" t="s">
        <v>14</v>
      </c>
      <c r="G183">
        <v>120</v>
      </c>
    </row>
    <row r="184" spans="1:7" x14ac:dyDescent="0.35">
      <c r="A184" t="s">
        <v>20</v>
      </c>
      <c r="B184">
        <v>85</v>
      </c>
      <c r="F184" t="s">
        <v>14</v>
      </c>
      <c r="G184">
        <v>579</v>
      </c>
    </row>
    <row r="185" spans="1:7" x14ac:dyDescent="0.35">
      <c r="A185" t="s">
        <v>20</v>
      </c>
      <c r="B185">
        <v>659</v>
      </c>
      <c r="F185" t="s">
        <v>14</v>
      </c>
      <c r="G185">
        <v>2072</v>
      </c>
    </row>
    <row r="186" spans="1:7" x14ac:dyDescent="0.35">
      <c r="A186" t="s">
        <v>20</v>
      </c>
      <c r="B186">
        <v>121</v>
      </c>
      <c r="F186" t="s">
        <v>14</v>
      </c>
      <c r="G186">
        <v>0</v>
      </c>
    </row>
    <row r="187" spans="1:7" x14ac:dyDescent="0.35">
      <c r="A187" t="s">
        <v>20</v>
      </c>
      <c r="B187">
        <v>3742</v>
      </c>
      <c r="F187" t="s">
        <v>14</v>
      </c>
      <c r="G187">
        <v>1796</v>
      </c>
    </row>
    <row r="188" spans="1:7" x14ac:dyDescent="0.35">
      <c r="A188" t="s">
        <v>20</v>
      </c>
      <c r="B188">
        <v>223</v>
      </c>
      <c r="F188" t="s">
        <v>14</v>
      </c>
      <c r="G188">
        <v>62</v>
      </c>
    </row>
    <row r="189" spans="1:7" x14ac:dyDescent="0.35">
      <c r="A189" t="s">
        <v>20</v>
      </c>
      <c r="B189">
        <v>133</v>
      </c>
      <c r="F189" t="s">
        <v>14</v>
      </c>
      <c r="G189">
        <v>347</v>
      </c>
    </row>
    <row r="190" spans="1:7" x14ac:dyDescent="0.35">
      <c r="A190" t="s">
        <v>20</v>
      </c>
      <c r="B190">
        <v>5168</v>
      </c>
      <c r="F190" t="s">
        <v>14</v>
      </c>
      <c r="G190">
        <v>19</v>
      </c>
    </row>
    <row r="191" spans="1:7" x14ac:dyDescent="0.35">
      <c r="A191" t="s">
        <v>20</v>
      </c>
      <c r="B191">
        <v>307</v>
      </c>
      <c r="F191" t="s">
        <v>14</v>
      </c>
      <c r="G191">
        <v>1258</v>
      </c>
    </row>
    <row r="192" spans="1:7" x14ac:dyDescent="0.35">
      <c r="A192" t="s">
        <v>20</v>
      </c>
      <c r="B192">
        <v>2441</v>
      </c>
      <c r="F192" t="s">
        <v>14</v>
      </c>
      <c r="G192">
        <v>362</v>
      </c>
    </row>
    <row r="193" spans="1:7" x14ac:dyDescent="0.35">
      <c r="A193" t="s">
        <v>20</v>
      </c>
      <c r="B193">
        <v>1385</v>
      </c>
      <c r="F193" t="s">
        <v>14</v>
      </c>
      <c r="G193">
        <v>133</v>
      </c>
    </row>
    <row r="194" spans="1:7" x14ac:dyDescent="0.35">
      <c r="A194" t="s">
        <v>20</v>
      </c>
      <c r="B194">
        <v>190</v>
      </c>
      <c r="F194" t="s">
        <v>14</v>
      </c>
      <c r="G194">
        <v>846</v>
      </c>
    </row>
    <row r="195" spans="1:7" x14ac:dyDescent="0.35">
      <c r="A195" t="s">
        <v>20</v>
      </c>
      <c r="B195">
        <v>470</v>
      </c>
      <c r="F195" t="s">
        <v>14</v>
      </c>
      <c r="G195">
        <v>10</v>
      </c>
    </row>
    <row r="196" spans="1:7" x14ac:dyDescent="0.35">
      <c r="A196" t="s">
        <v>20</v>
      </c>
      <c r="B196">
        <v>253</v>
      </c>
      <c r="F196" t="s">
        <v>14</v>
      </c>
      <c r="G196">
        <v>191</v>
      </c>
    </row>
    <row r="197" spans="1:7" x14ac:dyDescent="0.35">
      <c r="A197" t="s">
        <v>20</v>
      </c>
      <c r="B197">
        <v>1113</v>
      </c>
      <c r="F197" t="s">
        <v>14</v>
      </c>
      <c r="G197">
        <v>1979</v>
      </c>
    </row>
    <row r="198" spans="1:7" x14ac:dyDescent="0.35">
      <c r="A198" t="s">
        <v>20</v>
      </c>
      <c r="B198">
        <v>2283</v>
      </c>
      <c r="F198" t="s">
        <v>14</v>
      </c>
      <c r="G198">
        <v>63</v>
      </c>
    </row>
    <row r="199" spans="1:7" x14ac:dyDescent="0.35">
      <c r="A199" t="s">
        <v>20</v>
      </c>
      <c r="B199">
        <v>1095</v>
      </c>
      <c r="F199" t="s">
        <v>14</v>
      </c>
      <c r="G199">
        <v>6080</v>
      </c>
    </row>
    <row r="200" spans="1:7" x14ac:dyDescent="0.35">
      <c r="A200" t="s">
        <v>20</v>
      </c>
      <c r="B200">
        <v>1690</v>
      </c>
      <c r="F200" t="s">
        <v>14</v>
      </c>
      <c r="G200">
        <v>80</v>
      </c>
    </row>
    <row r="201" spans="1:7" x14ac:dyDescent="0.35">
      <c r="A201" t="s">
        <v>20</v>
      </c>
      <c r="B201">
        <v>191</v>
      </c>
      <c r="F201" t="s">
        <v>14</v>
      </c>
      <c r="G201">
        <v>9</v>
      </c>
    </row>
    <row r="202" spans="1:7" x14ac:dyDescent="0.35">
      <c r="A202" t="s">
        <v>20</v>
      </c>
      <c r="B202">
        <v>2013</v>
      </c>
      <c r="F202" t="s">
        <v>14</v>
      </c>
      <c r="G202">
        <v>1784</v>
      </c>
    </row>
    <row r="203" spans="1:7" x14ac:dyDescent="0.35">
      <c r="A203" t="s">
        <v>20</v>
      </c>
      <c r="B203">
        <v>1703</v>
      </c>
      <c r="F203" t="s">
        <v>14</v>
      </c>
      <c r="G203">
        <v>243</v>
      </c>
    </row>
    <row r="204" spans="1:7" x14ac:dyDescent="0.35">
      <c r="A204" t="s">
        <v>20</v>
      </c>
      <c r="B204">
        <v>80</v>
      </c>
      <c r="F204" t="s">
        <v>14</v>
      </c>
      <c r="G204">
        <v>1296</v>
      </c>
    </row>
    <row r="205" spans="1:7" x14ac:dyDescent="0.35">
      <c r="A205" t="s">
        <v>20</v>
      </c>
      <c r="B205">
        <v>41</v>
      </c>
      <c r="F205" t="s">
        <v>14</v>
      </c>
      <c r="G205">
        <v>77</v>
      </c>
    </row>
    <row r="206" spans="1:7" x14ac:dyDescent="0.35">
      <c r="A206" t="s">
        <v>20</v>
      </c>
      <c r="B206">
        <v>187</v>
      </c>
      <c r="F206" t="s">
        <v>14</v>
      </c>
      <c r="G206">
        <v>395</v>
      </c>
    </row>
    <row r="207" spans="1:7" x14ac:dyDescent="0.35">
      <c r="A207" t="s">
        <v>20</v>
      </c>
      <c r="B207">
        <v>2875</v>
      </c>
      <c r="F207" t="s">
        <v>14</v>
      </c>
      <c r="G207">
        <v>49</v>
      </c>
    </row>
    <row r="208" spans="1:7" x14ac:dyDescent="0.35">
      <c r="A208" t="s">
        <v>20</v>
      </c>
      <c r="B208">
        <v>88</v>
      </c>
      <c r="F208" t="s">
        <v>14</v>
      </c>
      <c r="G208">
        <v>180</v>
      </c>
    </row>
    <row r="209" spans="1:7" x14ac:dyDescent="0.35">
      <c r="A209" t="s">
        <v>20</v>
      </c>
      <c r="B209">
        <v>191</v>
      </c>
      <c r="F209" t="s">
        <v>14</v>
      </c>
      <c r="G209">
        <v>2690</v>
      </c>
    </row>
    <row r="210" spans="1:7" x14ac:dyDescent="0.35">
      <c r="A210" t="s">
        <v>20</v>
      </c>
      <c r="B210">
        <v>139</v>
      </c>
      <c r="F210" t="s">
        <v>14</v>
      </c>
      <c r="G210">
        <v>2779</v>
      </c>
    </row>
    <row r="211" spans="1:7" x14ac:dyDescent="0.35">
      <c r="A211" t="s">
        <v>20</v>
      </c>
      <c r="B211">
        <v>186</v>
      </c>
      <c r="F211" t="s">
        <v>14</v>
      </c>
      <c r="G211">
        <v>92</v>
      </c>
    </row>
    <row r="212" spans="1:7" x14ac:dyDescent="0.35">
      <c r="A212" t="s">
        <v>20</v>
      </c>
      <c r="B212">
        <v>112</v>
      </c>
      <c r="F212" t="s">
        <v>14</v>
      </c>
      <c r="G212">
        <v>1028</v>
      </c>
    </row>
    <row r="213" spans="1:7" x14ac:dyDescent="0.35">
      <c r="A213" t="s">
        <v>20</v>
      </c>
      <c r="B213">
        <v>101</v>
      </c>
      <c r="F213" t="s">
        <v>14</v>
      </c>
      <c r="G213">
        <v>26</v>
      </c>
    </row>
    <row r="214" spans="1:7" x14ac:dyDescent="0.35">
      <c r="A214" t="s">
        <v>20</v>
      </c>
      <c r="B214">
        <v>206</v>
      </c>
      <c r="F214" t="s">
        <v>14</v>
      </c>
      <c r="G214">
        <v>1790</v>
      </c>
    </row>
    <row r="215" spans="1:7" x14ac:dyDescent="0.35">
      <c r="A215" t="s">
        <v>20</v>
      </c>
      <c r="B215">
        <v>154</v>
      </c>
      <c r="F215" t="s">
        <v>14</v>
      </c>
      <c r="G215">
        <v>37</v>
      </c>
    </row>
    <row r="216" spans="1:7" x14ac:dyDescent="0.35">
      <c r="A216" t="s">
        <v>20</v>
      </c>
      <c r="B216">
        <v>5966</v>
      </c>
      <c r="F216" t="s">
        <v>14</v>
      </c>
      <c r="G216">
        <v>35</v>
      </c>
    </row>
    <row r="217" spans="1:7" x14ac:dyDescent="0.35">
      <c r="A217" t="s">
        <v>20</v>
      </c>
      <c r="B217">
        <v>169</v>
      </c>
      <c r="F217" t="s">
        <v>14</v>
      </c>
      <c r="G217">
        <v>558</v>
      </c>
    </row>
    <row r="218" spans="1:7" x14ac:dyDescent="0.35">
      <c r="A218" t="s">
        <v>20</v>
      </c>
      <c r="B218">
        <v>2106</v>
      </c>
      <c r="F218" t="s">
        <v>14</v>
      </c>
      <c r="G218">
        <v>64</v>
      </c>
    </row>
    <row r="219" spans="1:7" x14ac:dyDescent="0.35">
      <c r="A219" t="s">
        <v>20</v>
      </c>
      <c r="B219">
        <v>131</v>
      </c>
      <c r="F219" t="s">
        <v>14</v>
      </c>
      <c r="G219">
        <v>245</v>
      </c>
    </row>
    <row r="220" spans="1:7" x14ac:dyDescent="0.35">
      <c r="A220" t="s">
        <v>20</v>
      </c>
      <c r="B220">
        <v>84</v>
      </c>
      <c r="F220" t="s">
        <v>14</v>
      </c>
      <c r="G220">
        <v>71</v>
      </c>
    </row>
    <row r="221" spans="1:7" x14ac:dyDescent="0.35">
      <c r="A221" t="s">
        <v>20</v>
      </c>
      <c r="B221">
        <v>155</v>
      </c>
      <c r="F221" t="s">
        <v>14</v>
      </c>
      <c r="G221">
        <v>42</v>
      </c>
    </row>
    <row r="222" spans="1:7" x14ac:dyDescent="0.35">
      <c r="A222" t="s">
        <v>20</v>
      </c>
      <c r="B222">
        <v>189</v>
      </c>
      <c r="F222" t="s">
        <v>14</v>
      </c>
      <c r="G222">
        <v>156</v>
      </c>
    </row>
    <row r="223" spans="1:7" x14ac:dyDescent="0.35">
      <c r="A223" t="s">
        <v>20</v>
      </c>
      <c r="B223">
        <v>4799</v>
      </c>
      <c r="F223" t="s">
        <v>14</v>
      </c>
      <c r="G223">
        <v>1368</v>
      </c>
    </row>
    <row r="224" spans="1:7" x14ac:dyDescent="0.35">
      <c r="A224" t="s">
        <v>20</v>
      </c>
      <c r="B224">
        <v>1137</v>
      </c>
      <c r="F224" t="s">
        <v>14</v>
      </c>
      <c r="G224">
        <v>102</v>
      </c>
    </row>
    <row r="225" spans="1:7" x14ac:dyDescent="0.35">
      <c r="A225" t="s">
        <v>20</v>
      </c>
      <c r="B225">
        <v>1152</v>
      </c>
      <c r="F225" t="s">
        <v>14</v>
      </c>
      <c r="G225">
        <v>86</v>
      </c>
    </row>
    <row r="226" spans="1:7" x14ac:dyDescent="0.35">
      <c r="A226" t="s">
        <v>20</v>
      </c>
      <c r="B226">
        <v>50</v>
      </c>
      <c r="F226" t="s">
        <v>14</v>
      </c>
      <c r="G226">
        <v>253</v>
      </c>
    </row>
    <row r="227" spans="1:7" x14ac:dyDescent="0.35">
      <c r="A227" t="s">
        <v>20</v>
      </c>
      <c r="B227">
        <v>3059</v>
      </c>
      <c r="F227" t="s">
        <v>14</v>
      </c>
      <c r="G227">
        <v>157</v>
      </c>
    </row>
    <row r="228" spans="1:7" x14ac:dyDescent="0.35">
      <c r="A228" t="s">
        <v>20</v>
      </c>
      <c r="B228">
        <v>34</v>
      </c>
      <c r="F228" t="s">
        <v>14</v>
      </c>
      <c r="G228">
        <v>183</v>
      </c>
    </row>
    <row r="229" spans="1:7" x14ac:dyDescent="0.35">
      <c r="A229" t="s">
        <v>20</v>
      </c>
      <c r="B229">
        <v>220</v>
      </c>
      <c r="F229" t="s">
        <v>14</v>
      </c>
      <c r="G229">
        <v>82</v>
      </c>
    </row>
    <row r="230" spans="1:7" x14ac:dyDescent="0.35">
      <c r="A230" t="s">
        <v>20</v>
      </c>
      <c r="B230">
        <v>1604</v>
      </c>
      <c r="F230" t="s">
        <v>14</v>
      </c>
      <c r="G230">
        <v>1</v>
      </c>
    </row>
    <row r="231" spans="1:7" x14ac:dyDescent="0.35">
      <c r="A231" t="s">
        <v>20</v>
      </c>
      <c r="B231">
        <v>454</v>
      </c>
      <c r="F231" t="s">
        <v>14</v>
      </c>
      <c r="G231">
        <v>1198</v>
      </c>
    </row>
    <row r="232" spans="1:7" x14ac:dyDescent="0.35">
      <c r="A232" t="s">
        <v>20</v>
      </c>
      <c r="B232">
        <v>123</v>
      </c>
      <c r="F232" t="s">
        <v>14</v>
      </c>
      <c r="G232">
        <v>648</v>
      </c>
    </row>
    <row r="233" spans="1:7" x14ac:dyDescent="0.35">
      <c r="A233" t="s">
        <v>20</v>
      </c>
      <c r="B233">
        <v>299</v>
      </c>
      <c r="F233" t="s">
        <v>14</v>
      </c>
      <c r="G233">
        <v>64</v>
      </c>
    </row>
    <row r="234" spans="1:7" x14ac:dyDescent="0.35">
      <c r="A234" t="s">
        <v>20</v>
      </c>
      <c r="B234">
        <v>2237</v>
      </c>
      <c r="F234" t="s">
        <v>14</v>
      </c>
      <c r="G234">
        <v>62</v>
      </c>
    </row>
    <row r="235" spans="1:7" x14ac:dyDescent="0.35">
      <c r="A235" t="s">
        <v>20</v>
      </c>
      <c r="B235">
        <v>645</v>
      </c>
      <c r="F235" t="s">
        <v>14</v>
      </c>
      <c r="G235">
        <v>750</v>
      </c>
    </row>
    <row r="236" spans="1:7" x14ac:dyDescent="0.35">
      <c r="A236" t="s">
        <v>20</v>
      </c>
      <c r="B236">
        <v>484</v>
      </c>
      <c r="F236" t="s">
        <v>14</v>
      </c>
      <c r="G236">
        <v>105</v>
      </c>
    </row>
    <row r="237" spans="1:7" x14ac:dyDescent="0.35">
      <c r="A237" t="s">
        <v>20</v>
      </c>
      <c r="B237">
        <v>154</v>
      </c>
      <c r="F237" t="s">
        <v>14</v>
      </c>
      <c r="G237">
        <v>2604</v>
      </c>
    </row>
    <row r="238" spans="1:7" x14ac:dyDescent="0.35">
      <c r="A238" t="s">
        <v>20</v>
      </c>
      <c r="B238">
        <v>82</v>
      </c>
      <c r="F238" t="s">
        <v>14</v>
      </c>
      <c r="G238">
        <v>65</v>
      </c>
    </row>
    <row r="239" spans="1:7" x14ac:dyDescent="0.35">
      <c r="A239" t="s">
        <v>20</v>
      </c>
      <c r="B239">
        <v>134</v>
      </c>
      <c r="F239" t="s">
        <v>14</v>
      </c>
      <c r="G239">
        <v>94</v>
      </c>
    </row>
    <row r="240" spans="1:7" x14ac:dyDescent="0.35">
      <c r="A240" t="s">
        <v>20</v>
      </c>
      <c r="B240">
        <v>5203</v>
      </c>
      <c r="F240" t="s">
        <v>14</v>
      </c>
      <c r="G240">
        <v>257</v>
      </c>
    </row>
    <row r="241" spans="1:7" x14ac:dyDescent="0.35">
      <c r="A241" t="s">
        <v>20</v>
      </c>
      <c r="B241">
        <v>94</v>
      </c>
      <c r="F241" t="s">
        <v>14</v>
      </c>
      <c r="G241">
        <v>2928</v>
      </c>
    </row>
    <row r="242" spans="1:7" x14ac:dyDescent="0.35">
      <c r="A242" t="s">
        <v>20</v>
      </c>
      <c r="B242">
        <v>205</v>
      </c>
      <c r="F242" t="s">
        <v>14</v>
      </c>
      <c r="G242">
        <v>4697</v>
      </c>
    </row>
    <row r="243" spans="1:7" x14ac:dyDescent="0.35">
      <c r="A243" t="s">
        <v>20</v>
      </c>
      <c r="B243">
        <v>92</v>
      </c>
      <c r="F243" t="s">
        <v>14</v>
      </c>
      <c r="G243">
        <v>2915</v>
      </c>
    </row>
    <row r="244" spans="1:7" x14ac:dyDescent="0.35">
      <c r="A244" t="s">
        <v>20</v>
      </c>
      <c r="B244">
        <v>219</v>
      </c>
      <c r="F244" t="s">
        <v>14</v>
      </c>
      <c r="G244">
        <v>18</v>
      </c>
    </row>
    <row r="245" spans="1:7" x14ac:dyDescent="0.35">
      <c r="A245" t="s">
        <v>20</v>
      </c>
      <c r="B245">
        <v>2526</v>
      </c>
      <c r="F245" t="s">
        <v>14</v>
      </c>
      <c r="G245">
        <v>602</v>
      </c>
    </row>
    <row r="246" spans="1:7" x14ac:dyDescent="0.35">
      <c r="A246" t="s">
        <v>20</v>
      </c>
      <c r="B246">
        <v>94</v>
      </c>
      <c r="F246" t="s">
        <v>14</v>
      </c>
      <c r="G246">
        <v>1</v>
      </c>
    </row>
    <row r="247" spans="1:7" x14ac:dyDescent="0.35">
      <c r="A247" t="s">
        <v>20</v>
      </c>
      <c r="B247">
        <v>1713</v>
      </c>
      <c r="F247" t="s">
        <v>14</v>
      </c>
      <c r="G247">
        <v>3868</v>
      </c>
    </row>
    <row r="248" spans="1:7" x14ac:dyDescent="0.35">
      <c r="A248" t="s">
        <v>20</v>
      </c>
      <c r="B248">
        <v>249</v>
      </c>
      <c r="F248" t="s">
        <v>14</v>
      </c>
      <c r="G248">
        <v>504</v>
      </c>
    </row>
    <row r="249" spans="1:7" x14ac:dyDescent="0.35">
      <c r="A249" t="s">
        <v>20</v>
      </c>
      <c r="B249">
        <v>192</v>
      </c>
      <c r="F249" t="s">
        <v>14</v>
      </c>
      <c r="G249">
        <v>14</v>
      </c>
    </row>
    <row r="250" spans="1:7" x14ac:dyDescent="0.35">
      <c r="A250" t="s">
        <v>20</v>
      </c>
      <c r="B250">
        <v>247</v>
      </c>
      <c r="F250" t="s">
        <v>14</v>
      </c>
      <c r="G250">
        <v>750</v>
      </c>
    </row>
    <row r="251" spans="1:7" x14ac:dyDescent="0.35">
      <c r="A251" t="s">
        <v>20</v>
      </c>
      <c r="B251">
        <v>2293</v>
      </c>
      <c r="F251" t="s">
        <v>14</v>
      </c>
      <c r="G251">
        <v>77</v>
      </c>
    </row>
    <row r="252" spans="1:7" x14ac:dyDescent="0.35">
      <c r="A252" t="s">
        <v>20</v>
      </c>
      <c r="B252">
        <v>3131</v>
      </c>
      <c r="F252" t="s">
        <v>14</v>
      </c>
      <c r="G252">
        <v>752</v>
      </c>
    </row>
    <row r="253" spans="1:7" x14ac:dyDescent="0.35">
      <c r="A253" t="s">
        <v>20</v>
      </c>
      <c r="B253">
        <v>143</v>
      </c>
      <c r="F253" t="s">
        <v>14</v>
      </c>
      <c r="G253">
        <v>131</v>
      </c>
    </row>
    <row r="254" spans="1:7" x14ac:dyDescent="0.35">
      <c r="A254" t="s">
        <v>20</v>
      </c>
      <c r="B254">
        <v>296</v>
      </c>
      <c r="F254" t="s">
        <v>14</v>
      </c>
      <c r="G254">
        <v>87</v>
      </c>
    </row>
    <row r="255" spans="1:7" x14ac:dyDescent="0.35">
      <c r="A255" t="s">
        <v>20</v>
      </c>
      <c r="B255">
        <v>170</v>
      </c>
      <c r="F255" t="s">
        <v>14</v>
      </c>
      <c r="G255">
        <v>1063</v>
      </c>
    </row>
    <row r="256" spans="1:7" x14ac:dyDescent="0.35">
      <c r="A256" t="s">
        <v>20</v>
      </c>
      <c r="B256">
        <v>86</v>
      </c>
      <c r="F256" t="s">
        <v>14</v>
      </c>
      <c r="G256">
        <v>76</v>
      </c>
    </row>
    <row r="257" spans="1:7" x14ac:dyDescent="0.35">
      <c r="A257" t="s">
        <v>20</v>
      </c>
      <c r="B257">
        <v>6286</v>
      </c>
      <c r="F257" t="s">
        <v>14</v>
      </c>
      <c r="G257">
        <v>4428</v>
      </c>
    </row>
    <row r="258" spans="1:7" x14ac:dyDescent="0.35">
      <c r="A258" t="s">
        <v>20</v>
      </c>
      <c r="B258">
        <v>3727</v>
      </c>
      <c r="F258" t="s">
        <v>14</v>
      </c>
      <c r="G258">
        <v>58</v>
      </c>
    </row>
    <row r="259" spans="1:7" x14ac:dyDescent="0.35">
      <c r="A259" t="s">
        <v>20</v>
      </c>
      <c r="B259">
        <v>1605</v>
      </c>
      <c r="F259" t="s">
        <v>14</v>
      </c>
      <c r="G259">
        <v>111</v>
      </c>
    </row>
    <row r="260" spans="1:7" x14ac:dyDescent="0.35">
      <c r="A260" t="s">
        <v>20</v>
      </c>
      <c r="B260">
        <v>2120</v>
      </c>
      <c r="F260" t="s">
        <v>14</v>
      </c>
      <c r="G260">
        <v>2955</v>
      </c>
    </row>
    <row r="261" spans="1:7" x14ac:dyDescent="0.35">
      <c r="A261" t="s">
        <v>20</v>
      </c>
      <c r="B261">
        <v>50</v>
      </c>
      <c r="F261" t="s">
        <v>14</v>
      </c>
      <c r="G261">
        <v>1657</v>
      </c>
    </row>
    <row r="262" spans="1:7" x14ac:dyDescent="0.35">
      <c r="A262" t="s">
        <v>20</v>
      </c>
      <c r="B262">
        <v>2080</v>
      </c>
      <c r="F262" t="s">
        <v>14</v>
      </c>
      <c r="G262">
        <v>926</v>
      </c>
    </row>
    <row r="263" spans="1:7" x14ac:dyDescent="0.35">
      <c r="A263" t="s">
        <v>20</v>
      </c>
      <c r="B263">
        <v>2105</v>
      </c>
      <c r="F263" t="s">
        <v>14</v>
      </c>
      <c r="G263">
        <v>77</v>
      </c>
    </row>
    <row r="264" spans="1:7" x14ac:dyDescent="0.35">
      <c r="A264" t="s">
        <v>20</v>
      </c>
      <c r="B264">
        <v>2436</v>
      </c>
      <c r="F264" t="s">
        <v>14</v>
      </c>
      <c r="G264">
        <v>1748</v>
      </c>
    </row>
    <row r="265" spans="1:7" x14ac:dyDescent="0.35">
      <c r="A265" t="s">
        <v>20</v>
      </c>
      <c r="B265">
        <v>80</v>
      </c>
      <c r="F265" t="s">
        <v>14</v>
      </c>
      <c r="G265">
        <v>79</v>
      </c>
    </row>
    <row r="266" spans="1:7" x14ac:dyDescent="0.35">
      <c r="A266" t="s">
        <v>20</v>
      </c>
      <c r="B266">
        <v>42</v>
      </c>
      <c r="F266" t="s">
        <v>14</v>
      </c>
      <c r="G266">
        <v>889</v>
      </c>
    </row>
    <row r="267" spans="1:7" x14ac:dyDescent="0.35">
      <c r="A267" t="s">
        <v>20</v>
      </c>
      <c r="B267">
        <v>139</v>
      </c>
      <c r="F267" t="s">
        <v>14</v>
      </c>
      <c r="G267">
        <v>56</v>
      </c>
    </row>
    <row r="268" spans="1:7" x14ac:dyDescent="0.35">
      <c r="A268" t="s">
        <v>20</v>
      </c>
      <c r="B268">
        <v>159</v>
      </c>
      <c r="F268" t="s">
        <v>14</v>
      </c>
      <c r="G268">
        <v>1</v>
      </c>
    </row>
    <row r="269" spans="1:7" x14ac:dyDescent="0.35">
      <c r="A269" t="s">
        <v>20</v>
      </c>
      <c r="B269">
        <v>381</v>
      </c>
      <c r="F269" t="s">
        <v>14</v>
      </c>
      <c r="G269">
        <v>83</v>
      </c>
    </row>
    <row r="270" spans="1:7" x14ac:dyDescent="0.35">
      <c r="A270" t="s">
        <v>20</v>
      </c>
      <c r="B270">
        <v>194</v>
      </c>
      <c r="F270" t="s">
        <v>14</v>
      </c>
      <c r="G270">
        <v>2025</v>
      </c>
    </row>
    <row r="271" spans="1:7" x14ac:dyDescent="0.35">
      <c r="A271" t="s">
        <v>20</v>
      </c>
      <c r="B271">
        <v>106</v>
      </c>
      <c r="F271" t="s">
        <v>14</v>
      </c>
      <c r="G271">
        <v>14</v>
      </c>
    </row>
    <row r="272" spans="1:7" x14ac:dyDescent="0.35">
      <c r="A272" t="s">
        <v>20</v>
      </c>
      <c r="B272">
        <v>142</v>
      </c>
      <c r="F272" t="s">
        <v>14</v>
      </c>
      <c r="G272">
        <v>656</v>
      </c>
    </row>
    <row r="273" spans="1:7" x14ac:dyDescent="0.35">
      <c r="A273" t="s">
        <v>20</v>
      </c>
      <c r="B273">
        <v>211</v>
      </c>
      <c r="F273" t="s">
        <v>14</v>
      </c>
      <c r="G273">
        <v>1596</v>
      </c>
    </row>
    <row r="274" spans="1:7" x14ac:dyDescent="0.35">
      <c r="A274" t="s">
        <v>20</v>
      </c>
      <c r="B274">
        <v>2756</v>
      </c>
      <c r="F274" t="s">
        <v>14</v>
      </c>
      <c r="G274">
        <v>10</v>
      </c>
    </row>
    <row r="275" spans="1:7" x14ac:dyDescent="0.35">
      <c r="A275" t="s">
        <v>20</v>
      </c>
      <c r="B275">
        <v>173</v>
      </c>
      <c r="F275" t="s">
        <v>14</v>
      </c>
      <c r="G275">
        <v>1121</v>
      </c>
    </row>
    <row r="276" spans="1:7" x14ac:dyDescent="0.35">
      <c r="A276" t="s">
        <v>20</v>
      </c>
      <c r="B276">
        <v>87</v>
      </c>
      <c r="F276" t="s">
        <v>14</v>
      </c>
      <c r="G276">
        <v>15</v>
      </c>
    </row>
    <row r="277" spans="1:7" x14ac:dyDescent="0.35">
      <c r="A277" t="s">
        <v>20</v>
      </c>
      <c r="B277">
        <v>1572</v>
      </c>
      <c r="F277" t="s">
        <v>14</v>
      </c>
      <c r="G277">
        <v>191</v>
      </c>
    </row>
    <row r="278" spans="1:7" x14ac:dyDescent="0.35">
      <c r="A278" t="s">
        <v>20</v>
      </c>
      <c r="B278">
        <v>2346</v>
      </c>
      <c r="F278" t="s">
        <v>14</v>
      </c>
      <c r="G278">
        <v>16</v>
      </c>
    </row>
    <row r="279" spans="1:7" x14ac:dyDescent="0.35">
      <c r="A279" t="s">
        <v>20</v>
      </c>
      <c r="B279">
        <v>115</v>
      </c>
      <c r="F279" t="s">
        <v>14</v>
      </c>
      <c r="G279">
        <v>17</v>
      </c>
    </row>
    <row r="280" spans="1:7" x14ac:dyDescent="0.35">
      <c r="A280" t="s">
        <v>20</v>
      </c>
      <c r="B280">
        <v>85</v>
      </c>
      <c r="F280" t="s">
        <v>14</v>
      </c>
      <c r="G280">
        <v>34</v>
      </c>
    </row>
    <row r="281" spans="1:7" x14ac:dyDescent="0.35">
      <c r="A281" t="s">
        <v>20</v>
      </c>
      <c r="B281">
        <v>144</v>
      </c>
      <c r="F281" t="s">
        <v>14</v>
      </c>
      <c r="G281">
        <v>1</v>
      </c>
    </row>
    <row r="282" spans="1:7" x14ac:dyDescent="0.35">
      <c r="A282" t="s">
        <v>20</v>
      </c>
      <c r="B282">
        <v>2443</v>
      </c>
      <c r="F282" t="s">
        <v>14</v>
      </c>
      <c r="G282">
        <v>1274</v>
      </c>
    </row>
    <row r="283" spans="1:7" x14ac:dyDescent="0.35">
      <c r="A283" t="s">
        <v>20</v>
      </c>
      <c r="B283">
        <v>64</v>
      </c>
      <c r="F283" t="s">
        <v>14</v>
      </c>
      <c r="G283">
        <v>210</v>
      </c>
    </row>
    <row r="284" spans="1:7" x14ac:dyDescent="0.35">
      <c r="A284" t="s">
        <v>20</v>
      </c>
      <c r="B284">
        <v>268</v>
      </c>
      <c r="F284" t="s">
        <v>14</v>
      </c>
      <c r="G284">
        <v>248</v>
      </c>
    </row>
    <row r="285" spans="1:7" x14ac:dyDescent="0.35">
      <c r="A285" t="s">
        <v>20</v>
      </c>
      <c r="B285">
        <v>195</v>
      </c>
      <c r="F285" t="s">
        <v>14</v>
      </c>
      <c r="G285">
        <v>513</v>
      </c>
    </row>
    <row r="286" spans="1:7" x14ac:dyDescent="0.35">
      <c r="A286" t="s">
        <v>20</v>
      </c>
      <c r="B286">
        <v>186</v>
      </c>
      <c r="F286" t="s">
        <v>14</v>
      </c>
      <c r="G286">
        <v>3410</v>
      </c>
    </row>
    <row r="287" spans="1:7" x14ac:dyDescent="0.35">
      <c r="A287" t="s">
        <v>20</v>
      </c>
      <c r="B287">
        <v>460</v>
      </c>
      <c r="F287" t="s">
        <v>14</v>
      </c>
      <c r="G287">
        <v>10</v>
      </c>
    </row>
    <row r="288" spans="1:7" x14ac:dyDescent="0.35">
      <c r="A288" t="s">
        <v>20</v>
      </c>
      <c r="B288">
        <v>2528</v>
      </c>
      <c r="F288" t="s">
        <v>14</v>
      </c>
      <c r="G288">
        <v>2201</v>
      </c>
    </row>
    <row r="289" spans="1:7" x14ac:dyDescent="0.35">
      <c r="A289" t="s">
        <v>20</v>
      </c>
      <c r="B289">
        <v>3657</v>
      </c>
      <c r="F289" t="s">
        <v>14</v>
      </c>
      <c r="G289">
        <v>676</v>
      </c>
    </row>
    <row r="290" spans="1:7" x14ac:dyDescent="0.35">
      <c r="A290" t="s">
        <v>20</v>
      </c>
      <c r="B290">
        <v>131</v>
      </c>
      <c r="F290" t="s">
        <v>14</v>
      </c>
      <c r="G290">
        <v>831</v>
      </c>
    </row>
    <row r="291" spans="1:7" x14ac:dyDescent="0.35">
      <c r="A291" t="s">
        <v>20</v>
      </c>
      <c r="B291">
        <v>239</v>
      </c>
      <c r="F291" t="s">
        <v>14</v>
      </c>
      <c r="G291">
        <v>859</v>
      </c>
    </row>
    <row r="292" spans="1:7" x14ac:dyDescent="0.35">
      <c r="A292" t="s">
        <v>20</v>
      </c>
      <c r="B292">
        <v>78</v>
      </c>
      <c r="F292" t="s">
        <v>14</v>
      </c>
      <c r="G292">
        <v>45</v>
      </c>
    </row>
    <row r="293" spans="1:7" x14ac:dyDescent="0.35">
      <c r="A293" t="s">
        <v>20</v>
      </c>
      <c r="B293">
        <v>1773</v>
      </c>
      <c r="F293" t="s">
        <v>14</v>
      </c>
      <c r="G293">
        <v>6</v>
      </c>
    </row>
    <row r="294" spans="1:7" x14ac:dyDescent="0.35">
      <c r="A294" t="s">
        <v>20</v>
      </c>
      <c r="B294">
        <v>32</v>
      </c>
      <c r="F294" t="s">
        <v>14</v>
      </c>
      <c r="G294">
        <v>7</v>
      </c>
    </row>
    <row r="295" spans="1:7" x14ac:dyDescent="0.35">
      <c r="A295" t="s">
        <v>20</v>
      </c>
      <c r="B295">
        <v>369</v>
      </c>
      <c r="F295" t="s">
        <v>14</v>
      </c>
      <c r="G295">
        <v>31</v>
      </c>
    </row>
    <row r="296" spans="1:7" x14ac:dyDescent="0.35">
      <c r="A296" t="s">
        <v>20</v>
      </c>
      <c r="B296">
        <v>89</v>
      </c>
      <c r="F296" t="s">
        <v>14</v>
      </c>
      <c r="G296">
        <v>78</v>
      </c>
    </row>
    <row r="297" spans="1:7" x14ac:dyDescent="0.35">
      <c r="A297" t="s">
        <v>20</v>
      </c>
      <c r="B297">
        <v>147</v>
      </c>
      <c r="F297" t="s">
        <v>14</v>
      </c>
      <c r="G297">
        <v>1225</v>
      </c>
    </row>
    <row r="298" spans="1:7" x14ac:dyDescent="0.35">
      <c r="A298" t="s">
        <v>20</v>
      </c>
      <c r="B298">
        <v>126</v>
      </c>
      <c r="F298" t="s">
        <v>14</v>
      </c>
      <c r="G298">
        <v>1</v>
      </c>
    </row>
    <row r="299" spans="1:7" x14ac:dyDescent="0.35">
      <c r="A299" t="s">
        <v>20</v>
      </c>
      <c r="B299">
        <v>2218</v>
      </c>
      <c r="F299" t="s">
        <v>14</v>
      </c>
      <c r="G299">
        <v>67</v>
      </c>
    </row>
    <row r="300" spans="1:7" x14ac:dyDescent="0.35">
      <c r="A300" t="s">
        <v>20</v>
      </c>
      <c r="B300">
        <v>202</v>
      </c>
      <c r="F300" t="s">
        <v>14</v>
      </c>
      <c r="G300">
        <v>19</v>
      </c>
    </row>
    <row r="301" spans="1:7" x14ac:dyDescent="0.35">
      <c r="A301" t="s">
        <v>20</v>
      </c>
      <c r="B301">
        <v>140</v>
      </c>
      <c r="F301" t="s">
        <v>14</v>
      </c>
      <c r="G301">
        <v>2108</v>
      </c>
    </row>
    <row r="302" spans="1:7" x14ac:dyDescent="0.35">
      <c r="A302" t="s">
        <v>20</v>
      </c>
      <c r="B302">
        <v>1052</v>
      </c>
      <c r="F302" t="s">
        <v>14</v>
      </c>
      <c r="G302">
        <v>679</v>
      </c>
    </row>
    <row r="303" spans="1:7" x14ac:dyDescent="0.35">
      <c r="A303" t="s">
        <v>20</v>
      </c>
      <c r="B303">
        <v>247</v>
      </c>
      <c r="F303" t="s">
        <v>14</v>
      </c>
      <c r="G303">
        <v>36</v>
      </c>
    </row>
    <row r="304" spans="1:7" x14ac:dyDescent="0.35">
      <c r="A304" t="s">
        <v>20</v>
      </c>
      <c r="B304">
        <v>84</v>
      </c>
      <c r="F304" t="s">
        <v>14</v>
      </c>
      <c r="G304">
        <v>47</v>
      </c>
    </row>
    <row r="305" spans="1:7" x14ac:dyDescent="0.35">
      <c r="A305" t="s">
        <v>20</v>
      </c>
      <c r="B305">
        <v>88</v>
      </c>
      <c r="F305" t="s">
        <v>14</v>
      </c>
      <c r="G305">
        <v>70</v>
      </c>
    </row>
    <row r="306" spans="1:7" x14ac:dyDescent="0.35">
      <c r="A306" t="s">
        <v>20</v>
      </c>
      <c r="B306">
        <v>156</v>
      </c>
      <c r="F306" t="s">
        <v>14</v>
      </c>
      <c r="G306">
        <v>154</v>
      </c>
    </row>
    <row r="307" spans="1:7" x14ac:dyDescent="0.35">
      <c r="A307" t="s">
        <v>20</v>
      </c>
      <c r="B307">
        <v>2985</v>
      </c>
      <c r="F307" t="s">
        <v>14</v>
      </c>
      <c r="G307">
        <v>22</v>
      </c>
    </row>
    <row r="308" spans="1:7" x14ac:dyDescent="0.35">
      <c r="A308" t="s">
        <v>20</v>
      </c>
      <c r="B308">
        <v>762</v>
      </c>
      <c r="F308" t="s">
        <v>14</v>
      </c>
      <c r="G308">
        <v>1758</v>
      </c>
    </row>
    <row r="309" spans="1:7" x14ac:dyDescent="0.35">
      <c r="A309" t="s">
        <v>20</v>
      </c>
      <c r="B309">
        <v>554</v>
      </c>
      <c r="F309" t="s">
        <v>14</v>
      </c>
      <c r="G309">
        <v>94</v>
      </c>
    </row>
    <row r="310" spans="1:7" x14ac:dyDescent="0.35">
      <c r="A310" t="s">
        <v>20</v>
      </c>
      <c r="B310">
        <v>135</v>
      </c>
      <c r="F310" t="s">
        <v>14</v>
      </c>
      <c r="G310">
        <v>33</v>
      </c>
    </row>
    <row r="311" spans="1:7" x14ac:dyDescent="0.35">
      <c r="A311" t="s">
        <v>20</v>
      </c>
      <c r="B311">
        <v>122</v>
      </c>
      <c r="F311" t="s">
        <v>14</v>
      </c>
      <c r="G311">
        <v>1</v>
      </c>
    </row>
    <row r="312" spans="1:7" x14ac:dyDescent="0.35">
      <c r="A312" t="s">
        <v>20</v>
      </c>
      <c r="B312">
        <v>221</v>
      </c>
      <c r="F312" t="s">
        <v>14</v>
      </c>
      <c r="G312">
        <v>31</v>
      </c>
    </row>
    <row r="313" spans="1:7" x14ac:dyDescent="0.35">
      <c r="A313" t="s">
        <v>20</v>
      </c>
      <c r="B313">
        <v>126</v>
      </c>
      <c r="F313" t="s">
        <v>14</v>
      </c>
      <c r="G313">
        <v>35</v>
      </c>
    </row>
    <row r="314" spans="1:7" x14ac:dyDescent="0.35">
      <c r="A314" t="s">
        <v>20</v>
      </c>
      <c r="B314">
        <v>1022</v>
      </c>
      <c r="F314" t="s">
        <v>14</v>
      </c>
      <c r="G314">
        <v>63</v>
      </c>
    </row>
    <row r="315" spans="1:7" x14ac:dyDescent="0.35">
      <c r="A315" t="s">
        <v>20</v>
      </c>
      <c r="B315">
        <v>3177</v>
      </c>
      <c r="F315" t="s">
        <v>14</v>
      </c>
      <c r="G315">
        <v>526</v>
      </c>
    </row>
    <row r="316" spans="1:7" x14ac:dyDescent="0.35">
      <c r="A316" t="s">
        <v>20</v>
      </c>
      <c r="B316">
        <v>198</v>
      </c>
      <c r="F316" t="s">
        <v>14</v>
      </c>
      <c r="G316">
        <v>121</v>
      </c>
    </row>
    <row r="317" spans="1:7" x14ac:dyDescent="0.35">
      <c r="A317" t="s">
        <v>20</v>
      </c>
      <c r="B317">
        <v>85</v>
      </c>
      <c r="F317" t="s">
        <v>14</v>
      </c>
      <c r="G317">
        <v>67</v>
      </c>
    </row>
    <row r="318" spans="1:7" x14ac:dyDescent="0.35">
      <c r="A318" t="s">
        <v>20</v>
      </c>
      <c r="B318">
        <v>3596</v>
      </c>
      <c r="F318" t="s">
        <v>14</v>
      </c>
      <c r="G318">
        <v>57</v>
      </c>
    </row>
    <row r="319" spans="1:7" x14ac:dyDescent="0.35">
      <c r="A319" t="s">
        <v>20</v>
      </c>
      <c r="B319">
        <v>244</v>
      </c>
      <c r="F319" t="s">
        <v>14</v>
      </c>
      <c r="G319">
        <v>1229</v>
      </c>
    </row>
    <row r="320" spans="1:7" x14ac:dyDescent="0.35">
      <c r="A320" t="s">
        <v>20</v>
      </c>
      <c r="B320">
        <v>5180</v>
      </c>
      <c r="F320" t="s">
        <v>14</v>
      </c>
      <c r="G320">
        <v>12</v>
      </c>
    </row>
    <row r="321" spans="1:7" x14ac:dyDescent="0.35">
      <c r="A321" t="s">
        <v>20</v>
      </c>
      <c r="B321">
        <v>589</v>
      </c>
      <c r="F321" t="s">
        <v>14</v>
      </c>
      <c r="G321">
        <v>452</v>
      </c>
    </row>
    <row r="322" spans="1:7" x14ac:dyDescent="0.35">
      <c r="A322" t="s">
        <v>20</v>
      </c>
      <c r="B322">
        <v>2725</v>
      </c>
      <c r="F322" t="s">
        <v>14</v>
      </c>
      <c r="G322">
        <v>1886</v>
      </c>
    </row>
    <row r="323" spans="1:7" x14ac:dyDescent="0.35">
      <c r="A323" t="s">
        <v>20</v>
      </c>
      <c r="B323">
        <v>300</v>
      </c>
      <c r="F323" t="s">
        <v>14</v>
      </c>
      <c r="G323">
        <v>1825</v>
      </c>
    </row>
    <row r="324" spans="1:7" x14ac:dyDescent="0.35">
      <c r="A324" t="s">
        <v>20</v>
      </c>
      <c r="B324">
        <v>144</v>
      </c>
      <c r="F324" t="s">
        <v>14</v>
      </c>
      <c r="G324">
        <v>31</v>
      </c>
    </row>
    <row r="325" spans="1:7" x14ac:dyDescent="0.35">
      <c r="A325" t="s">
        <v>20</v>
      </c>
      <c r="B325">
        <v>87</v>
      </c>
      <c r="F325" t="s">
        <v>14</v>
      </c>
      <c r="G325">
        <v>107</v>
      </c>
    </row>
    <row r="326" spans="1:7" x14ac:dyDescent="0.35">
      <c r="A326" t="s">
        <v>20</v>
      </c>
      <c r="B326">
        <v>3116</v>
      </c>
      <c r="F326" t="s">
        <v>14</v>
      </c>
      <c r="G326">
        <v>27</v>
      </c>
    </row>
    <row r="327" spans="1:7" x14ac:dyDescent="0.35">
      <c r="A327" t="s">
        <v>20</v>
      </c>
      <c r="B327">
        <v>909</v>
      </c>
      <c r="F327" t="s">
        <v>14</v>
      </c>
      <c r="G327">
        <v>1221</v>
      </c>
    </row>
    <row r="328" spans="1:7" x14ac:dyDescent="0.35">
      <c r="A328" t="s">
        <v>20</v>
      </c>
      <c r="B328">
        <v>1613</v>
      </c>
      <c r="F328" t="s">
        <v>14</v>
      </c>
      <c r="G328">
        <v>1</v>
      </c>
    </row>
    <row r="329" spans="1:7" x14ac:dyDescent="0.35">
      <c r="A329" t="s">
        <v>20</v>
      </c>
      <c r="B329">
        <v>136</v>
      </c>
      <c r="F329" t="s">
        <v>14</v>
      </c>
      <c r="G329">
        <v>16</v>
      </c>
    </row>
    <row r="330" spans="1:7" x14ac:dyDescent="0.35">
      <c r="A330" t="s">
        <v>20</v>
      </c>
      <c r="B330">
        <v>130</v>
      </c>
      <c r="F330" t="s">
        <v>14</v>
      </c>
      <c r="G330">
        <v>41</v>
      </c>
    </row>
    <row r="331" spans="1:7" x14ac:dyDescent="0.35">
      <c r="A331" t="s">
        <v>20</v>
      </c>
      <c r="B331">
        <v>102</v>
      </c>
      <c r="F331" t="s">
        <v>14</v>
      </c>
      <c r="G331">
        <v>523</v>
      </c>
    </row>
    <row r="332" spans="1:7" x14ac:dyDescent="0.35">
      <c r="A332" t="s">
        <v>20</v>
      </c>
      <c r="B332">
        <v>4006</v>
      </c>
      <c r="F332" t="s">
        <v>14</v>
      </c>
      <c r="G332">
        <v>141</v>
      </c>
    </row>
    <row r="333" spans="1:7" x14ac:dyDescent="0.35">
      <c r="A333" t="s">
        <v>20</v>
      </c>
      <c r="B333">
        <v>1629</v>
      </c>
      <c r="F333" t="s">
        <v>14</v>
      </c>
      <c r="G333">
        <v>52</v>
      </c>
    </row>
    <row r="334" spans="1:7" x14ac:dyDescent="0.35">
      <c r="A334" t="s">
        <v>20</v>
      </c>
      <c r="B334">
        <v>2188</v>
      </c>
      <c r="F334" t="s">
        <v>14</v>
      </c>
      <c r="G334">
        <v>225</v>
      </c>
    </row>
    <row r="335" spans="1:7" x14ac:dyDescent="0.35">
      <c r="A335" t="s">
        <v>20</v>
      </c>
      <c r="B335">
        <v>2409</v>
      </c>
      <c r="F335" t="s">
        <v>14</v>
      </c>
      <c r="G335">
        <v>38</v>
      </c>
    </row>
    <row r="336" spans="1:7" x14ac:dyDescent="0.35">
      <c r="A336" t="s">
        <v>20</v>
      </c>
      <c r="B336">
        <v>194</v>
      </c>
      <c r="F336" t="s">
        <v>14</v>
      </c>
      <c r="G336">
        <v>15</v>
      </c>
    </row>
    <row r="337" spans="1:7" x14ac:dyDescent="0.35">
      <c r="A337" t="s">
        <v>20</v>
      </c>
      <c r="B337">
        <v>1140</v>
      </c>
      <c r="F337" t="s">
        <v>14</v>
      </c>
      <c r="G337">
        <v>37</v>
      </c>
    </row>
    <row r="338" spans="1:7" x14ac:dyDescent="0.35">
      <c r="A338" t="s">
        <v>20</v>
      </c>
      <c r="B338">
        <v>102</v>
      </c>
      <c r="F338" t="s">
        <v>14</v>
      </c>
      <c r="G338">
        <v>112</v>
      </c>
    </row>
    <row r="339" spans="1:7" x14ac:dyDescent="0.35">
      <c r="A339" t="s">
        <v>20</v>
      </c>
      <c r="B339">
        <v>2857</v>
      </c>
      <c r="F339" t="s">
        <v>14</v>
      </c>
      <c r="G339">
        <v>21</v>
      </c>
    </row>
    <row r="340" spans="1:7" x14ac:dyDescent="0.35">
      <c r="A340" t="s">
        <v>20</v>
      </c>
      <c r="B340">
        <v>107</v>
      </c>
      <c r="F340" t="s">
        <v>14</v>
      </c>
      <c r="G340">
        <v>67</v>
      </c>
    </row>
    <row r="341" spans="1:7" x14ac:dyDescent="0.35">
      <c r="A341" t="s">
        <v>20</v>
      </c>
      <c r="B341">
        <v>160</v>
      </c>
      <c r="F341" t="s">
        <v>14</v>
      </c>
      <c r="G341">
        <v>78</v>
      </c>
    </row>
    <row r="342" spans="1:7" x14ac:dyDescent="0.35">
      <c r="A342" t="s">
        <v>20</v>
      </c>
      <c r="B342">
        <v>2230</v>
      </c>
      <c r="F342" t="s">
        <v>14</v>
      </c>
      <c r="G342">
        <v>67</v>
      </c>
    </row>
    <row r="343" spans="1:7" x14ac:dyDescent="0.35">
      <c r="A343" t="s">
        <v>20</v>
      </c>
      <c r="B343">
        <v>316</v>
      </c>
      <c r="F343" t="s">
        <v>14</v>
      </c>
      <c r="G343">
        <v>263</v>
      </c>
    </row>
    <row r="344" spans="1:7" x14ac:dyDescent="0.35">
      <c r="A344" t="s">
        <v>20</v>
      </c>
      <c r="B344">
        <v>117</v>
      </c>
      <c r="F344" t="s">
        <v>14</v>
      </c>
      <c r="G344">
        <v>1691</v>
      </c>
    </row>
    <row r="345" spans="1:7" x14ac:dyDescent="0.35">
      <c r="A345" t="s">
        <v>20</v>
      </c>
      <c r="B345">
        <v>6406</v>
      </c>
      <c r="F345" t="s">
        <v>14</v>
      </c>
      <c r="G345">
        <v>181</v>
      </c>
    </row>
    <row r="346" spans="1:7" x14ac:dyDescent="0.35">
      <c r="A346" t="s">
        <v>20</v>
      </c>
      <c r="B346">
        <v>192</v>
      </c>
      <c r="F346" t="s">
        <v>14</v>
      </c>
      <c r="G346">
        <v>13</v>
      </c>
    </row>
    <row r="347" spans="1:7" x14ac:dyDescent="0.35">
      <c r="A347" t="s">
        <v>20</v>
      </c>
      <c r="B347">
        <v>26</v>
      </c>
      <c r="F347" t="s">
        <v>14</v>
      </c>
      <c r="G347">
        <v>1</v>
      </c>
    </row>
    <row r="348" spans="1:7" x14ac:dyDescent="0.35">
      <c r="A348" t="s">
        <v>20</v>
      </c>
      <c r="B348">
        <v>723</v>
      </c>
      <c r="F348" t="s">
        <v>14</v>
      </c>
      <c r="G348">
        <v>21</v>
      </c>
    </row>
    <row r="349" spans="1:7" x14ac:dyDescent="0.35">
      <c r="A349" t="s">
        <v>20</v>
      </c>
      <c r="B349">
        <v>170</v>
      </c>
      <c r="F349" t="s">
        <v>14</v>
      </c>
      <c r="G349">
        <v>830</v>
      </c>
    </row>
    <row r="350" spans="1:7" x14ac:dyDescent="0.35">
      <c r="A350" t="s">
        <v>20</v>
      </c>
      <c r="B350">
        <v>238</v>
      </c>
      <c r="F350" t="s">
        <v>14</v>
      </c>
      <c r="G350">
        <v>130</v>
      </c>
    </row>
    <row r="351" spans="1:7" x14ac:dyDescent="0.35">
      <c r="A351" t="s">
        <v>20</v>
      </c>
      <c r="B351">
        <v>55</v>
      </c>
      <c r="F351" t="s">
        <v>14</v>
      </c>
      <c r="G351">
        <v>55</v>
      </c>
    </row>
    <row r="352" spans="1:7" x14ac:dyDescent="0.35">
      <c r="A352" t="s">
        <v>20</v>
      </c>
      <c r="B352">
        <v>128</v>
      </c>
      <c r="F352" t="s">
        <v>14</v>
      </c>
      <c r="G352">
        <v>114</v>
      </c>
    </row>
    <row r="353" spans="1:7" x14ac:dyDescent="0.35">
      <c r="A353" t="s">
        <v>20</v>
      </c>
      <c r="B353">
        <v>2144</v>
      </c>
      <c r="F353" t="s">
        <v>14</v>
      </c>
      <c r="G353">
        <v>594</v>
      </c>
    </row>
    <row r="354" spans="1:7" x14ac:dyDescent="0.35">
      <c r="A354" t="s">
        <v>20</v>
      </c>
      <c r="B354">
        <v>2693</v>
      </c>
      <c r="F354" t="s">
        <v>14</v>
      </c>
      <c r="G354">
        <v>24</v>
      </c>
    </row>
    <row r="355" spans="1:7" x14ac:dyDescent="0.35">
      <c r="A355" t="s">
        <v>20</v>
      </c>
      <c r="B355">
        <v>432</v>
      </c>
      <c r="F355" t="s">
        <v>14</v>
      </c>
      <c r="G355">
        <v>252</v>
      </c>
    </row>
    <row r="356" spans="1:7" x14ac:dyDescent="0.35">
      <c r="A356" t="s">
        <v>20</v>
      </c>
      <c r="B356">
        <v>189</v>
      </c>
      <c r="F356" t="s">
        <v>14</v>
      </c>
      <c r="G356">
        <v>67</v>
      </c>
    </row>
    <row r="357" spans="1:7" x14ac:dyDescent="0.35">
      <c r="A357" t="s">
        <v>20</v>
      </c>
      <c r="B357">
        <v>154</v>
      </c>
      <c r="F357" t="s">
        <v>14</v>
      </c>
      <c r="G357">
        <v>742</v>
      </c>
    </row>
    <row r="358" spans="1:7" x14ac:dyDescent="0.35">
      <c r="A358" t="s">
        <v>20</v>
      </c>
      <c r="B358">
        <v>96</v>
      </c>
      <c r="F358" t="s">
        <v>14</v>
      </c>
      <c r="G358">
        <v>75</v>
      </c>
    </row>
    <row r="359" spans="1:7" x14ac:dyDescent="0.35">
      <c r="A359" t="s">
        <v>20</v>
      </c>
      <c r="B359">
        <v>3063</v>
      </c>
      <c r="F359" t="s">
        <v>14</v>
      </c>
      <c r="G359">
        <v>4405</v>
      </c>
    </row>
    <row r="360" spans="1:7" x14ac:dyDescent="0.35">
      <c r="A360" t="s">
        <v>20</v>
      </c>
      <c r="B360">
        <v>2266</v>
      </c>
      <c r="F360" t="s">
        <v>14</v>
      </c>
      <c r="G360">
        <v>92</v>
      </c>
    </row>
    <row r="361" spans="1:7" x14ac:dyDescent="0.35">
      <c r="A361" t="s">
        <v>20</v>
      </c>
      <c r="B361">
        <v>194</v>
      </c>
      <c r="F361" t="s">
        <v>14</v>
      </c>
      <c r="G361">
        <v>64</v>
      </c>
    </row>
    <row r="362" spans="1:7" x14ac:dyDescent="0.35">
      <c r="A362" t="s">
        <v>20</v>
      </c>
      <c r="B362">
        <v>129</v>
      </c>
      <c r="F362" t="s">
        <v>14</v>
      </c>
      <c r="G362">
        <v>64</v>
      </c>
    </row>
    <row r="363" spans="1:7" x14ac:dyDescent="0.35">
      <c r="A363" t="s">
        <v>20</v>
      </c>
      <c r="B363">
        <v>375</v>
      </c>
      <c r="F363" t="s">
        <v>14</v>
      </c>
      <c r="G363">
        <v>842</v>
      </c>
    </row>
    <row r="364" spans="1:7" x14ac:dyDescent="0.35">
      <c r="A364" t="s">
        <v>20</v>
      </c>
      <c r="B364">
        <v>409</v>
      </c>
      <c r="F364" t="s">
        <v>14</v>
      </c>
      <c r="G364">
        <v>112</v>
      </c>
    </row>
    <row r="365" spans="1:7" x14ac:dyDescent="0.35">
      <c r="A365" t="s">
        <v>20</v>
      </c>
      <c r="B365">
        <v>234</v>
      </c>
      <c r="F365" t="s">
        <v>14</v>
      </c>
      <c r="G365">
        <v>374</v>
      </c>
    </row>
    <row r="366" spans="1:7" x14ac:dyDescent="0.35">
      <c r="A366" t="s">
        <v>20</v>
      </c>
      <c r="B366">
        <v>3016</v>
      </c>
    </row>
    <row r="367" spans="1:7" x14ac:dyDescent="0.35">
      <c r="A367" t="s">
        <v>20</v>
      </c>
      <c r="B367">
        <v>264</v>
      </c>
    </row>
    <row r="368" spans="1:7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sortState xmlns:xlrd2="http://schemas.microsoft.com/office/spreadsheetml/2017/richdata2" ref="A2:B566">
    <sortCondition ref="A2:A566"/>
  </sortState>
  <conditionalFormatting sqref="A1:A1048576">
    <cfRule type="cellIs" dxfId="9" priority="6" operator="equal">
      <formula>"live"</formula>
    </cfRule>
    <cfRule type="cellIs" dxfId="8" priority="7" operator="equal">
      <formula>"live"</formula>
    </cfRule>
    <cfRule type="cellIs" dxfId="7" priority="8" operator="equal">
      <formula>"canceled"</formula>
    </cfRule>
    <cfRule type="cellIs" dxfId="6" priority="9" operator="equal">
      <formula>"successful"</formula>
    </cfRule>
    <cfRule type="cellIs" dxfId="5" priority="10" operator="equal">
      <formula>"failed"</formula>
    </cfRule>
  </conditionalFormatting>
  <conditionalFormatting sqref="F1:F365">
    <cfRule type="cellIs" dxfId="4" priority="1" operator="equal">
      <formula>"live"</formula>
    </cfRule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OG DATA</vt:lpstr>
      <vt:lpstr>Crowdfunding</vt:lpstr>
      <vt:lpstr>outcome x p.category</vt:lpstr>
      <vt:lpstr>outcome x s.category</vt:lpstr>
      <vt:lpstr>outcome x launch date</vt:lpstr>
      <vt:lpstr>goal analysis</vt:lpstr>
      <vt:lpstr>(un)successful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Alanis Rubi Perez</cp:lastModifiedBy>
  <dcterms:created xsi:type="dcterms:W3CDTF">2021-09-29T18:52:28Z</dcterms:created>
  <dcterms:modified xsi:type="dcterms:W3CDTF">2024-06-03T06:41:47Z</dcterms:modified>
</cp:coreProperties>
</file>