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IT Files\"/>
    </mc:Choice>
  </mc:AlternateContent>
  <bookViews>
    <workbookView xWindow="0" yWindow="0" windowWidth="20400" windowHeight="7665" activeTab="10"/>
  </bookViews>
  <sheets>
    <sheet name="Sheet1" sheetId="1" r:id="rId1"/>
    <sheet name="241217" sheetId="4" r:id="rId2"/>
    <sheet name="010218" sheetId="2" r:id="rId3"/>
    <sheet name="130218" sheetId="5" r:id="rId4"/>
    <sheet name="220218" sheetId="6" r:id="rId5"/>
    <sheet name="060318" sheetId="7" r:id="rId6"/>
    <sheet name="120318" sheetId="8" r:id="rId7"/>
    <sheet name="200318" sheetId="9" r:id="rId8"/>
    <sheet name="290318" sheetId="10" r:id="rId9"/>
    <sheet name="010518" sheetId="11" r:id="rId10"/>
    <sheet name="100518" sheetId="13" r:id="rId11"/>
    <sheet name="Sheet2" sheetId="12" r:id="rId12"/>
  </sheets>
  <calcPr calcId="162913"/>
</workbook>
</file>

<file path=xl/calcChain.xml><?xml version="1.0" encoding="utf-8"?>
<calcChain xmlns="http://schemas.openxmlformats.org/spreadsheetml/2006/main">
  <c r="I7" i="13" l="1"/>
  <c r="B5" i="13" l="1"/>
  <c r="I6" i="11" l="1"/>
  <c r="B5" i="11"/>
  <c r="B7" i="11" l="1"/>
  <c r="E24" i="10"/>
  <c r="F24" i="10"/>
  <c r="G24" i="10"/>
  <c r="H24" i="10"/>
  <c r="H14" i="10"/>
  <c r="I8" i="10" l="1"/>
  <c r="B8" i="10" s="1"/>
  <c r="B14" i="10" s="1"/>
  <c r="B6" i="10"/>
  <c r="I3" i="5"/>
  <c r="J5" i="9"/>
  <c r="I11" i="9"/>
  <c r="B8" i="9"/>
  <c r="I7" i="8"/>
  <c r="B5" i="8"/>
  <c r="I9" i="7"/>
  <c r="B7" i="7"/>
  <c r="B6" i="6"/>
  <c r="I8" i="6"/>
  <c r="B7" i="8" l="1"/>
  <c r="B8" i="8" s="1"/>
  <c r="B9" i="7"/>
  <c r="B10" i="7" s="1"/>
  <c r="B10" i="9"/>
  <c r="B8" i="6"/>
  <c r="I10" i="5"/>
  <c r="J10" i="5" s="1"/>
  <c r="I14" i="2"/>
  <c r="J14" i="2" s="1"/>
  <c r="I6" i="2"/>
  <c r="J6" i="2" s="1"/>
  <c r="A22" i="4"/>
  <c r="G25" i="4"/>
  <c r="M20" i="4"/>
  <c r="G21" i="4"/>
  <c r="H21" i="4" s="1"/>
  <c r="O9" i="4"/>
  <c r="L9" i="4"/>
  <c r="A15" i="4"/>
  <c r="A16" i="4" s="1"/>
  <c r="F15" i="4"/>
  <c r="F9" i="4"/>
  <c r="C1" i="4" s="1"/>
  <c r="H3" i="1"/>
  <c r="A6" i="1"/>
  <c r="C1" i="1" s="1"/>
  <c r="L10" i="4" l="1"/>
  <c r="G26" i="4"/>
  <c r="H26" i="4" s="1"/>
  <c r="H25" i="4"/>
  <c r="I21" i="4" s="1"/>
  <c r="J21" i="4" s="1"/>
  <c r="H1" i="4"/>
  <c r="I1" i="4"/>
  <c r="I15" i="4" s="1"/>
  <c r="H15" i="4" s="1"/>
  <c r="D1" i="1"/>
  <c r="I6" i="5"/>
  <c r="J6" i="5" s="1"/>
  <c r="K10" i="5" s="1"/>
  <c r="B6" i="5" l="1"/>
</calcChain>
</file>

<file path=xl/comments1.xml><?xml version="1.0" encoding="utf-8"?>
<comments xmlns="http://schemas.openxmlformats.org/spreadsheetml/2006/main">
  <authors>
    <author>AACIT</author>
  </authors>
  <commentList>
    <comment ref="B20" authorId="0" shapeId="0">
      <text>
        <r>
          <rPr>
            <b/>
            <sz val="9"/>
            <color indexed="81"/>
            <rFont val="Tahoma"/>
            <family val="2"/>
          </rPr>
          <t>1 PO from WH
Accounts Instruction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AACIT:</t>
        </r>
        <r>
          <rPr>
            <sz val="9"/>
            <color indexed="81"/>
            <rFont val="Tahoma"/>
            <family val="2"/>
          </rPr>
          <t xml:space="preserve">
Maybe 34 KD
010218</t>
        </r>
      </text>
    </comment>
  </commentList>
</comments>
</file>

<file path=xl/comments2.xml><?xml version="1.0" encoding="utf-8"?>
<comments xmlns="http://schemas.openxmlformats.org/spreadsheetml/2006/main">
  <authors>
    <author>AACIT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AACIT:</t>
        </r>
        <r>
          <rPr>
            <sz val="9"/>
            <color indexed="81"/>
            <rFont val="Tahoma"/>
            <family val="2"/>
          </rPr>
          <t xml:space="preserve">
Maybe 34 KD
010218</t>
        </r>
      </text>
    </comment>
  </commentList>
</comments>
</file>

<file path=xl/sharedStrings.xml><?xml version="1.0" encoding="utf-8"?>
<sst xmlns="http://schemas.openxmlformats.org/spreadsheetml/2006/main" count="313" uniqueCount="131">
  <si>
    <t>COH</t>
  </si>
  <si>
    <t>Collected</t>
  </si>
  <si>
    <t>Al-Khout System</t>
  </si>
  <si>
    <t>Complete Set</t>
  </si>
  <si>
    <t>Capital</t>
  </si>
  <si>
    <t>Barcode Sticker Rolls</t>
  </si>
  <si>
    <t>SpyHunter Renewal Fee</t>
  </si>
  <si>
    <t>Samsung M2020(MLT-D111S)</t>
  </si>
  <si>
    <t>Samsung SCX3406(MLT-D101S)</t>
  </si>
  <si>
    <t>Raees</t>
  </si>
  <si>
    <t>WH</t>
  </si>
  <si>
    <t>Porch AVNS</t>
  </si>
  <si>
    <t>CK</t>
  </si>
  <si>
    <t>Canon 725</t>
  </si>
  <si>
    <t>Ibrahim</t>
  </si>
  <si>
    <t>Ace</t>
  </si>
  <si>
    <t>Zebra Sticker printer</t>
  </si>
  <si>
    <t>MRAEES</t>
  </si>
  <si>
    <t>SAFE LOCKER</t>
  </si>
  <si>
    <t>TOTAL PURCHASE</t>
  </si>
  <si>
    <t>Mic&amp;Headset</t>
  </si>
  <si>
    <t>Camera</t>
  </si>
  <si>
    <t>NOT REQUIRED</t>
  </si>
  <si>
    <t>Sir Mohammed</t>
  </si>
  <si>
    <t>Central Kitchen</t>
  </si>
  <si>
    <t>Toner Samsung D101S</t>
  </si>
  <si>
    <t>PC Set</t>
  </si>
  <si>
    <t>HP P1102</t>
  </si>
  <si>
    <t>Accounts</t>
  </si>
  <si>
    <t>Promate Mouse &amp; Keyboard</t>
  </si>
  <si>
    <t>Short</t>
  </si>
  <si>
    <t>GateMall</t>
  </si>
  <si>
    <t>Settlement</t>
  </si>
  <si>
    <t>Date</t>
  </si>
  <si>
    <t>Details</t>
  </si>
  <si>
    <t>Conferrence Room</t>
  </si>
  <si>
    <t>After 60+30 Settlement</t>
  </si>
  <si>
    <t>Extension</t>
  </si>
  <si>
    <t>Printer</t>
  </si>
  <si>
    <t>Internet</t>
  </si>
  <si>
    <t>Toner TN1000</t>
  </si>
  <si>
    <t>Porch Bidaa</t>
  </si>
  <si>
    <t>Ariel</t>
  </si>
  <si>
    <t>Viva Internet Line</t>
  </si>
  <si>
    <t>Zain Internet Line</t>
  </si>
  <si>
    <t>Toner 825A WH-Rai</t>
  </si>
  <si>
    <t>Done</t>
  </si>
  <si>
    <t>HP 2130 toner</t>
  </si>
  <si>
    <t>Faten</t>
  </si>
  <si>
    <t>IT Toner</t>
  </si>
  <si>
    <t>IT Drum</t>
  </si>
  <si>
    <t>IT</t>
  </si>
  <si>
    <t>Wireless M&amp;K +OTG</t>
  </si>
  <si>
    <t>Work.com</t>
  </si>
  <si>
    <t>Note: Ibrahim</t>
  </si>
  <si>
    <t>Settlement as of February 4, 2018</t>
  </si>
  <si>
    <t>HP 2130 toner()</t>
  </si>
  <si>
    <t>OTG</t>
  </si>
  <si>
    <t>Closed</t>
  </si>
  <si>
    <t>Secretary PC</t>
  </si>
  <si>
    <t>Porch Avns</t>
  </si>
  <si>
    <t>D101S</t>
  </si>
  <si>
    <t>TN1000</t>
  </si>
  <si>
    <t>Shadia PC</t>
  </si>
  <si>
    <t>Settlement as of February 13, 2018</t>
  </si>
  <si>
    <t>Kitchen Items</t>
  </si>
  <si>
    <t>Need to Collect from Accounts</t>
  </si>
  <si>
    <t>3PCS-3.500kd</t>
  </si>
  <si>
    <t>Porch Al-Bidaa</t>
  </si>
  <si>
    <t>Al-Khout</t>
  </si>
  <si>
    <t>Pop A Loop 17</t>
  </si>
  <si>
    <t>MLT-D104S</t>
  </si>
  <si>
    <t>MLT-D101S</t>
  </si>
  <si>
    <t>TN-1000</t>
  </si>
  <si>
    <t>MLT-D111S</t>
  </si>
  <si>
    <t>Settlement as of February 22, 2018</t>
  </si>
  <si>
    <t>PO Amt</t>
  </si>
  <si>
    <t>Location</t>
  </si>
  <si>
    <t>Description</t>
  </si>
  <si>
    <t>Purchase Amt</t>
  </si>
  <si>
    <t>Total</t>
  </si>
  <si>
    <t>Balance</t>
  </si>
  <si>
    <t>Amt</t>
  </si>
  <si>
    <t>Head Office</t>
  </si>
  <si>
    <t>HR PC</t>
  </si>
  <si>
    <t>Settlement as of March, 2018</t>
  </si>
  <si>
    <t>Software for Mac</t>
  </si>
  <si>
    <t>Need to Take from Petty Cash</t>
  </si>
  <si>
    <t>Cards</t>
  </si>
  <si>
    <t>Bidaa</t>
  </si>
  <si>
    <t>CE285A</t>
  </si>
  <si>
    <t>WH Rai</t>
  </si>
  <si>
    <t>Antivirus</t>
  </si>
  <si>
    <t>MR</t>
  </si>
  <si>
    <t>Need Collect</t>
  </si>
  <si>
    <t>Drum DR-1000</t>
  </si>
  <si>
    <t>WIFI Device</t>
  </si>
  <si>
    <t>Settlement as of April, 2018</t>
  </si>
  <si>
    <t>Porch A</t>
  </si>
  <si>
    <t>HR</t>
  </si>
  <si>
    <t>Toner D101S</t>
  </si>
  <si>
    <t>Toner D111S</t>
  </si>
  <si>
    <t>Toner D104S</t>
  </si>
  <si>
    <t>usb wifi</t>
  </si>
  <si>
    <t>2sec/3acc</t>
  </si>
  <si>
    <t>Internet Line</t>
  </si>
  <si>
    <t>All Location</t>
  </si>
  <si>
    <t>Need to Take</t>
  </si>
  <si>
    <t>New Collection</t>
  </si>
  <si>
    <t>Mac Adaptor</t>
  </si>
  <si>
    <t>HP 123</t>
  </si>
  <si>
    <t>Sec</t>
  </si>
  <si>
    <t>Brother Toner</t>
  </si>
  <si>
    <t>HPCE825A</t>
  </si>
  <si>
    <t>Kout</t>
  </si>
  <si>
    <t>ACC</t>
  </si>
  <si>
    <t>Settlement as of May, 2018</t>
  </si>
  <si>
    <t>Shadia</t>
  </si>
  <si>
    <t>USB Wifi</t>
  </si>
  <si>
    <t>Accessories</t>
  </si>
  <si>
    <t>HP123 Ink</t>
  </si>
  <si>
    <t>Need Cash</t>
  </si>
  <si>
    <t>Dlink Wifi USB</t>
  </si>
  <si>
    <t>Ibrahim Paid</t>
  </si>
  <si>
    <t>Monitor</t>
  </si>
  <si>
    <t>All Cleared on May 7, 2018</t>
  </si>
  <si>
    <t>Stationary Items</t>
  </si>
  <si>
    <t>Paid By Me</t>
  </si>
  <si>
    <t>Extension Cable</t>
  </si>
  <si>
    <t>Paid By Ibrahim</t>
  </si>
  <si>
    <t>Petty Cash-Rawda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</si>
</sst>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.000_);_(* \(#,##0.000\);_(* &quot;-&quot;??_);_(@_)"/>
    <numFmt numFmtId="165" formatCode="_(* #,##0.000_);_(* \(#,##0.000\);_(* &quot;-&quot;???_);_(@_)"/>
    <numFmt numFmtId="166" formatCode="[$-409]d\-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5">
    <xf numFmtId="0" fontId="0" fillId="0" borderId="0" xfId="0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164" fontId="0" fillId="0" borderId="1" xfId="1" applyNumberFormat="1" applyFont="1" applyFill="1" applyBorder="1"/>
    <xf numFmtId="0" fontId="0" fillId="0" borderId="1" xfId="0" applyFill="1" applyBorder="1"/>
    <xf numFmtId="0" fontId="0" fillId="0" borderId="4" xfId="0" applyBorder="1"/>
    <xf numFmtId="164" fontId="2" fillId="2" borderId="3" xfId="1" applyNumberFormat="1" applyFont="1" applyFill="1" applyBorder="1"/>
    <xf numFmtId="164" fontId="0" fillId="0" borderId="2" xfId="0" applyNumberFormat="1" applyBorder="1"/>
    <xf numFmtId="164" fontId="0" fillId="3" borderId="1" xfId="1" applyNumberFormat="1" applyFont="1" applyFill="1" applyBorder="1"/>
    <xf numFmtId="0" fontId="0" fillId="3" borderId="1" xfId="0" applyFill="1" applyBorder="1"/>
    <xf numFmtId="164" fontId="0" fillId="2" borderId="1" xfId="1" applyNumberFormat="1" applyFont="1" applyFill="1" applyBorder="1"/>
    <xf numFmtId="0" fontId="0" fillId="2" borderId="1" xfId="0" applyFill="1" applyBorder="1"/>
    <xf numFmtId="164" fontId="0" fillId="2" borderId="4" xfId="1" applyNumberFormat="1" applyFont="1" applyFill="1" applyBorder="1"/>
    <xf numFmtId="164" fontId="0" fillId="0" borderId="1" xfId="0" applyNumberFormat="1" applyBorder="1"/>
    <xf numFmtId="164" fontId="0" fillId="0" borderId="0" xfId="1" applyNumberFormat="1" applyFont="1" applyFill="1" applyBorder="1"/>
    <xf numFmtId="0" fontId="0" fillId="0" borderId="8" xfId="0" applyFill="1" applyBorder="1"/>
    <xf numFmtId="164" fontId="2" fillId="2" borderId="9" xfId="1" applyNumberFormat="1" applyFont="1" applyFill="1" applyBorder="1"/>
    <xf numFmtId="0" fontId="0" fillId="2" borderId="2" xfId="0" applyFill="1" applyBorder="1"/>
    <xf numFmtId="0" fontId="0" fillId="2" borderId="8" xfId="0" applyFill="1" applyBorder="1"/>
    <xf numFmtId="0" fontId="0" fillId="2" borderId="0" xfId="0" applyFill="1" applyBorder="1"/>
    <xf numFmtId="0" fontId="0" fillId="2" borderId="0" xfId="0" applyFill="1"/>
    <xf numFmtId="164" fontId="0" fillId="2" borderId="0" xfId="1" applyNumberFormat="1" applyFont="1" applyFill="1"/>
    <xf numFmtId="164" fontId="0" fillId="0" borderId="0" xfId="0" applyNumberFormat="1"/>
    <xf numFmtId="43" fontId="0" fillId="0" borderId="0" xfId="0" applyNumberFormat="1"/>
    <xf numFmtId="43" fontId="0" fillId="2" borderId="1" xfId="0" applyNumberFormat="1" applyFill="1" applyBorder="1"/>
    <xf numFmtId="164" fontId="0" fillId="4" borderId="0" xfId="1" applyNumberFormat="1" applyFont="1" applyFill="1"/>
    <xf numFmtId="164" fontId="0" fillId="3" borderId="1" xfId="0" applyNumberFormat="1" applyFill="1" applyBorder="1"/>
    <xf numFmtId="164" fontId="0" fillId="5" borderId="1" xfId="1" applyNumberFormat="1" applyFont="1" applyFill="1" applyBorder="1"/>
    <xf numFmtId="164" fontId="0" fillId="5" borderId="1" xfId="0" applyNumberFormat="1" applyFill="1" applyBorder="1"/>
    <xf numFmtId="165" fontId="0" fillId="0" borderId="0" xfId="0" applyNumberFormat="1"/>
    <xf numFmtId="164" fontId="1" fillId="5" borderId="1" xfId="1" applyNumberFormat="1" applyFont="1" applyFill="1" applyBorder="1"/>
    <xf numFmtId="0" fontId="0" fillId="6" borderId="1" xfId="0" applyFill="1" applyBorder="1"/>
    <xf numFmtId="164" fontId="0" fillId="6" borderId="1" xfId="1" applyNumberFormat="1" applyFont="1" applyFill="1" applyBorder="1"/>
    <xf numFmtId="43" fontId="0" fillId="0" borderId="0" xfId="1" applyFont="1"/>
    <xf numFmtId="0" fontId="0" fillId="0" borderId="0" xfId="0" applyAlignment="1">
      <alignment horizontal="center"/>
    </xf>
    <xf numFmtId="164" fontId="0" fillId="5" borderId="0" xfId="0" applyNumberFormat="1" applyFill="1" applyBorder="1"/>
    <xf numFmtId="166" fontId="0" fillId="0" borderId="1" xfId="0" applyNumberFormat="1" applyBorder="1"/>
    <xf numFmtId="166" fontId="0" fillId="0" borderId="0" xfId="0" applyNumberFormat="1"/>
    <xf numFmtId="166" fontId="0" fillId="2" borderId="1" xfId="0" applyNumberFormat="1" applyFill="1" applyBorder="1"/>
    <xf numFmtId="164" fontId="0" fillId="6" borderId="0" xfId="0" applyNumberFormat="1" applyFill="1" applyBorder="1"/>
    <xf numFmtId="166" fontId="0" fillId="6" borderId="0" xfId="0" applyNumberFormat="1" applyFill="1"/>
    <xf numFmtId="164" fontId="0" fillId="6" borderId="1" xfId="0" applyNumberFormat="1" applyFill="1" applyBorder="1"/>
    <xf numFmtId="166" fontId="0" fillId="6" borderId="1" xfId="0" applyNumberFormat="1" applyFill="1" applyBorder="1"/>
    <xf numFmtId="0" fontId="0" fillId="3" borderId="4" xfId="0" applyFill="1" applyBorder="1"/>
    <xf numFmtId="0" fontId="0" fillId="3" borderId="14" xfId="0" applyFill="1" applyBorder="1"/>
    <xf numFmtId="43" fontId="0" fillId="2" borderId="1" xfId="1" applyFont="1" applyFill="1" applyBorder="1"/>
    <xf numFmtId="43" fontId="0" fillId="0" borderId="1" xfId="1" applyFont="1" applyBorder="1"/>
    <xf numFmtId="43" fontId="0" fillId="3" borderId="4" xfId="1" applyFont="1" applyFill="1" applyBorder="1"/>
    <xf numFmtId="43" fontId="0" fillId="3" borderId="14" xfId="1" applyFont="1" applyFill="1" applyBorder="1"/>
    <xf numFmtId="0" fontId="5" fillId="7" borderId="10" xfId="0" applyFont="1" applyFill="1" applyBorder="1"/>
    <xf numFmtId="43" fontId="5" fillId="7" borderId="10" xfId="0" applyNumberFormat="1" applyFont="1" applyFill="1" applyBorder="1"/>
    <xf numFmtId="164" fontId="2" fillId="8" borderId="1" xfId="1" applyNumberFormat="1" applyFont="1" applyFill="1" applyBorder="1"/>
    <xf numFmtId="166" fontId="2" fillId="8" borderId="1" xfId="0" applyNumberFormat="1" applyFont="1" applyFill="1" applyBorder="1"/>
    <xf numFmtId="0" fontId="0" fillId="9" borderId="1" xfId="0" applyFill="1" applyBorder="1"/>
    <xf numFmtId="164" fontId="0" fillId="9" borderId="1" xfId="1" applyNumberFormat="1" applyFont="1" applyFill="1" applyBorder="1"/>
    <xf numFmtId="164" fontId="5" fillId="7" borderId="10" xfId="1" applyNumberFormat="1" applyFont="1" applyFill="1" applyBorder="1"/>
    <xf numFmtId="164" fontId="0" fillId="0" borderId="4" xfId="1" applyNumberFormat="1" applyFont="1" applyBorder="1"/>
    <xf numFmtId="0" fontId="2" fillId="6" borderId="10" xfId="0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left"/>
    </xf>
    <xf numFmtId="164" fontId="0" fillId="0" borderId="1" xfId="1" applyNumberFormat="1" applyFont="1" applyBorder="1" applyAlignment="1">
      <alignment horizontal="center"/>
    </xf>
    <xf numFmtId="0" fontId="0" fillId="3" borderId="3" xfId="0" applyFill="1" applyBorder="1"/>
    <xf numFmtId="164" fontId="0" fillId="3" borderId="4" xfId="1" applyNumberFormat="1" applyFont="1" applyFill="1" applyBorder="1"/>
    <xf numFmtId="164" fontId="0" fillId="0" borderId="4" xfId="1" applyNumberFormat="1" applyFont="1" applyFill="1" applyBorder="1"/>
    <xf numFmtId="0" fontId="0" fillId="0" borderId="4" xfId="0" applyFill="1" applyBorder="1"/>
    <xf numFmtId="166" fontId="0" fillId="3" borderId="1" xfId="0" applyNumberFormat="1" applyFill="1" applyBorder="1" applyAlignment="1">
      <alignment horizontal="left"/>
    </xf>
    <xf numFmtId="164" fontId="0" fillId="3" borderId="1" xfId="1" applyNumberFormat="1" applyFont="1" applyFill="1" applyBorder="1" applyAlignment="1">
      <alignment horizontal="center"/>
    </xf>
    <xf numFmtId="164" fontId="0" fillId="2" borderId="1" xfId="0" applyNumberFormat="1" applyFill="1" applyBorder="1"/>
    <xf numFmtId="164" fontId="0" fillId="0" borderId="0" xfId="1" applyNumberFormat="1" applyFont="1" applyAlignment="1">
      <alignment horizontal="center"/>
    </xf>
    <xf numFmtId="164" fontId="2" fillId="6" borderId="10" xfId="1" applyNumberFormat="1" applyFont="1" applyFill="1" applyBorder="1" applyAlignment="1">
      <alignment horizontal="center"/>
    </xf>
    <xf numFmtId="0" fontId="5" fillId="6" borderId="13" xfId="0" applyFont="1" applyFill="1" applyBorder="1"/>
    <xf numFmtId="0" fontId="5" fillId="6" borderId="11" xfId="0" applyFont="1" applyFill="1" applyBorder="1"/>
    <xf numFmtId="166" fontId="0" fillId="0" borderId="0" xfId="0" applyNumberFormat="1" applyAlignment="1">
      <alignment horizontal="center"/>
    </xf>
    <xf numFmtId="166" fontId="2" fillId="6" borderId="10" xfId="0" applyNumberFormat="1" applyFont="1" applyFill="1" applyBorder="1" applyAlignment="1">
      <alignment horizontal="center"/>
    </xf>
    <xf numFmtId="166" fontId="0" fillId="3" borderId="4" xfId="0" applyNumberFormat="1" applyFill="1" applyBorder="1"/>
    <xf numFmtId="164" fontId="0" fillId="10" borderId="1" xfId="1" applyNumberFormat="1" applyFont="1" applyFill="1" applyBorder="1"/>
    <xf numFmtId="166" fontId="0" fillId="3" borderId="1" xfId="0" applyNumberFormat="1" applyFill="1" applyBorder="1"/>
    <xf numFmtId="43" fontId="0" fillId="11" borderId="1" xfId="0" applyNumberFormat="1" applyFill="1" applyBorder="1"/>
    <xf numFmtId="0" fontId="0" fillId="11" borderId="1" xfId="0" applyFill="1" applyBorder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0" fillId="0" borderId="1" xfId="1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4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pane ySplit="1" topLeftCell="A2" activePane="bottomLeft" state="frozen"/>
      <selection pane="bottomLeft" activeCell="C21" sqref="C21"/>
    </sheetView>
  </sheetViews>
  <sheetFormatPr defaultRowHeight="15" x14ac:dyDescent="0.25"/>
  <cols>
    <col min="1" max="1" width="9" bestFit="1" customWidth="1"/>
    <col min="2" max="2" width="7" bestFit="1" customWidth="1"/>
    <col min="3" max="3" width="9" style="1" bestFit="1" customWidth="1"/>
    <col min="4" max="4" width="28.140625" bestFit="1" customWidth="1"/>
    <col min="5" max="5" width="23" bestFit="1" customWidth="1"/>
    <col min="6" max="6" width="10.85546875" style="1" bestFit="1" customWidth="1"/>
  </cols>
  <sheetData>
    <row r="1" spans="1:8" ht="15.75" thickBot="1" x14ac:dyDescent="0.3">
      <c r="A1" s="80" t="s">
        <v>0</v>
      </c>
      <c r="B1" s="81"/>
      <c r="C1" s="7">
        <f>A4+A6</f>
        <v>762.98500000000001</v>
      </c>
      <c r="D1" s="8">
        <f>C1-715</f>
        <v>47.985000000000014</v>
      </c>
      <c r="E1" s="2"/>
      <c r="F1" s="3" t="s">
        <v>1</v>
      </c>
      <c r="H1">
        <v>500</v>
      </c>
    </row>
    <row r="2" spans="1:8" x14ac:dyDescent="0.25">
      <c r="A2" t="s">
        <v>4</v>
      </c>
      <c r="B2" s="6"/>
      <c r="C2" s="13">
        <v>60</v>
      </c>
      <c r="D2" s="12" t="s">
        <v>5</v>
      </c>
      <c r="E2" s="12" t="s">
        <v>10</v>
      </c>
      <c r="F2" s="11">
        <v>33</v>
      </c>
      <c r="H2">
        <v>9.2349999999999994</v>
      </c>
    </row>
    <row r="3" spans="1:8" x14ac:dyDescent="0.25">
      <c r="A3" s="3">
        <v>115</v>
      </c>
      <c r="B3" s="2">
        <v>191217</v>
      </c>
      <c r="C3" s="11">
        <v>21.884</v>
      </c>
      <c r="D3" s="12" t="s">
        <v>6</v>
      </c>
      <c r="E3" s="12" t="s">
        <v>9</v>
      </c>
      <c r="F3" s="11">
        <v>21.9</v>
      </c>
      <c r="G3" t="s">
        <v>0</v>
      </c>
      <c r="H3">
        <f>SUM(H1:H2)</f>
        <v>509.23500000000001</v>
      </c>
    </row>
    <row r="4" spans="1:8" x14ac:dyDescent="0.25">
      <c r="A4" s="3">
        <v>598</v>
      </c>
      <c r="B4" s="2">
        <v>121217</v>
      </c>
      <c r="C4" s="3">
        <v>15.5</v>
      </c>
      <c r="D4" s="2" t="s">
        <v>7</v>
      </c>
      <c r="E4" s="2" t="s">
        <v>11</v>
      </c>
      <c r="F4" s="3">
        <v>15.5</v>
      </c>
      <c r="G4" t="s">
        <v>17</v>
      </c>
      <c r="H4">
        <v>100</v>
      </c>
    </row>
    <row r="5" spans="1:8" x14ac:dyDescent="0.25">
      <c r="A5" s="3">
        <v>104.88500000000001</v>
      </c>
      <c r="B5" s="2"/>
      <c r="C5" s="9">
        <v>16.75</v>
      </c>
      <c r="D5" s="10" t="s">
        <v>13</v>
      </c>
      <c r="E5" s="10"/>
      <c r="F5" s="9">
        <v>16.75</v>
      </c>
    </row>
    <row r="6" spans="1:8" x14ac:dyDescent="0.25">
      <c r="A6" s="14">
        <f>A5+A3-F2-F3</f>
        <v>164.98499999999999</v>
      </c>
      <c r="B6" s="2"/>
      <c r="C6" s="4">
        <v>16.5</v>
      </c>
      <c r="D6" s="5" t="s">
        <v>8</v>
      </c>
      <c r="E6" s="2" t="s">
        <v>12</v>
      </c>
      <c r="F6" s="3">
        <v>16.5</v>
      </c>
    </row>
    <row r="7" spans="1:8" x14ac:dyDescent="0.25">
      <c r="A7" s="2"/>
      <c r="B7" s="2"/>
      <c r="C7" s="4">
        <v>105</v>
      </c>
      <c r="D7" s="5" t="s">
        <v>16</v>
      </c>
      <c r="E7" s="2"/>
      <c r="F7" s="3">
        <v>105</v>
      </c>
    </row>
    <row r="8" spans="1:8" x14ac:dyDescent="0.25">
      <c r="A8" s="2"/>
      <c r="B8" s="2"/>
      <c r="C8" s="3">
        <v>598</v>
      </c>
      <c r="D8" s="5" t="s">
        <v>2</v>
      </c>
      <c r="E8" s="2" t="s">
        <v>3</v>
      </c>
      <c r="F8" s="3"/>
    </row>
    <row r="10" spans="1:8" x14ac:dyDescent="0.25">
      <c r="D10" s="5" t="s">
        <v>15</v>
      </c>
      <c r="E10" s="5" t="s">
        <v>14</v>
      </c>
      <c r="F10" s="3">
        <v>4</v>
      </c>
    </row>
  </sheetData>
  <mergeCells count="1">
    <mergeCell ref="A1:B1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pane ySplit="1" topLeftCell="A2" activePane="bottomLeft" state="frozen"/>
      <selection pane="bottomLeft" activeCell="G16" sqref="G16"/>
    </sheetView>
  </sheetViews>
  <sheetFormatPr defaultRowHeight="15" x14ac:dyDescent="0.25"/>
  <cols>
    <col min="1" max="1" width="12.7109375" bestFit="1" customWidth="1"/>
    <col min="2" max="2" width="10.5703125" bestFit="1" customWidth="1"/>
    <col min="4" max="4" width="10.42578125" bestFit="1" customWidth="1"/>
    <col min="5" max="5" width="9" bestFit="1" customWidth="1"/>
    <col min="6" max="6" width="14.7109375" bestFit="1" customWidth="1"/>
    <col min="7" max="7" width="16.140625" bestFit="1" customWidth="1"/>
    <col min="8" max="8" width="13.28515625" style="1" bestFit="1" customWidth="1"/>
    <col min="9" max="9" width="12.42578125" bestFit="1" customWidth="1"/>
    <col min="10" max="10" width="32.140625" bestFit="1" customWidth="1"/>
  </cols>
  <sheetData>
    <row r="1" spans="1:9" ht="16.5" thickTop="1" thickBot="1" x14ac:dyDescent="0.3">
      <c r="A1" s="87" t="s">
        <v>116</v>
      </c>
      <c r="B1" s="88"/>
      <c r="C1" s="88"/>
      <c r="D1" s="88"/>
      <c r="E1" s="88"/>
      <c r="F1" s="88"/>
      <c r="G1" s="88"/>
      <c r="H1" s="88"/>
      <c r="I1" s="89"/>
    </row>
    <row r="2" spans="1:9" ht="16.5" thickTop="1" thickBot="1" x14ac:dyDescent="0.3">
      <c r="A2" s="35"/>
      <c r="B2" s="35"/>
      <c r="C2" s="35"/>
      <c r="D2" s="35"/>
      <c r="E2" s="35"/>
      <c r="F2" s="35"/>
      <c r="G2" s="35"/>
      <c r="H2" s="69"/>
    </row>
    <row r="3" spans="1:9" ht="16.5" thickTop="1" thickBot="1" x14ac:dyDescent="0.3">
      <c r="A3" s="58" t="s">
        <v>33</v>
      </c>
      <c r="B3" s="58" t="s">
        <v>82</v>
      </c>
      <c r="C3" s="35"/>
      <c r="D3" s="35"/>
      <c r="E3" s="58" t="s">
        <v>76</v>
      </c>
      <c r="F3" s="58" t="s">
        <v>77</v>
      </c>
      <c r="G3" s="58" t="s">
        <v>78</v>
      </c>
      <c r="H3" s="70" t="s">
        <v>79</v>
      </c>
    </row>
    <row r="4" spans="1:9" ht="15.75" thickTop="1" x14ac:dyDescent="0.25">
      <c r="A4" s="60">
        <v>43220</v>
      </c>
      <c r="B4" s="61">
        <v>60</v>
      </c>
      <c r="E4" s="57">
        <v>6</v>
      </c>
      <c r="F4" s="6" t="s">
        <v>48</v>
      </c>
      <c r="G4" s="6" t="s">
        <v>109</v>
      </c>
      <c r="H4" s="57">
        <v>6</v>
      </c>
    </row>
    <row r="5" spans="1:9" x14ac:dyDescent="0.25">
      <c r="A5" s="53" t="s">
        <v>80</v>
      </c>
      <c r="B5" s="52">
        <f>SUM(B4:B4)</f>
        <v>60</v>
      </c>
      <c r="E5" s="57">
        <v>35</v>
      </c>
      <c r="F5" s="6" t="s">
        <v>111</v>
      </c>
      <c r="G5" s="6" t="s">
        <v>112</v>
      </c>
      <c r="H5" s="57">
        <v>35</v>
      </c>
    </row>
    <row r="6" spans="1:9" ht="15.75" thickBot="1" x14ac:dyDescent="0.3">
      <c r="E6" s="64">
        <v>17</v>
      </c>
      <c r="F6" s="65" t="s">
        <v>91</v>
      </c>
      <c r="G6" s="65" t="s">
        <v>113</v>
      </c>
      <c r="H6" s="64">
        <v>17</v>
      </c>
      <c r="I6" s="23">
        <f>SUM(H4:H6)</f>
        <v>58</v>
      </c>
    </row>
    <row r="7" spans="1:9" ht="16.5" thickTop="1" thickBot="1" x14ac:dyDescent="0.3">
      <c r="A7" s="50" t="s">
        <v>0</v>
      </c>
      <c r="B7" s="56">
        <f>B5-I6</f>
        <v>2</v>
      </c>
      <c r="D7" s="91" t="s">
        <v>121</v>
      </c>
      <c r="E7" s="11">
        <v>3</v>
      </c>
      <c r="F7" s="12" t="s">
        <v>117</v>
      </c>
      <c r="G7" s="12" t="s">
        <v>118</v>
      </c>
      <c r="H7" s="11">
        <v>3</v>
      </c>
      <c r="I7" t="s">
        <v>42</v>
      </c>
    </row>
    <row r="8" spans="1:9" ht="15.75" thickTop="1" x14ac:dyDescent="0.25">
      <c r="D8" s="92"/>
      <c r="E8" s="9">
        <v>28.8</v>
      </c>
      <c r="F8" s="10" t="s">
        <v>114</v>
      </c>
      <c r="G8" s="10" t="s">
        <v>119</v>
      </c>
      <c r="H8" s="9"/>
    </row>
    <row r="9" spans="1:9" x14ac:dyDescent="0.25">
      <c r="D9" s="92"/>
      <c r="E9" s="11">
        <v>28</v>
      </c>
      <c r="F9" s="12" t="s">
        <v>28</v>
      </c>
      <c r="G9" s="12" t="s">
        <v>124</v>
      </c>
      <c r="H9" s="11"/>
    </row>
    <row r="10" spans="1:9" x14ac:dyDescent="0.25">
      <c r="D10" s="92"/>
      <c r="E10" s="11">
        <v>12</v>
      </c>
      <c r="F10" s="12" t="s">
        <v>99</v>
      </c>
      <c r="G10" s="12" t="s">
        <v>122</v>
      </c>
      <c r="H10" s="11">
        <v>12</v>
      </c>
      <c r="I10" t="s">
        <v>123</v>
      </c>
    </row>
    <row r="11" spans="1:9" x14ac:dyDescent="0.25">
      <c r="D11" s="93"/>
      <c r="E11" s="9">
        <v>21</v>
      </c>
      <c r="F11" s="10" t="s">
        <v>51</v>
      </c>
      <c r="G11" s="10" t="s">
        <v>120</v>
      </c>
      <c r="H11" s="9"/>
    </row>
    <row r="15" spans="1:9" ht="15.75" thickBot="1" x14ac:dyDescent="0.3"/>
    <row r="16" spans="1:9" ht="15.75" thickBot="1" x14ac:dyDescent="0.3">
      <c r="E16" s="72" t="s">
        <v>125</v>
      </c>
      <c r="F16" s="71"/>
    </row>
  </sheetData>
  <mergeCells count="2">
    <mergeCell ref="A1:I1"/>
    <mergeCell ref="D7:D11"/>
  </mergeCells>
  <pageMargins left="0.7" right="0.7" top="0.75" bottom="0.75" header="0.3" footer="0.3"/>
  <pageSetup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pane ySplit="1" topLeftCell="A2" activePane="bottomLeft" state="frozen"/>
      <selection pane="bottomLeft" activeCell="J6" sqref="E6:J6"/>
    </sheetView>
  </sheetViews>
  <sheetFormatPr defaultRowHeight="15" x14ac:dyDescent="0.25"/>
  <cols>
    <col min="1" max="1" width="12.7109375" bestFit="1" customWidth="1"/>
    <col min="2" max="2" width="10.5703125" bestFit="1" customWidth="1"/>
    <col min="4" max="4" width="10.42578125" bestFit="1" customWidth="1"/>
    <col min="5" max="5" width="7.7109375" bestFit="1" customWidth="1"/>
    <col min="6" max="6" width="9.7109375" bestFit="1" customWidth="1"/>
    <col min="7" max="7" width="15.5703125" bestFit="1" customWidth="1"/>
    <col min="8" max="8" width="15.5703125" style="38" customWidth="1"/>
    <col min="9" max="9" width="14.7109375" style="1" bestFit="1" customWidth="1"/>
    <col min="10" max="10" width="14.85546875" bestFit="1" customWidth="1"/>
    <col min="11" max="11" width="18.5703125" bestFit="1" customWidth="1"/>
  </cols>
  <sheetData>
    <row r="1" spans="1:11" ht="16.5" thickTop="1" thickBot="1" x14ac:dyDescent="0.3">
      <c r="A1" s="87" t="s">
        <v>116</v>
      </c>
      <c r="B1" s="88"/>
      <c r="C1" s="88"/>
      <c r="D1" s="88"/>
      <c r="E1" s="88"/>
      <c r="F1" s="88"/>
      <c r="G1" s="88"/>
      <c r="H1" s="88"/>
      <c r="I1" s="88"/>
      <c r="J1" s="89"/>
    </row>
    <row r="2" spans="1:11" ht="16.5" thickTop="1" thickBot="1" x14ac:dyDescent="0.3">
      <c r="A2" s="35"/>
      <c r="B2" s="35"/>
      <c r="C2" s="35"/>
      <c r="D2" s="35"/>
      <c r="E2" s="35"/>
      <c r="F2" s="35"/>
      <c r="G2" s="35"/>
      <c r="H2" s="73"/>
      <c r="I2" s="69"/>
    </row>
    <row r="3" spans="1:11" ht="16.5" thickTop="1" thickBot="1" x14ac:dyDescent="0.3">
      <c r="A3" s="58" t="s">
        <v>33</v>
      </c>
      <c r="B3" s="58" t="s">
        <v>82</v>
      </c>
      <c r="C3" s="35"/>
      <c r="D3" s="35"/>
      <c r="E3" s="58" t="s">
        <v>76</v>
      </c>
      <c r="F3" s="58" t="s">
        <v>77</v>
      </c>
      <c r="G3" s="58" t="s">
        <v>78</v>
      </c>
      <c r="H3" s="74" t="s">
        <v>33</v>
      </c>
      <c r="I3" s="70" t="s">
        <v>79</v>
      </c>
    </row>
    <row r="4" spans="1:11" ht="15.75" thickTop="1" x14ac:dyDescent="0.25">
      <c r="A4" s="60"/>
      <c r="B4" s="61"/>
      <c r="E4" s="63">
        <v>5.4</v>
      </c>
      <c r="F4" s="44" t="s">
        <v>51</v>
      </c>
      <c r="G4" s="44" t="s">
        <v>126</v>
      </c>
      <c r="H4" s="75">
        <v>43230</v>
      </c>
      <c r="I4" s="63">
        <v>5.4</v>
      </c>
      <c r="J4" s="79" t="s">
        <v>129</v>
      </c>
    </row>
    <row r="5" spans="1:11" x14ac:dyDescent="0.25">
      <c r="A5" s="53" t="s">
        <v>80</v>
      </c>
      <c r="B5" s="52">
        <f>SUM(B4:B4)</f>
        <v>0</v>
      </c>
      <c r="E5" s="9">
        <v>2.64</v>
      </c>
      <c r="F5" s="10" t="s">
        <v>51</v>
      </c>
      <c r="G5" s="10" t="s">
        <v>128</v>
      </c>
      <c r="H5" s="77">
        <v>43235</v>
      </c>
      <c r="I5" s="9">
        <v>2.64</v>
      </c>
      <c r="J5" s="78" t="s">
        <v>93</v>
      </c>
      <c r="K5" s="78" t="s">
        <v>130</v>
      </c>
    </row>
    <row r="6" spans="1:11" ht="15.75" thickBot="1" x14ac:dyDescent="0.3">
      <c r="E6" s="63">
        <v>9.31</v>
      </c>
      <c r="F6" s="44" t="s">
        <v>51</v>
      </c>
      <c r="G6" s="44" t="s">
        <v>65</v>
      </c>
      <c r="H6" s="75">
        <v>43235</v>
      </c>
      <c r="I6" s="63">
        <v>9.31</v>
      </c>
      <c r="J6" s="25" t="s">
        <v>127</v>
      </c>
    </row>
    <row r="7" spans="1:11" ht="16.5" thickTop="1" thickBot="1" x14ac:dyDescent="0.3">
      <c r="A7" s="50" t="s">
        <v>0</v>
      </c>
      <c r="B7" s="56">
        <v>0</v>
      </c>
      <c r="E7" s="94" t="s">
        <v>80</v>
      </c>
      <c r="F7" s="94"/>
      <c r="G7" s="94"/>
      <c r="H7" s="94"/>
      <c r="I7" s="76">
        <f>SUM(I4:I6)</f>
        <v>17.350000000000001</v>
      </c>
    </row>
    <row r="8" spans="1:11" ht="15.75" thickTop="1" x14ac:dyDescent="0.25"/>
  </sheetData>
  <mergeCells count="2">
    <mergeCell ref="A1:J1"/>
    <mergeCell ref="E7:H7"/>
  </mergeCells>
  <pageMargins left="0.7" right="0.7" top="0.75" bottom="0.75" header="0.3" footer="0.3"/>
  <pageSetup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6"/>
  <sheetViews>
    <sheetView zoomScale="85" zoomScaleNormal="85" workbookViewId="0">
      <pane ySplit="1" topLeftCell="A14" activePane="bottomLeft" state="frozen"/>
      <selection pane="bottomLeft" activeCell="C32" sqref="C32:E36"/>
    </sheetView>
  </sheetViews>
  <sheetFormatPr defaultRowHeight="15" x14ac:dyDescent="0.25"/>
  <cols>
    <col min="1" max="1" width="13.85546875" bestFit="1" customWidth="1"/>
    <col min="2" max="2" width="10.85546875" style="38" customWidth="1"/>
    <col min="3" max="3" width="23.5703125" style="1" bestFit="1" customWidth="1"/>
    <col min="4" max="4" width="28.140625" bestFit="1" customWidth="1"/>
    <col min="5" max="5" width="23" bestFit="1" customWidth="1"/>
    <col min="6" max="6" width="15.7109375" style="1" bestFit="1" customWidth="1"/>
    <col min="12" max="12" width="12.42578125" style="1" bestFit="1" customWidth="1"/>
    <col min="13" max="13" width="28.140625" bestFit="1" customWidth="1"/>
    <col min="14" max="14" width="17.85546875" bestFit="1" customWidth="1"/>
  </cols>
  <sheetData>
    <row r="1" spans="1:15" ht="15.75" thickBot="1" x14ac:dyDescent="0.3">
      <c r="A1" s="80" t="s">
        <v>0</v>
      </c>
      <c r="B1" s="81"/>
      <c r="C1" s="17">
        <f>A2+A3+A4-F9</f>
        <v>93.350000000000023</v>
      </c>
      <c r="D1" s="8"/>
      <c r="E1" s="2"/>
      <c r="F1" s="3" t="s">
        <v>1</v>
      </c>
      <c r="H1" s="23">
        <f>C1-33.5</f>
        <v>59.850000000000023</v>
      </c>
      <c r="I1" s="24">
        <f>C1-33.5</f>
        <v>59.850000000000023</v>
      </c>
      <c r="K1" t="s">
        <v>33</v>
      </c>
      <c r="L1" s="1" t="s">
        <v>32</v>
      </c>
      <c r="M1" t="s">
        <v>34</v>
      </c>
    </row>
    <row r="2" spans="1:15" x14ac:dyDescent="0.25">
      <c r="A2" s="28">
        <v>598</v>
      </c>
      <c r="B2" s="37">
        <v>121217</v>
      </c>
      <c r="C2" s="3">
        <v>15.5</v>
      </c>
      <c r="D2" s="18" t="s">
        <v>7</v>
      </c>
      <c r="E2" s="12" t="s">
        <v>11</v>
      </c>
      <c r="F2" s="11">
        <v>15.5</v>
      </c>
      <c r="L2" s="1">
        <v>60</v>
      </c>
      <c r="M2" s="18" t="s">
        <v>7</v>
      </c>
      <c r="N2" s="12" t="s">
        <v>11</v>
      </c>
      <c r="O2" s="11">
        <v>15.5</v>
      </c>
    </row>
    <row r="3" spans="1:15" x14ac:dyDescent="0.25">
      <c r="A3" s="9">
        <v>60</v>
      </c>
      <c r="B3" s="37">
        <v>241217</v>
      </c>
      <c r="C3" s="4">
        <v>16.75</v>
      </c>
      <c r="D3" s="18" t="s">
        <v>13</v>
      </c>
      <c r="E3" s="12" t="s">
        <v>31</v>
      </c>
      <c r="F3" s="11">
        <v>16.75</v>
      </c>
      <c r="M3" s="18" t="s">
        <v>13</v>
      </c>
      <c r="N3" s="12" t="s">
        <v>31</v>
      </c>
      <c r="O3" s="11">
        <v>16.75</v>
      </c>
    </row>
    <row r="4" spans="1:15" x14ac:dyDescent="0.25">
      <c r="A4" s="27">
        <v>30</v>
      </c>
      <c r="B4" s="37"/>
      <c r="C4" s="4">
        <v>16.5</v>
      </c>
      <c r="D4" s="18" t="s">
        <v>8</v>
      </c>
      <c r="E4" s="12" t="s">
        <v>12</v>
      </c>
      <c r="F4" s="11">
        <v>16.5</v>
      </c>
      <c r="M4" s="18" t="s">
        <v>8</v>
      </c>
      <c r="N4" s="12" t="s">
        <v>12</v>
      </c>
      <c r="O4" s="11">
        <v>16.5</v>
      </c>
    </row>
    <row r="5" spans="1:15" x14ac:dyDescent="0.25">
      <c r="C5" s="83">
        <v>30</v>
      </c>
      <c r="D5" s="16" t="s">
        <v>20</v>
      </c>
      <c r="E5" s="2" t="s">
        <v>23</v>
      </c>
      <c r="F5" s="3" t="s">
        <v>22</v>
      </c>
      <c r="G5" s="15">
        <v>3.25</v>
      </c>
      <c r="M5" s="20" t="s">
        <v>18</v>
      </c>
      <c r="N5" s="12"/>
      <c r="O5" s="11">
        <v>11.9</v>
      </c>
    </row>
    <row r="6" spans="1:15" x14ac:dyDescent="0.25">
      <c r="A6" s="14"/>
      <c r="B6" s="37"/>
      <c r="C6" s="83"/>
      <c r="D6" s="19" t="s">
        <v>21</v>
      </c>
      <c r="E6" s="12"/>
      <c r="F6" s="11">
        <v>10</v>
      </c>
      <c r="G6" s="15">
        <v>10</v>
      </c>
      <c r="O6" s="23"/>
    </row>
    <row r="7" spans="1:15" x14ac:dyDescent="0.25">
      <c r="A7" s="14"/>
      <c r="B7" s="37"/>
      <c r="C7" s="3">
        <v>10</v>
      </c>
      <c r="D7" s="20" t="s">
        <v>18</v>
      </c>
      <c r="E7" s="12"/>
      <c r="F7" s="11">
        <v>11.9</v>
      </c>
    </row>
    <row r="8" spans="1:15" x14ac:dyDescent="0.25">
      <c r="A8" s="2"/>
      <c r="B8" s="37"/>
      <c r="C8" s="3">
        <v>598</v>
      </c>
      <c r="D8" s="18" t="s">
        <v>2</v>
      </c>
      <c r="E8" s="12" t="s">
        <v>3</v>
      </c>
      <c r="F8" s="11">
        <v>524</v>
      </c>
      <c r="G8">
        <v>524</v>
      </c>
      <c r="L8" s="1">
        <v>30</v>
      </c>
      <c r="M8" s="19" t="s">
        <v>21</v>
      </c>
      <c r="N8" s="12" t="s">
        <v>35</v>
      </c>
      <c r="O8" s="11">
        <v>10</v>
      </c>
    </row>
    <row r="9" spans="1:15" x14ac:dyDescent="0.25">
      <c r="C9" s="82" t="s">
        <v>19</v>
      </c>
      <c r="D9" s="82"/>
      <c r="E9" s="82"/>
      <c r="F9" s="1">
        <f>SUM(F2:F8)</f>
        <v>594.65</v>
      </c>
      <c r="L9" s="1">
        <f>SUM(L2:L8)</f>
        <v>90</v>
      </c>
      <c r="O9" s="1">
        <f>SUM(O2:O8)</f>
        <v>70.650000000000006</v>
      </c>
    </row>
    <row r="10" spans="1:15" x14ac:dyDescent="0.25">
      <c r="L10" s="26">
        <f>L9-O9</f>
        <v>19.349999999999994</v>
      </c>
    </row>
    <row r="11" spans="1:15" x14ac:dyDescent="0.25">
      <c r="A11" s="29">
        <v>220</v>
      </c>
      <c r="B11" s="37">
        <v>43114</v>
      </c>
      <c r="C11" s="1">
        <v>180</v>
      </c>
      <c r="D11" t="s">
        <v>26</v>
      </c>
      <c r="E11" t="s">
        <v>24</v>
      </c>
      <c r="F11" s="1">
        <v>180</v>
      </c>
    </row>
    <row r="12" spans="1:15" x14ac:dyDescent="0.25">
      <c r="C12" s="1">
        <v>16.5</v>
      </c>
      <c r="D12" s="21" t="s">
        <v>25</v>
      </c>
      <c r="E12" s="21" t="s">
        <v>24</v>
      </c>
      <c r="F12" s="22">
        <v>16.5</v>
      </c>
    </row>
    <row r="13" spans="1:15" x14ac:dyDescent="0.25">
      <c r="C13" s="1">
        <v>17</v>
      </c>
      <c r="D13" s="21" t="s">
        <v>27</v>
      </c>
      <c r="E13" s="21" t="s">
        <v>10</v>
      </c>
      <c r="F13" s="22">
        <v>17</v>
      </c>
    </row>
    <row r="14" spans="1:15" x14ac:dyDescent="0.25">
      <c r="C14" s="1">
        <v>7</v>
      </c>
      <c r="D14" t="s">
        <v>29</v>
      </c>
      <c r="E14" t="s">
        <v>28</v>
      </c>
      <c r="F14" s="1">
        <v>7</v>
      </c>
      <c r="H14" t="s">
        <v>30</v>
      </c>
    </row>
    <row r="15" spans="1:15" x14ac:dyDescent="0.25">
      <c r="A15" s="25">
        <f>A2+A3+A4+A11-(F2+F3+F4+F6+F7+F8+F12+F13)</f>
        <v>279.85000000000002</v>
      </c>
      <c r="B15" s="39" t="s">
        <v>0</v>
      </c>
      <c r="F15" s="1">
        <f>SUM(F11:F14)</f>
        <v>220.5</v>
      </c>
      <c r="H15" s="24">
        <f>A15-I15</f>
        <v>-0.5</v>
      </c>
      <c r="I15" s="24">
        <f>F15+I1</f>
        <v>280.35000000000002</v>
      </c>
    </row>
    <row r="16" spans="1:15" x14ac:dyDescent="0.25">
      <c r="A16" s="25">
        <f>A15-19.35</f>
        <v>260.5</v>
      </c>
      <c r="B16" s="39" t="s">
        <v>0</v>
      </c>
      <c r="C16" s="1" t="s">
        <v>36</v>
      </c>
    </row>
    <row r="18" spans="1:13" x14ac:dyDescent="0.25">
      <c r="A18" s="31">
        <v>11</v>
      </c>
      <c r="B18" s="38" t="s">
        <v>46</v>
      </c>
      <c r="C18" s="1">
        <v>545</v>
      </c>
      <c r="D18" s="12" t="s">
        <v>2</v>
      </c>
      <c r="E18" s="12" t="s">
        <v>3</v>
      </c>
      <c r="F18" s="11">
        <v>524</v>
      </c>
      <c r="M18">
        <v>27</v>
      </c>
    </row>
    <row r="19" spans="1:13" x14ac:dyDescent="0.25">
      <c r="A19" s="28">
        <v>598</v>
      </c>
      <c r="C19" s="1">
        <v>15</v>
      </c>
      <c r="D19" s="12" t="s">
        <v>37</v>
      </c>
      <c r="E19" s="12"/>
      <c r="F19" s="11">
        <v>10.5</v>
      </c>
      <c r="M19">
        <v>40</v>
      </c>
    </row>
    <row r="20" spans="1:13" x14ac:dyDescent="0.25">
      <c r="A20" s="33">
        <v>17</v>
      </c>
      <c r="B20" s="41" t="s">
        <v>46</v>
      </c>
      <c r="C20" s="1">
        <v>25</v>
      </c>
      <c r="D20" s="2" t="s">
        <v>38</v>
      </c>
      <c r="E20" s="2"/>
      <c r="F20" s="3">
        <v>25.5</v>
      </c>
      <c r="M20">
        <f>SUM(M18:M19)</f>
        <v>67</v>
      </c>
    </row>
    <row r="21" spans="1:13" x14ac:dyDescent="0.25">
      <c r="A21" s="29">
        <v>220</v>
      </c>
      <c r="B21" s="38" t="s">
        <v>46</v>
      </c>
      <c r="C21" s="1">
        <v>13</v>
      </c>
      <c r="D21" s="2" t="s">
        <v>39</v>
      </c>
      <c r="E21" s="2"/>
      <c r="F21" s="3">
        <v>13</v>
      </c>
      <c r="G21" s="23">
        <f>SUM(F18:F21)</f>
        <v>573</v>
      </c>
      <c r="H21" s="24">
        <f>A19-G21</f>
        <v>25</v>
      </c>
      <c r="I21" s="30">
        <f>H21+H25+F21+F20</f>
        <v>68.5</v>
      </c>
      <c r="J21" s="30">
        <f>I21</f>
        <v>68.5</v>
      </c>
      <c r="K21" s="30"/>
    </row>
    <row r="22" spans="1:13" x14ac:dyDescent="0.25">
      <c r="A22" s="23">
        <f>SUM(A18:A21)</f>
        <v>846</v>
      </c>
      <c r="C22" s="1">
        <v>180</v>
      </c>
      <c r="D22" s="32" t="s">
        <v>26</v>
      </c>
      <c r="E22" s="32" t="s">
        <v>24</v>
      </c>
      <c r="F22" s="33">
        <v>173</v>
      </c>
    </row>
    <row r="23" spans="1:13" x14ac:dyDescent="0.25">
      <c r="C23" s="1">
        <v>16.5</v>
      </c>
      <c r="D23" s="32" t="s">
        <v>25</v>
      </c>
      <c r="E23" s="32" t="s">
        <v>24</v>
      </c>
      <c r="F23" s="33">
        <v>16.5</v>
      </c>
    </row>
    <row r="24" spans="1:13" x14ac:dyDescent="0.25">
      <c r="A24" s="40">
        <v>17</v>
      </c>
      <c r="B24" s="41">
        <v>43132</v>
      </c>
      <c r="C24" s="1">
        <v>17</v>
      </c>
      <c r="D24" s="32" t="s">
        <v>27</v>
      </c>
      <c r="E24" s="32" t="s">
        <v>10</v>
      </c>
      <c r="F24" s="33">
        <v>17</v>
      </c>
    </row>
    <row r="25" spans="1:13" x14ac:dyDescent="0.25">
      <c r="A25" s="36">
        <v>60</v>
      </c>
      <c r="B25" s="38">
        <v>43132</v>
      </c>
      <c r="C25" s="1">
        <v>7</v>
      </c>
      <c r="D25" s="32" t="s">
        <v>29</v>
      </c>
      <c r="E25" s="32" t="s">
        <v>28</v>
      </c>
      <c r="F25" s="33">
        <v>8.5</v>
      </c>
      <c r="G25" s="23">
        <f>SUM(F22:F25)</f>
        <v>215</v>
      </c>
      <c r="H25" s="30">
        <f>A21-G25</f>
        <v>5</v>
      </c>
      <c r="I25" t="s">
        <v>46</v>
      </c>
    </row>
    <row r="26" spans="1:13" x14ac:dyDescent="0.25">
      <c r="C26" s="1">
        <v>11</v>
      </c>
      <c r="D26" s="12" t="s">
        <v>40</v>
      </c>
      <c r="E26" s="12" t="s">
        <v>41</v>
      </c>
      <c r="F26" s="11">
        <v>11</v>
      </c>
      <c r="G26" s="30">
        <f>SUM(G18:G25)+F26</f>
        <v>799</v>
      </c>
      <c r="H26" s="30">
        <f>A22-G26</f>
        <v>47</v>
      </c>
    </row>
    <row r="27" spans="1:13" x14ac:dyDescent="0.25">
      <c r="D27" s="12" t="s">
        <v>45</v>
      </c>
      <c r="E27" s="12" t="s">
        <v>10</v>
      </c>
      <c r="F27" s="11">
        <v>17</v>
      </c>
    </row>
    <row r="28" spans="1:13" x14ac:dyDescent="0.25">
      <c r="D28" s="10" t="s">
        <v>44</v>
      </c>
      <c r="E28" s="10" t="s">
        <v>42</v>
      </c>
      <c r="F28" s="9">
        <v>55</v>
      </c>
    </row>
    <row r="29" spans="1:13" x14ac:dyDescent="0.25">
      <c r="D29" s="10" t="s">
        <v>43</v>
      </c>
      <c r="E29" s="10" t="s">
        <v>42</v>
      </c>
      <c r="F29" s="9">
        <v>15</v>
      </c>
    </row>
    <row r="32" spans="1:13" x14ac:dyDescent="0.25">
      <c r="C32" s="1">
        <v>17</v>
      </c>
      <c r="D32" s="10" t="s">
        <v>45</v>
      </c>
      <c r="E32" s="10" t="s">
        <v>10</v>
      </c>
    </row>
    <row r="33" spans="1:5" x14ac:dyDescent="0.25">
      <c r="A33" t="s">
        <v>54</v>
      </c>
      <c r="B33" s="34">
        <v>17</v>
      </c>
      <c r="C33" s="1">
        <v>9.5</v>
      </c>
      <c r="D33" s="10" t="s">
        <v>47</v>
      </c>
      <c r="E33" s="10" t="s">
        <v>48</v>
      </c>
    </row>
    <row r="34" spans="1:5" x14ac:dyDescent="0.25">
      <c r="C34" s="1">
        <v>16</v>
      </c>
      <c r="D34" s="10" t="s">
        <v>49</v>
      </c>
      <c r="E34" s="10" t="s">
        <v>51</v>
      </c>
    </row>
    <row r="35" spans="1:5" x14ac:dyDescent="0.25">
      <c r="C35" s="1">
        <v>28</v>
      </c>
      <c r="D35" s="10" t="s">
        <v>50</v>
      </c>
      <c r="E35" s="10" t="s">
        <v>51</v>
      </c>
    </row>
    <row r="36" spans="1:5" x14ac:dyDescent="0.25">
      <c r="C36" s="1">
        <v>8</v>
      </c>
      <c r="D36" s="10" t="s">
        <v>52</v>
      </c>
      <c r="E36" s="10" t="s">
        <v>53</v>
      </c>
    </row>
  </sheetData>
  <mergeCells count="3">
    <mergeCell ref="A1:B1"/>
    <mergeCell ref="C9:E9"/>
    <mergeCell ref="C5:C6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"/>
  <sheetViews>
    <sheetView workbookViewId="0">
      <selection activeCell="F10" sqref="F10"/>
    </sheetView>
  </sheetViews>
  <sheetFormatPr defaultRowHeight="15" x14ac:dyDescent="0.25"/>
  <cols>
    <col min="1" max="1" width="9" bestFit="1" customWidth="1"/>
    <col min="2" max="2" width="10" bestFit="1" customWidth="1"/>
    <col min="5" max="5" width="9" bestFit="1" customWidth="1"/>
    <col min="6" max="6" width="18.85546875" bestFit="1" customWidth="1"/>
    <col min="7" max="7" width="13.140625" bestFit="1" customWidth="1"/>
    <col min="8" max="8" width="9" bestFit="1" customWidth="1"/>
    <col min="9" max="9" width="9" style="34" bestFit="1" customWidth="1"/>
    <col min="10" max="10" width="7" style="34" bestFit="1" customWidth="1"/>
  </cols>
  <sheetData>
    <row r="1" spans="1:10" ht="15.75" thickBot="1" x14ac:dyDescent="0.3">
      <c r="A1" s="84" t="s">
        <v>55</v>
      </c>
      <c r="B1" s="85"/>
      <c r="C1" s="85"/>
      <c r="D1" s="85"/>
      <c r="E1" s="85"/>
      <c r="F1" s="85"/>
      <c r="G1" s="85"/>
      <c r="H1" s="86"/>
    </row>
    <row r="2" spans="1:10" x14ac:dyDescent="0.25">
      <c r="A2" s="35"/>
      <c r="B2" s="35"/>
      <c r="C2" s="35"/>
      <c r="D2" s="35"/>
      <c r="E2" s="35"/>
      <c r="F2" s="35"/>
      <c r="G2" s="35"/>
      <c r="H2" s="35"/>
    </row>
    <row r="3" spans="1:10" x14ac:dyDescent="0.25">
      <c r="A3" s="28">
        <v>598</v>
      </c>
      <c r="B3" s="37">
        <v>43056</v>
      </c>
      <c r="E3" s="3">
        <v>545</v>
      </c>
      <c r="F3" s="12" t="s">
        <v>2</v>
      </c>
      <c r="G3" s="12" t="s">
        <v>3</v>
      </c>
      <c r="H3" s="46">
        <v>524</v>
      </c>
    </row>
    <row r="4" spans="1:10" x14ac:dyDescent="0.25">
      <c r="A4" s="42">
        <v>17</v>
      </c>
      <c r="B4" s="43">
        <v>43132</v>
      </c>
      <c r="E4" s="3">
        <v>15</v>
      </c>
      <c r="F4" s="12" t="s">
        <v>37</v>
      </c>
      <c r="G4" s="12"/>
      <c r="H4" s="46">
        <v>10.5</v>
      </c>
    </row>
    <row r="5" spans="1:10" x14ac:dyDescent="0.25">
      <c r="A5" s="29">
        <v>60</v>
      </c>
      <c r="B5" s="37">
        <v>43132</v>
      </c>
      <c r="E5" s="3">
        <v>25</v>
      </c>
      <c r="F5" s="2" t="s">
        <v>38</v>
      </c>
      <c r="G5" s="2"/>
      <c r="H5" s="47"/>
    </row>
    <row r="6" spans="1:10" x14ac:dyDescent="0.25">
      <c r="E6" s="3">
        <v>13</v>
      </c>
      <c r="F6" s="2" t="s">
        <v>39</v>
      </c>
      <c r="G6" s="2"/>
      <c r="H6" s="47"/>
      <c r="I6" s="34">
        <f>SUM(H3:H6)</f>
        <v>534.5</v>
      </c>
      <c r="J6" s="34">
        <f>A3-I6</f>
        <v>63.5</v>
      </c>
    </row>
    <row r="7" spans="1:10" x14ac:dyDescent="0.25">
      <c r="F7" s="44" t="s">
        <v>44</v>
      </c>
      <c r="G7" s="44" t="s">
        <v>42</v>
      </c>
      <c r="H7" s="48">
        <v>55</v>
      </c>
    </row>
    <row r="8" spans="1:10" x14ac:dyDescent="0.25">
      <c r="F8" s="45" t="s">
        <v>43</v>
      </c>
      <c r="G8" s="45" t="s">
        <v>42</v>
      </c>
      <c r="H8" s="49">
        <v>15</v>
      </c>
    </row>
    <row r="9" spans="1:10" x14ac:dyDescent="0.25">
      <c r="E9" s="3">
        <v>17</v>
      </c>
      <c r="F9" s="12" t="s">
        <v>45</v>
      </c>
      <c r="G9" s="12" t="s">
        <v>10</v>
      </c>
      <c r="H9" s="46">
        <v>17</v>
      </c>
      <c r="I9" s="34">
        <v>17</v>
      </c>
      <c r="J9" s="34" t="s">
        <v>58</v>
      </c>
    </row>
    <row r="10" spans="1:10" x14ac:dyDescent="0.25">
      <c r="E10" s="3">
        <v>9.5</v>
      </c>
      <c r="F10" s="12" t="s">
        <v>56</v>
      </c>
      <c r="G10" s="12" t="s">
        <v>48</v>
      </c>
      <c r="H10" s="46">
        <v>6.4</v>
      </c>
    </row>
    <row r="11" spans="1:10" x14ac:dyDescent="0.25">
      <c r="E11" s="3">
        <v>16</v>
      </c>
      <c r="F11" s="12" t="s">
        <v>49</v>
      </c>
      <c r="G11" s="12" t="s">
        <v>51</v>
      </c>
      <c r="H11" s="46">
        <v>16</v>
      </c>
    </row>
    <row r="12" spans="1:10" x14ac:dyDescent="0.25">
      <c r="E12" s="3">
        <v>28</v>
      </c>
      <c r="F12" s="12" t="s">
        <v>50</v>
      </c>
      <c r="G12" s="12" t="s">
        <v>51</v>
      </c>
      <c r="H12" s="46">
        <v>28</v>
      </c>
    </row>
    <row r="13" spans="1:10" x14ac:dyDescent="0.25">
      <c r="E13" s="3">
        <v>7</v>
      </c>
      <c r="F13" s="12" t="s">
        <v>52</v>
      </c>
      <c r="G13" s="12" t="s">
        <v>53</v>
      </c>
      <c r="H13" s="46">
        <v>7</v>
      </c>
    </row>
    <row r="14" spans="1:10" x14ac:dyDescent="0.25">
      <c r="E14" s="3">
        <v>1</v>
      </c>
      <c r="F14" s="12" t="s">
        <v>57</v>
      </c>
      <c r="G14" s="12" t="s">
        <v>53</v>
      </c>
      <c r="H14" s="46">
        <v>0.75</v>
      </c>
      <c r="I14" s="34">
        <f>SUM(H10:H14)</f>
        <v>58.15</v>
      </c>
      <c r="J14" s="34">
        <f>A5-I14</f>
        <v>1.8500000000000014</v>
      </c>
    </row>
  </sheetData>
  <mergeCells count="1">
    <mergeCell ref="A1:H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pane ySplit="1" topLeftCell="A2" activePane="bottomLeft" state="frozen"/>
      <selection pane="bottomLeft" activeCell="C9" sqref="C9"/>
    </sheetView>
  </sheetViews>
  <sheetFormatPr defaultRowHeight="15" x14ac:dyDescent="0.25"/>
  <cols>
    <col min="1" max="1" width="9" bestFit="1" customWidth="1"/>
    <col min="2" max="2" width="10" bestFit="1" customWidth="1"/>
    <col min="5" max="5" width="9" bestFit="1" customWidth="1"/>
    <col min="6" max="6" width="18.85546875" bestFit="1" customWidth="1"/>
    <col min="7" max="7" width="14.5703125" bestFit="1" customWidth="1"/>
    <col min="8" max="8" width="9" bestFit="1" customWidth="1"/>
    <col min="9" max="9" width="9.140625" style="34" bestFit="1" customWidth="1"/>
    <col min="10" max="10" width="10" style="34" customWidth="1"/>
    <col min="11" max="11" width="10.42578125" customWidth="1"/>
  </cols>
  <sheetData>
    <row r="1" spans="1:11" ht="15.75" thickBot="1" x14ac:dyDescent="0.3">
      <c r="A1" s="84" t="s">
        <v>64</v>
      </c>
      <c r="B1" s="85"/>
      <c r="C1" s="85"/>
      <c r="D1" s="85"/>
      <c r="E1" s="85"/>
      <c r="F1" s="85"/>
      <c r="G1" s="85"/>
      <c r="H1" s="86"/>
    </row>
    <row r="2" spans="1:11" x14ac:dyDescent="0.25">
      <c r="A2" s="35"/>
      <c r="B2" s="35"/>
      <c r="C2" s="35"/>
      <c r="D2" s="35"/>
      <c r="E2" s="35"/>
      <c r="F2" s="35"/>
      <c r="G2" s="35"/>
      <c r="H2" s="35"/>
    </row>
    <row r="3" spans="1:11" x14ac:dyDescent="0.25">
      <c r="A3" s="52">
        <v>598</v>
      </c>
      <c r="B3" s="53">
        <v>43056</v>
      </c>
      <c r="E3" s="3">
        <v>545</v>
      </c>
      <c r="F3" s="54" t="s">
        <v>2</v>
      </c>
      <c r="G3" s="54" t="s">
        <v>3</v>
      </c>
      <c r="H3" s="55">
        <v>524</v>
      </c>
      <c r="I3" s="34">
        <f>E3-H3</f>
        <v>21</v>
      </c>
    </row>
    <row r="4" spans="1:11" x14ac:dyDescent="0.25">
      <c r="A4" s="52">
        <v>430</v>
      </c>
      <c r="B4" s="53">
        <v>43144</v>
      </c>
      <c r="E4" s="3">
        <v>15</v>
      </c>
      <c r="F4" s="54" t="s">
        <v>37</v>
      </c>
      <c r="G4" s="54" t="s">
        <v>67</v>
      </c>
      <c r="H4" s="55">
        <v>10.5</v>
      </c>
    </row>
    <row r="5" spans="1:11" ht="15.75" thickBot="1" x14ac:dyDescent="0.3">
      <c r="E5" s="3">
        <v>25</v>
      </c>
      <c r="F5" s="54" t="s">
        <v>38</v>
      </c>
      <c r="G5" s="54"/>
      <c r="H5" s="55">
        <v>24.95</v>
      </c>
    </row>
    <row r="6" spans="1:11" ht="16.5" thickTop="1" thickBot="1" x14ac:dyDescent="0.3">
      <c r="A6" s="50" t="s">
        <v>0</v>
      </c>
      <c r="B6" s="51">
        <f>J6+J10</f>
        <v>73.549999999999955</v>
      </c>
      <c r="E6" s="3">
        <v>13</v>
      </c>
      <c r="F6" s="2" t="s">
        <v>39</v>
      </c>
      <c r="G6" s="2"/>
      <c r="H6" s="3"/>
      <c r="I6" s="1">
        <f>SUM(H3:H6)</f>
        <v>559.45000000000005</v>
      </c>
      <c r="J6" s="1">
        <f>A3-I6</f>
        <v>38.549999999999955</v>
      </c>
    </row>
    <row r="7" spans="1:11" ht="15.75" thickTop="1" x14ac:dyDescent="0.25">
      <c r="E7" s="3">
        <v>175</v>
      </c>
      <c r="F7" s="54" t="s">
        <v>59</v>
      </c>
      <c r="G7" s="54" t="s">
        <v>3</v>
      </c>
      <c r="H7" s="55">
        <v>173</v>
      </c>
      <c r="I7" s="1"/>
      <c r="J7" s="1"/>
    </row>
    <row r="8" spans="1:11" x14ac:dyDescent="0.25">
      <c r="E8" s="3">
        <v>222</v>
      </c>
      <c r="F8" s="54" t="s">
        <v>63</v>
      </c>
      <c r="G8" s="54" t="s">
        <v>3</v>
      </c>
      <c r="H8" s="55">
        <v>222</v>
      </c>
      <c r="I8" s="1"/>
      <c r="J8" s="1"/>
    </row>
    <row r="9" spans="1:11" x14ac:dyDescent="0.25">
      <c r="E9" s="3">
        <v>16.5</v>
      </c>
      <c r="F9" s="2" t="s">
        <v>24</v>
      </c>
      <c r="G9" s="2" t="s">
        <v>61</v>
      </c>
      <c r="H9" s="3"/>
      <c r="I9" s="1"/>
      <c r="J9" s="1"/>
    </row>
    <row r="10" spans="1:11" x14ac:dyDescent="0.25">
      <c r="E10" s="3">
        <v>15.5</v>
      </c>
      <c r="F10" s="2" t="s">
        <v>60</v>
      </c>
      <c r="G10" s="2" t="s">
        <v>62</v>
      </c>
      <c r="H10" s="3"/>
      <c r="I10" s="3">
        <f>SUM(H7:H10)</f>
        <v>395</v>
      </c>
      <c r="J10" s="3">
        <f>A4-I10</f>
        <v>35</v>
      </c>
      <c r="K10" s="42">
        <f>J6+J10-H11</f>
        <v>64.504999999999953</v>
      </c>
    </row>
    <row r="11" spans="1:11" x14ac:dyDescent="0.25">
      <c r="E11" s="9">
        <v>9.0449999999999999</v>
      </c>
      <c r="F11" s="10" t="s">
        <v>42</v>
      </c>
      <c r="G11" s="10" t="s">
        <v>65</v>
      </c>
      <c r="H11" s="9">
        <v>9.0449999999999999</v>
      </c>
      <c r="I11" s="34" t="s">
        <v>66</v>
      </c>
    </row>
  </sheetData>
  <mergeCells count="1">
    <mergeCell ref="A1:H1"/>
  </mergeCells>
  <pageMargins left="0.7" right="0.7" top="0.75" bottom="0.75" header="0.3" footer="0.3"/>
  <pageSetup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pane ySplit="1" topLeftCell="A2" activePane="bottomLeft" state="frozen"/>
      <selection pane="bottomLeft" activeCell="F25" sqref="F25"/>
    </sheetView>
  </sheetViews>
  <sheetFormatPr defaultRowHeight="15" x14ac:dyDescent="0.25"/>
  <cols>
    <col min="1" max="2" width="9.7109375" bestFit="1" customWidth="1"/>
    <col min="5" max="5" width="8" bestFit="1" customWidth="1"/>
    <col min="6" max="6" width="14.7109375" bestFit="1" customWidth="1"/>
    <col min="7" max="7" width="11.140625" bestFit="1" customWidth="1"/>
    <col min="8" max="8" width="13.28515625" bestFit="1" customWidth="1"/>
  </cols>
  <sheetData>
    <row r="1" spans="1:9" ht="16.5" thickTop="1" thickBot="1" x14ac:dyDescent="0.3">
      <c r="A1" s="87" t="s">
        <v>75</v>
      </c>
      <c r="B1" s="88"/>
      <c r="C1" s="88"/>
      <c r="D1" s="88"/>
      <c r="E1" s="88"/>
      <c r="F1" s="88"/>
      <c r="G1" s="88"/>
      <c r="H1" s="88"/>
      <c r="I1" s="89"/>
    </row>
    <row r="2" spans="1:9" ht="16.5" thickTop="1" thickBot="1" x14ac:dyDescent="0.3">
      <c r="A2" s="35"/>
      <c r="B2" s="35"/>
      <c r="C2" s="35"/>
      <c r="D2" s="35"/>
      <c r="E2" s="35"/>
      <c r="F2" s="35"/>
      <c r="G2" s="35"/>
      <c r="H2" s="35"/>
    </row>
    <row r="3" spans="1:9" ht="16.5" thickTop="1" thickBot="1" x14ac:dyDescent="0.3">
      <c r="A3" s="58" t="s">
        <v>33</v>
      </c>
      <c r="B3" s="58" t="s">
        <v>82</v>
      </c>
      <c r="C3" s="35"/>
      <c r="D3" s="35"/>
      <c r="E3" s="58" t="s">
        <v>76</v>
      </c>
      <c r="F3" s="58" t="s">
        <v>77</v>
      </c>
      <c r="G3" s="58" t="s">
        <v>78</v>
      </c>
      <c r="H3" s="58" t="s">
        <v>79</v>
      </c>
    </row>
    <row r="4" spans="1:9" ht="15.75" thickTop="1" x14ac:dyDescent="0.25">
      <c r="A4" s="60" t="s">
        <v>81</v>
      </c>
      <c r="B4" s="61">
        <v>64.504999999999953</v>
      </c>
      <c r="C4" t="s">
        <v>42</v>
      </c>
      <c r="E4" s="57">
        <v>13</v>
      </c>
      <c r="F4" s="6" t="s">
        <v>69</v>
      </c>
      <c r="G4" s="6" t="s">
        <v>39</v>
      </c>
      <c r="H4" s="57"/>
    </row>
    <row r="5" spans="1:9" x14ac:dyDescent="0.25">
      <c r="A5" s="59">
        <v>43153</v>
      </c>
      <c r="B5" s="61">
        <v>25</v>
      </c>
      <c r="C5" t="s">
        <v>14</v>
      </c>
      <c r="E5" s="3">
        <v>16.5</v>
      </c>
      <c r="F5" s="2" t="s">
        <v>24</v>
      </c>
      <c r="G5" s="2" t="s">
        <v>72</v>
      </c>
      <c r="H5" s="3">
        <v>15.75</v>
      </c>
    </row>
    <row r="6" spans="1:9" x14ac:dyDescent="0.25">
      <c r="A6" s="53" t="s">
        <v>80</v>
      </c>
      <c r="B6" s="52">
        <f>SUM(B4:B5)</f>
        <v>89.504999999999953</v>
      </c>
      <c r="E6" s="3">
        <v>15.5</v>
      </c>
      <c r="F6" s="2" t="s">
        <v>60</v>
      </c>
      <c r="G6" s="2" t="s">
        <v>74</v>
      </c>
      <c r="H6" s="3">
        <v>15.5</v>
      </c>
    </row>
    <row r="7" spans="1:9" ht="15.75" thickBot="1" x14ac:dyDescent="0.3">
      <c r="E7" s="4">
        <v>14</v>
      </c>
      <c r="F7" s="5" t="s">
        <v>70</v>
      </c>
      <c r="G7" s="2" t="s">
        <v>71</v>
      </c>
      <c r="H7" s="3">
        <v>16</v>
      </c>
    </row>
    <row r="8" spans="1:9" ht="16.5" thickTop="1" thickBot="1" x14ac:dyDescent="0.3">
      <c r="A8" s="50" t="s">
        <v>0</v>
      </c>
      <c r="B8" s="56">
        <f>B6-I8</f>
        <v>31.254999999999953</v>
      </c>
      <c r="E8" s="4">
        <v>11</v>
      </c>
      <c r="F8" s="5" t="s">
        <v>68</v>
      </c>
      <c r="G8" s="2" t="s">
        <v>73</v>
      </c>
      <c r="H8" s="3">
        <v>11</v>
      </c>
      <c r="I8" s="23">
        <f>SUM(H4:H8)</f>
        <v>58.25</v>
      </c>
    </row>
    <row r="9" spans="1:9" ht="15.75" thickTop="1" x14ac:dyDescent="0.25"/>
  </sheetData>
  <mergeCells count="1">
    <mergeCell ref="A1:I1"/>
  </mergeCells>
  <pageMargins left="0.7" right="0.7" top="0.75" bottom="0.75" header="0.3" footer="0.3"/>
  <pageSetup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2" width="9.7109375" bestFit="1" customWidth="1"/>
    <col min="5" max="5" width="9" bestFit="1" customWidth="1"/>
    <col min="6" max="6" width="14.7109375" bestFit="1" customWidth="1"/>
    <col min="7" max="7" width="11.140625" bestFit="1" customWidth="1"/>
    <col min="8" max="8" width="13.28515625" bestFit="1" customWidth="1"/>
  </cols>
  <sheetData>
    <row r="1" spans="1:9" ht="16.5" thickTop="1" thickBot="1" x14ac:dyDescent="0.3">
      <c r="A1" s="87" t="s">
        <v>85</v>
      </c>
      <c r="B1" s="88"/>
      <c r="C1" s="88"/>
      <c r="D1" s="88"/>
      <c r="E1" s="88"/>
      <c r="F1" s="88"/>
      <c r="G1" s="88"/>
      <c r="H1" s="88"/>
      <c r="I1" s="89"/>
    </row>
    <row r="2" spans="1:9" ht="16.5" thickTop="1" thickBot="1" x14ac:dyDescent="0.3">
      <c r="A2" s="35"/>
      <c r="B2" s="35"/>
      <c r="C2" s="35"/>
      <c r="D2" s="35"/>
      <c r="E2" s="35"/>
      <c r="F2" s="35"/>
      <c r="G2" s="35"/>
      <c r="H2" s="35"/>
    </row>
    <row r="3" spans="1:9" ht="16.5" thickTop="1" thickBot="1" x14ac:dyDescent="0.3">
      <c r="A3" s="58" t="s">
        <v>33</v>
      </c>
      <c r="B3" s="58" t="s">
        <v>82</v>
      </c>
      <c r="C3" s="35"/>
      <c r="D3" s="35"/>
      <c r="E3" s="58" t="s">
        <v>76</v>
      </c>
      <c r="F3" s="58" t="s">
        <v>77</v>
      </c>
      <c r="G3" s="58" t="s">
        <v>78</v>
      </c>
      <c r="H3" s="58" t="s">
        <v>79</v>
      </c>
    </row>
    <row r="4" spans="1:9" ht="15.75" thickTop="1" x14ac:dyDescent="0.25">
      <c r="A4" s="60" t="s">
        <v>81</v>
      </c>
      <c r="B4" s="61">
        <v>64.504999999999953</v>
      </c>
      <c r="C4" t="s">
        <v>42</v>
      </c>
      <c r="E4" s="57">
        <v>180</v>
      </c>
      <c r="F4" s="6" t="s">
        <v>83</v>
      </c>
      <c r="G4" s="6" t="s">
        <v>84</v>
      </c>
      <c r="H4" s="57"/>
    </row>
    <row r="5" spans="1:9" x14ac:dyDescent="0.25">
      <c r="A5" s="60">
        <v>43165</v>
      </c>
      <c r="B5" s="61">
        <v>180</v>
      </c>
      <c r="E5" s="57">
        <v>13</v>
      </c>
      <c r="F5" s="6" t="s">
        <v>69</v>
      </c>
      <c r="G5" s="6" t="s">
        <v>39</v>
      </c>
      <c r="H5" s="57"/>
    </row>
    <row r="6" spans="1:9" x14ac:dyDescent="0.25">
      <c r="A6" s="59">
        <v>43153</v>
      </c>
      <c r="B6" s="61">
        <v>25</v>
      </c>
      <c r="C6" t="s">
        <v>42</v>
      </c>
      <c r="E6" s="3">
        <v>16.5</v>
      </c>
      <c r="F6" s="2" t="s">
        <v>24</v>
      </c>
      <c r="G6" s="2" t="s">
        <v>72</v>
      </c>
      <c r="H6" s="3">
        <v>15.75</v>
      </c>
    </row>
    <row r="7" spans="1:9" x14ac:dyDescent="0.25">
      <c r="A7" s="53" t="s">
        <v>80</v>
      </c>
      <c r="B7" s="52">
        <f>SUM(B4:B6)</f>
        <v>269.50499999999994</v>
      </c>
      <c r="E7" s="3">
        <v>15.5</v>
      </c>
      <c r="F7" s="2" t="s">
        <v>60</v>
      </c>
      <c r="G7" s="2" t="s">
        <v>74</v>
      </c>
      <c r="H7" s="3">
        <v>15.5</v>
      </c>
    </row>
    <row r="8" spans="1:9" ht="15.75" thickBot="1" x14ac:dyDescent="0.3">
      <c r="E8" s="4">
        <v>14</v>
      </c>
      <c r="F8" s="5" t="s">
        <v>70</v>
      </c>
      <c r="G8" s="2" t="s">
        <v>71</v>
      </c>
      <c r="H8" s="3">
        <v>16</v>
      </c>
    </row>
    <row r="9" spans="1:9" ht="16.5" thickTop="1" thickBot="1" x14ac:dyDescent="0.3">
      <c r="A9" s="50" t="s">
        <v>0</v>
      </c>
      <c r="B9" s="56">
        <f>B7-I9</f>
        <v>211.25499999999994</v>
      </c>
      <c r="E9" s="4">
        <v>11</v>
      </c>
      <c r="F9" s="5" t="s">
        <v>68</v>
      </c>
      <c r="G9" s="2" t="s">
        <v>73</v>
      </c>
      <c r="H9" s="3">
        <v>11</v>
      </c>
      <c r="I9" s="23">
        <f>SUM(H4:H9)</f>
        <v>58.25</v>
      </c>
    </row>
    <row r="10" spans="1:9" ht="15.75" thickTop="1" x14ac:dyDescent="0.25">
      <c r="B10" s="23">
        <f>B9-B5</f>
        <v>31.254999999999939</v>
      </c>
    </row>
  </sheetData>
  <mergeCells count="1">
    <mergeCell ref="A1:I1"/>
  </mergeCells>
  <pageMargins left="0.7" right="0.7" top="0.75" bottom="0.75" header="0.3" footer="0.3"/>
  <pageSetup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pane ySplit="1" topLeftCell="A2" activePane="bottomLeft" state="frozen"/>
      <selection pane="bottomLeft" activeCell="G11" sqref="G11"/>
    </sheetView>
  </sheetViews>
  <sheetFormatPr defaultRowHeight="15" x14ac:dyDescent="0.25"/>
  <cols>
    <col min="1" max="2" width="9.7109375" bestFit="1" customWidth="1"/>
    <col min="5" max="5" width="9" bestFit="1" customWidth="1"/>
    <col min="6" max="6" width="14.7109375" bestFit="1" customWidth="1"/>
    <col min="7" max="7" width="16.140625" bestFit="1" customWidth="1"/>
    <col min="8" max="8" width="13.28515625" bestFit="1" customWidth="1"/>
    <col min="10" max="10" width="27.7109375" bestFit="1" customWidth="1"/>
  </cols>
  <sheetData>
    <row r="1" spans="1:10" ht="16.5" thickTop="1" thickBot="1" x14ac:dyDescent="0.3">
      <c r="A1" s="87" t="s">
        <v>85</v>
      </c>
      <c r="B1" s="88"/>
      <c r="C1" s="88"/>
      <c r="D1" s="88"/>
      <c r="E1" s="88"/>
      <c r="F1" s="88"/>
      <c r="G1" s="88"/>
      <c r="H1" s="88"/>
      <c r="I1" s="89"/>
    </row>
    <row r="2" spans="1:10" ht="16.5" thickTop="1" thickBot="1" x14ac:dyDescent="0.3">
      <c r="A2" s="35"/>
      <c r="B2" s="35"/>
      <c r="C2" s="35"/>
      <c r="D2" s="35"/>
      <c r="E2" s="35"/>
      <c r="F2" s="35"/>
      <c r="G2" s="35"/>
      <c r="H2" s="35"/>
    </row>
    <row r="3" spans="1:10" ht="16.5" thickTop="1" thickBot="1" x14ac:dyDescent="0.3">
      <c r="A3" s="58" t="s">
        <v>33</v>
      </c>
      <c r="B3" s="58" t="s">
        <v>82</v>
      </c>
      <c r="C3" s="35"/>
      <c r="D3" s="35"/>
      <c r="E3" s="58" t="s">
        <v>76</v>
      </c>
      <c r="F3" s="58" t="s">
        <v>77</v>
      </c>
      <c r="G3" s="58" t="s">
        <v>78</v>
      </c>
      <c r="H3" s="58" t="s">
        <v>79</v>
      </c>
    </row>
    <row r="4" spans="1:10" ht="15.75" thickTop="1" x14ac:dyDescent="0.25">
      <c r="A4" s="60">
        <v>43165</v>
      </c>
      <c r="B4" s="61">
        <v>31.55</v>
      </c>
      <c r="E4" s="57">
        <v>13</v>
      </c>
      <c r="F4" s="6" t="s">
        <v>69</v>
      </c>
      <c r="G4" s="6" t="s">
        <v>39</v>
      </c>
      <c r="H4" s="57"/>
    </row>
    <row r="5" spans="1:10" ht="15.75" thickBot="1" x14ac:dyDescent="0.3">
      <c r="A5" s="53" t="s">
        <v>80</v>
      </c>
      <c r="B5" s="52">
        <f>SUM(B4:B4)</f>
        <v>31.55</v>
      </c>
    </row>
    <row r="6" spans="1:10" ht="15.75" thickBot="1" x14ac:dyDescent="0.3">
      <c r="E6" s="3">
        <v>20</v>
      </c>
      <c r="F6" s="2" t="s">
        <v>42</v>
      </c>
      <c r="G6" s="2" t="s">
        <v>86</v>
      </c>
      <c r="H6" s="3">
        <v>20</v>
      </c>
      <c r="J6" s="62" t="s">
        <v>87</v>
      </c>
    </row>
    <row r="7" spans="1:10" ht="16.5" thickTop="1" thickBot="1" x14ac:dyDescent="0.3">
      <c r="A7" s="50" t="s">
        <v>0</v>
      </c>
      <c r="B7" s="56">
        <f>B5-I7-H6</f>
        <v>11.55</v>
      </c>
      <c r="I7" s="23">
        <f>SUM(H4:H4)</f>
        <v>0</v>
      </c>
    </row>
    <row r="8" spans="1:10" ht="15.75" thickTop="1" x14ac:dyDescent="0.25">
      <c r="B8" s="23">
        <f>B7-B4</f>
        <v>-20</v>
      </c>
    </row>
  </sheetData>
  <mergeCells count="1">
    <mergeCell ref="A1:I1"/>
  </mergeCells>
  <pageMargins left="0.7" right="0.7" top="0.75" bottom="0.75" header="0.3" footer="0.3"/>
  <pageSetup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pane ySplit="1" topLeftCell="A2" activePane="bottomLeft" state="frozen"/>
      <selection pane="bottomLeft" activeCell="G17" sqref="G17"/>
    </sheetView>
  </sheetViews>
  <sheetFormatPr defaultRowHeight="15" x14ac:dyDescent="0.25"/>
  <cols>
    <col min="1" max="1" width="9.85546875" bestFit="1" customWidth="1"/>
    <col min="2" max="2" width="10.5703125" bestFit="1" customWidth="1"/>
    <col min="5" max="5" width="9" bestFit="1" customWidth="1"/>
    <col min="6" max="6" width="14.7109375" bestFit="1" customWidth="1"/>
    <col min="7" max="7" width="16.140625" bestFit="1" customWidth="1"/>
    <col min="8" max="8" width="13.28515625" bestFit="1" customWidth="1"/>
    <col min="9" max="9" width="12.42578125" bestFit="1" customWidth="1"/>
    <col min="10" max="10" width="27.7109375" bestFit="1" customWidth="1"/>
  </cols>
  <sheetData>
    <row r="1" spans="1:10" ht="16.5" thickTop="1" thickBot="1" x14ac:dyDescent="0.3">
      <c r="A1" s="87" t="s">
        <v>85</v>
      </c>
      <c r="B1" s="88"/>
      <c r="C1" s="88"/>
      <c r="D1" s="88"/>
      <c r="E1" s="88"/>
      <c r="F1" s="88"/>
      <c r="G1" s="88"/>
      <c r="H1" s="88"/>
      <c r="I1" s="89"/>
    </row>
    <row r="2" spans="1:10" ht="16.5" thickTop="1" thickBot="1" x14ac:dyDescent="0.3">
      <c r="A2" s="35"/>
      <c r="B2" s="35"/>
      <c r="C2" s="35"/>
      <c r="D2" s="35"/>
      <c r="E2" s="35"/>
      <c r="F2" s="35"/>
      <c r="G2" s="35"/>
      <c r="H2" s="35"/>
    </row>
    <row r="3" spans="1:10" ht="16.5" thickTop="1" thickBot="1" x14ac:dyDescent="0.3">
      <c r="A3" s="58" t="s">
        <v>33</v>
      </c>
      <c r="B3" s="58" t="s">
        <v>82</v>
      </c>
      <c r="C3" s="35"/>
      <c r="D3" s="35"/>
      <c r="E3" s="58" t="s">
        <v>76</v>
      </c>
      <c r="F3" s="58" t="s">
        <v>77</v>
      </c>
      <c r="G3" s="58" t="s">
        <v>78</v>
      </c>
      <c r="H3" s="58" t="s">
        <v>79</v>
      </c>
    </row>
    <row r="4" spans="1:10" ht="15.75" thickTop="1" x14ac:dyDescent="0.25">
      <c r="A4" s="60">
        <v>43165</v>
      </c>
      <c r="B4" s="61">
        <v>31.55</v>
      </c>
      <c r="E4" s="57">
        <v>13</v>
      </c>
      <c r="F4" s="6" t="s">
        <v>69</v>
      </c>
      <c r="G4" s="6" t="s">
        <v>39</v>
      </c>
      <c r="H4" s="57"/>
    </row>
    <row r="5" spans="1:10" x14ac:dyDescent="0.25">
      <c r="A5" s="60">
        <v>43177</v>
      </c>
      <c r="B5" s="61">
        <v>44.5</v>
      </c>
      <c r="E5" s="63">
        <v>875</v>
      </c>
      <c r="F5" s="44" t="s">
        <v>51</v>
      </c>
      <c r="G5" s="44" t="s">
        <v>92</v>
      </c>
      <c r="H5" s="63">
        <v>868.19600000000003</v>
      </c>
      <c r="I5" s="10" t="s">
        <v>93</v>
      </c>
      <c r="J5" s="9">
        <f>E5-H5</f>
        <v>6.8039999999999736</v>
      </c>
    </row>
    <row r="6" spans="1:10" x14ac:dyDescent="0.25">
      <c r="A6" s="60">
        <v>43179</v>
      </c>
      <c r="B6" s="61">
        <v>875</v>
      </c>
      <c r="E6" s="63"/>
      <c r="F6" s="44" t="s">
        <v>89</v>
      </c>
      <c r="G6" s="44" t="s">
        <v>95</v>
      </c>
      <c r="H6" s="63">
        <v>19</v>
      </c>
      <c r="I6" s="10" t="s">
        <v>94</v>
      </c>
      <c r="J6" s="10" t="s">
        <v>42</v>
      </c>
    </row>
    <row r="7" spans="1:10" x14ac:dyDescent="0.25">
      <c r="A7" s="60">
        <v>43179</v>
      </c>
      <c r="B7" s="61">
        <v>20</v>
      </c>
      <c r="E7" s="57">
        <v>20</v>
      </c>
      <c r="F7" s="6" t="s">
        <v>51</v>
      </c>
      <c r="G7" s="6" t="s">
        <v>88</v>
      </c>
      <c r="H7" s="13">
        <v>20</v>
      </c>
    </row>
    <row r="8" spans="1:10" x14ac:dyDescent="0.25">
      <c r="A8" s="53" t="s">
        <v>80</v>
      </c>
      <c r="B8" s="52">
        <f>SUM(B4:B7)</f>
        <v>971.05</v>
      </c>
      <c r="E8" s="57">
        <v>11</v>
      </c>
      <c r="F8" s="6" t="s">
        <v>89</v>
      </c>
      <c r="G8" s="6" t="s">
        <v>73</v>
      </c>
      <c r="H8" s="63">
        <v>11</v>
      </c>
    </row>
    <row r="9" spans="1:10" ht="15.75" thickBot="1" x14ac:dyDescent="0.3">
      <c r="E9" s="63"/>
      <c r="F9" s="44" t="s">
        <v>28</v>
      </c>
      <c r="G9" s="44" t="s">
        <v>90</v>
      </c>
      <c r="H9" s="63">
        <v>17</v>
      </c>
      <c r="I9" s="10" t="s">
        <v>94</v>
      </c>
      <c r="J9" s="10" t="s">
        <v>42</v>
      </c>
    </row>
    <row r="10" spans="1:10" ht="16.5" thickTop="1" thickBot="1" x14ac:dyDescent="0.3">
      <c r="A10" s="50" t="s">
        <v>0</v>
      </c>
      <c r="B10" s="56">
        <f>B8-I11</f>
        <v>3.1039999999999281</v>
      </c>
      <c r="E10" s="57">
        <v>17</v>
      </c>
      <c r="F10" s="6" t="s">
        <v>91</v>
      </c>
      <c r="G10" s="6" t="s">
        <v>90</v>
      </c>
      <c r="H10" s="63">
        <v>17</v>
      </c>
    </row>
    <row r="11" spans="1:10" ht="15.75" thickTop="1" x14ac:dyDescent="0.25">
      <c r="B11" s="23"/>
      <c r="E11" s="57">
        <v>16.5</v>
      </c>
      <c r="F11" s="6" t="s">
        <v>12</v>
      </c>
      <c r="G11" s="6" t="s">
        <v>61</v>
      </c>
      <c r="H11" s="63">
        <v>15.75</v>
      </c>
      <c r="I11" s="14">
        <f>SUM(H4:H11)</f>
        <v>967.94600000000003</v>
      </c>
    </row>
  </sheetData>
  <mergeCells count="1">
    <mergeCell ref="A1:I1"/>
  </mergeCells>
  <pageMargins left="0.7" right="0.7" top="0.75" bottom="0.75" header="0.3" footer="0.3"/>
  <pageSetup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pane ySplit="1" topLeftCell="A2" activePane="bottomLeft" state="frozen"/>
      <selection pane="bottomLeft" activeCell="H6" sqref="H6"/>
    </sheetView>
  </sheetViews>
  <sheetFormatPr defaultRowHeight="15" x14ac:dyDescent="0.25"/>
  <cols>
    <col min="1" max="1" width="12.7109375" bestFit="1" customWidth="1"/>
    <col min="2" max="2" width="10.5703125" bestFit="1" customWidth="1"/>
    <col min="5" max="5" width="9" bestFit="1" customWidth="1"/>
    <col min="6" max="6" width="14.7109375" bestFit="1" customWidth="1"/>
    <col min="7" max="7" width="16.140625" bestFit="1" customWidth="1"/>
    <col min="8" max="8" width="13.28515625" bestFit="1" customWidth="1"/>
    <col min="9" max="9" width="12.42578125" bestFit="1" customWidth="1"/>
    <col min="10" max="10" width="32.140625" bestFit="1" customWidth="1"/>
  </cols>
  <sheetData>
    <row r="1" spans="1:9" ht="16.5" thickTop="1" thickBot="1" x14ac:dyDescent="0.3">
      <c r="A1" s="87" t="s">
        <v>97</v>
      </c>
      <c r="B1" s="88"/>
      <c r="C1" s="88"/>
      <c r="D1" s="88"/>
      <c r="E1" s="88"/>
      <c r="F1" s="88"/>
      <c r="G1" s="88"/>
      <c r="H1" s="88"/>
      <c r="I1" s="89"/>
    </row>
    <row r="2" spans="1:9" ht="16.5" thickTop="1" thickBot="1" x14ac:dyDescent="0.3">
      <c r="A2" s="35"/>
      <c r="B2" s="35"/>
      <c r="C2" s="35"/>
      <c r="D2" s="35"/>
      <c r="E2" s="35"/>
      <c r="F2" s="35"/>
      <c r="G2" s="35"/>
      <c r="H2" s="35"/>
    </row>
    <row r="3" spans="1:9" ht="16.5" thickTop="1" thickBot="1" x14ac:dyDescent="0.3">
      <c r="A3" s="58" t="s">
        <v>33</v>
      </c>
      <c r="B3" s="58" t="s">
        <v>82</v>
      </c>
      <c r="C3" s="35"/>
      <c r="D3" s="35"/>
      <c r="E3" s="58" t="s">
        <v>76</v>
      </c>
      <c r="F3" s="58" t="s">
        <v>77</v>
      </c>
      <c r="G3" s="58" t="s">
        <v>78</v>
      </c>
      <c r="H3" s="58" t="s">
        <v>79</v>
      </c>
    </row>
    <row r="4" spans="1:9" ht="15.75" thickTop="1" x14ac:dyDescent="0.25">
      <c r="A4" s="60">
        <v>43165</v>
      </c>
      <c r="B4" s="61">
        <v>31.254999999999999</v>
      </c>
      <c r="E4" s="57">
        <v>7</v>
      </c>
      <c r="F4" s="6" t="s">
        <v>69</v>
      </c>
      <c r="G4" s="6" t="s">
        <v>39</v>
      </c>
      <c r="H4" s="57">
        <v>5</v>
      </c>
    </row>
    <row r="5" spans="1:9" x14ac:dyDescent="0.25">
      <c r="A5" s="60">
        <v>43207</v>
      </c>
      <c r="B5" s="61">
        <v>50</v>
      </c>
      <c r="E5" s="57">
        <v>6</v>
      </c>
      <c r="F5" s="6" t="s">
        <v>69</v>
      </c>
      <c r="G5" s="6" t="s">
        <v>96</v>
      </c>
      <c r="H5" s="57">
        <v>6</v>
      </c>
    </row>
    <row r="6" spans="1:9" x14ac:dyDescent="0.25">
      <c r="A6" s="53" t="s">
        <v>80</v>
      </c>
      <c r="B6" s="52">
        <f>SUM(B4:B5)</f>
        <v>81.254999999999995</v>
      </c>
      <c r="E6" s="64"/>
      <c r="F6" s="65" t="s">
        <v>12</v>
      </c>
      <c r="G6" s="65" t="s">
        <v>100</v>
      </c>
      <c r="H6" s="64">
        <v>15.75</v>
      </c>
    </row>
    <row r="7" spans="1:9" ht="15.75" thickBot="1" x14ac:dyDescent="0.3">
      <c r="E7" s="64"/>
      <c r="F7" s="65" t="s">
        <v>98</v>
      </c>
      <c r="G7" s="65" t="s">
        <v>101</v>
      </c>
      <c r="H7" s="64">
        <v>15.5</v>
      </c>
    </row>
    <row r="8" spans="1:9" ht="16.5" thickTop="1" thickBot="1" x14ac:dyDescent="0.3">
      <c r="A8" s="50" t="s">
        <v>0</v>
      </c>
      <c r="B8" s="56">
        <f>B6-I8</f>
        <v>23.004999999999995</v>
      </c>
      <c r="E8" s="64"/>
      <c r="F8" s="65" t="s">
        <v>99</v>
      </c>
      <c r="G8" s="65" t="s">
        <v>102</v>
      </c>
      <c r="H8" s="64">
        <v>16</v>
      </c>
      <c r="I8" s="23">
        <f>SUM(H4:H8)</f>
        <v>58.25</v>
      </c>
    </row>
    <row r="9" spans="1:9" ht="15.75" thickTop="1" x14ac:dyDescent="0.25">
      <c r="B9" s="23"/>
    </row>
    <row r="10" spans="1:9" hidden="1" x14ac:dyDescent="0.25">
      <c r="A10" s="66" t="s">
        <v>93</v>
      </c>
      <c r="B10" s="67">
        <v>185</v>
      </c>
    </row>
    <row r="12" spans="1:9" x14ac:dyDescent="0.25">
      <c r="E12" s="9">
        <v>15</v>
      </c>
      <c r="F12" s="9" t="s">
        <v>104</v>
      </c>
      <c r="G12" s="9" t="s">
        <v>103</v>
      </c>
      <c r="H12" s="9">
        <v>15</v>
      </c>
    </row>
    <row r="13" spans="1:9" x14ac:dyDescent="0.25">
      <c r="E13" s="9">
        <v>70</v>
      </c>
      <c r="F13" s="9" t="s">
        <v>106</v>
      </c>
      <c r="G13" s="9" t="s">
        <v>105</v>
      </c>
      <c r="H13" s="9">
        <v>70</v>
      </c>
    </row>
    <row r="14" spans="1:9" x14ac:dyDescent="0.25">
      <c r="A14" s="12" t="s">
        <v>107</v>
      </c>
      <c r="B14" s="11">
        <f>H14-B8</f>
        <v>61.995000000000005</v>
      </c>
      <c r="E14" s="9"/>
      <c r="F14" s="9"/>
      <c r="G14" s="9"/>
      <c r="H14" s="9">
        <f>SUM(H12:H13)</f>
        <v>85</v>
      </c>
    </row>
    <row r="18" spans="5:8" x14ac:dyDescent="0.25">
      <c r="E18" s="90" t="s">
        <v>108</v>
      </c>
      <c r="F18" s="90"/>
      <c r="G18" s="90"/>
      <c r="H18" s="90"/>
    </row>
    <row r="19" spans="5:8" x14ac:dyDescent="0.25">
      <c r="E19" s="3">
        <v>6</v>
      </c>
      <c r="F19" s="2" t="s">
        <v>48</v>
      </c>
      <c r="G19" s="2" t="s">
        <v>109</v>
      </c>
      <c r="H19" s="2"/>
    </row>
    <row r="20" spans="5:8" x14ac:dyDescent="0.25">
      <c r="E20" s="3">
        <v>21</v>
      </c>
      <c r="F20" s="2" t="s">
        <v>48</v>
      </c>
      <c r="G20" s="2" t="s">
        <v>110</v>
      </c>
      <c r="H20" s="2"/>
    </row>
    <row r="21" spans="5:8" x14ac:dyDescent="0.25">
      <c r="E21" s="3">
        <v>35</v>
      </c>
      <c r="F21" s="2" t="s">
        <v>111</v>
      </c>
      <c r="G21" s="2" t="s">
        <v>112</v>
      </c>
      <c r="H21" s="2"/>
    </row>
    <row r="22" spans="5:8" x14ac:dyDescent="0.25">
      <c r="E22" s="3">
        <v>17</v>
      </c>
      <c r="F22" s="2" t="s">
        <v>91</v>
      </c>
      <c r="G22" s="2" t="s">
        <v>113</v>
      </c>
      <c r="H22" s="2"/>
    </row>
    <row r="23" spans="5:8" x14ac:dyDescent="0.25">
      <c r="E23" s="3">
        <v>28.8</v>
      </c>
      <c r="F23" s="2" t="s">
        <v>114</v>
      </c>
      <c r="G23" s="2" t="s">
        <v>115</v>
      </c>
      <c r="H23" s="2"/>
    </row>
    <row r="24" spans="5:8" x14ac:dyDescent="0.25">
      <c r="E24" s="68">
        <f t="shared" ref="E24:H24" si="0">SUM(E19:E23)</f>
        <v>107.8</v>
      </c>
      <c r="F24" s="68">
        <f t="shared" si="0"/>
        <v>0</v>
      </c>
      <c r="G24" s="68">
        <f t="shared" si="0"/>
        <v>0</v>
      </c>
      <c r="H24" s="68">
        <f t="shared" si="0"/>
        <v>0</v>
      </c>
    </row>
  </sheetData>
  <mergeCells count="2">
    <mergeCell ref="A1:I1"/>
    <mergeCell ref="E18:H18"/>
  </mergeCells>
  <pageMargins left="0.7" right="0.7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241217</vt:lpstr>
      <vt:lpstr>010218</vt:lpstr>
      <vt:lpstr>130218</vt:lpstr>
      <vt:lpstr>220218</vt:lpstr>
      <vt:lpstr>060318</vt:lpstr>
      <vt:lpstr>120318</vt:lpstr>
      <vt:lpstr>200318</vt:lpstr>
      <vt:lpstr>290318</vt:lpstr>
      <vt:lpstr>010518</vt:lpstr>
      <vt:lpstr>100518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AACIT</dc:creator>
  <cp:lastModifiedBy>AACIT</cp:lastModifiedBy>
  <cp:lastPrinted>2018-04-30T06:43:39Z</cp:lastPrinted>
  <dcterms:created xsi:type="dcterms:W3CDTF">2017-12-12T07:08:28Z</dcterms:created>
  <dcterms:modified xsi:type="dcterms:W3CDTF">2018-05-16T07:02:47Z</dcterms:modified>
</cp:coreProperties>
</file>