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4.basico_expressoes_e_funcoes\82.atividade_final_do_capitulo\"/>
    </mc:Choice>
  </mc:AlternateContent>
  <xr:revisionPtr revIDLastSave="0" documentId="13_ncr:1_{2AFF150B-124E-4E1C-9588-0E0B04BB8EE3}" xr6:coauthVersionLast="47" xr6:coauthVersionMax="47" xr10:uidLastSave="{00000000-0000-0000-0000-000000000000}"/>
  <bookViews>
    <workbookView xWindow="-108" yWindow="-108" windowWidth="23256" windowHeight="12456" activeTab="4" xr2:uid="{851E89D6-2654-4F34-8E0C-E870017DE456}"/>
  </bookViews>
  <sheets>
    <sheet name="Atividade 01" sheetId="19" r:id="rId1"/>
    <sheet name="Atividade 02" sheetId="21" r:id="rId2"/>
    <sheet name="Atividade 03" sheetId="22" r:id="rId3"/>
    <sheet name="Exercício 04" sheetId="24" r:id="rId4"/>
    <sheet name="Exercício 05" sheetId="25" r:id="rId5"/>
    <sheet name="Informações" sheetId="2" r:id="rId6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25" l="1"/>
  <c r="H8" i="25"/>
  <c r="H9" i="25"/>
  <c r="H10" i="25"/>
  <c r="H11" i="25"/>
  <c r="H12" i="25"/>
  <c r="H13" i="25"/>
  <c r="H14" i="25"/>
  <c r="G7" i="25"/>
  <c r="G8" i="25"/>
  <c r="G9" i="25"/>
  <c r="G10" i="25"/>
  <c r="G11" i="25"/>
  <c r="G12" i="25"/>
  <c r="G13" i="25"/>
  <c r="G14" i="25"/>
  <c r="F7" i="25"/>
  <c r="F8" i="25"/>
  <c r="F9" i="25"/>
  <c r="F10" i="25"/>
  <c r="F11" i="25"/>
  <c r="F12" i="25"/>
  <c r="F13" i="25"/>
  <c r="F14" i="25"/>
  <c r="E7" i="25"/>
  <c r="E8" i="25"/>
  <c r="E9" i="25"/>
  <c r="E10" i="25"/>
  <c r="E11" i="25"/>
  <c r="E12" i="25"/>
  <c r="E13" i="25"/>
  <c r="E14" i="25"/>
  <c r="D8" i="25"/>
  <c r="D9" i="25"/>
  <c r="D10" i="25"/>
  <c r="D11" i="25"/>
  <c r="D12" i="25"/>
  <c r="D13" i="25"/>
  <c r="D14" i="25"/>
  <c r="D7" i="25"/>
  <c r="H16" i="24"/>
  <c r="H15" i="24"/>
  <c r="H14" i="24"/>
  <c r="H8" i="24"/>
  <c r="H9" i="24"/>
  <c r="H10" i="24"/>
  <c r="H11" i="24"/>
  <c r="H12" i="24"/>
  <c r="H13" i="24"/>
  <c r="H7" i="24"/>
  <c r="G8" i="24"/>
  <c r="G9" i="24"/>
  <c r="G10" i="24"/>
  <c r="G11" i="24"/>
  <c r="G12" i="24"/>
  <c r="G13" i="24"/>
  <c r="G7" i="24"/>
  <c r="C4" i="24"/>
  <c r="E9" i="22"/>
  <c r="E10" i="22"/>
  <c r="E11" i="22"/>
  <c r="E12" i="22"/>
  <c r="E13" i="22"/>
  <c r="E14" i="22"/>
  <c r="E8" i="22"/>
  <c r="E7" i="22"/>
  <c r="C4" i="22"/>
  <c r="D8" i="21"/>
  <c r="D9" i="21"/>
  <c r="D10" i="21"/>
  <c r="D11" i="21"/>
  <c r="D12" i="21"/>
  <c r="D13" i="21"/>
  <c r="D14" i="21"/>
  <c r="D7" i="21"/>
  <c r="C4" i="21"/>
  <c r="I8" i="19"/>
  <c r="I9" i="19"/>
  <c r="I10" i="19"/>
  <c r="I11" i="19"/>
  <c r="I12" i="19"/>
  <c r="I13" i="19"/>
  <c r="I14" i="19"/>
  <c r="I7" i="19"/>
  <c r="H8" i="19"/>
  <c r="H9" i="19"/>
  <c r="H10" i="19"/>
  <c r="H11" i="19"/>
  <c r="H12" i="19"/>
  <c r="H13" i="19"/>
  <c r="H14" i="19"/>
  <c r="H7" i="19"/>
  <c r="C4" i="19"/>
</calcChain>
</file>

<file path=xl/sharedStrings.xml><?xml version="1.0" encoding="utf-8"?>
<sst xmlns="http://schemas.openxmlformats.org/spreadsheetml/2006/main" count="104" uniqueCount="79">
  <si>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</si>
  <si>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</si>
  <si>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</si>
  <si>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</si>
  <si>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</si>
  <si>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</si>
  <si>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Status</t>
  </si>
  <si>
    <t>AVALIAÇÃO FINAL DOS ALUNOS</t>
  </si>
  <si>
    <t>Data e Hora atual:</t>
  </si>
  <si>
    <t>Aluno</t>
  </si>
  <si>
    <t>1º Bim.</t>
  </si>
  <si>
    <t>2º Bim</t>
  </si>
  <si>
    <t>3º Bim</t>
  </si>
  <si>
    <t>4º Bim</t>
  </si>
  <si>
    <t>Frequência</t>
  </si>
  <si>
    <t>Média</t>
  </si>
  <si>
    <t>Henrique Sales</t>
  </si>
  <si>
    <t>Gustavo Antonio Bello</t>
  </si>
  <si>
    <t>Fernanda Pires</t>
  </si>
  <si>
    <t>Ricardo Lindalf</t>
  </si>
  <si>
    <t>Claudio Costacurta</t>
  </si>
  <si>
    <t>Aline Vasconcelos</t>
  </si>
  <si>
    <t>Emilia Alves Silva</t>
  </si>
  <si>
    <t>Rogério Fredman</t>
  </si>
  <si>
    <t>Média dos 5 bimestre</t>
  </si>
  <si>
    <t>se a frequência for menor que 85%, colocar que o aluno precisa de reforço ou senão que está em dia</t>
  </si>
  <si>
    <t>Status Freq.</t>
  </si>
  <si>
    <t>ORÇAMENTOS</t>
  </si>
  <si>
    <t>Orçamento</t>
  </si>
  <si>
    <t>Valor</t>
  </si>
  <si>
    <t>Limite máximo aceitavel</t>
  </si>
  <si>
    <t>Abaixo do orçamento</t>
  </si>
  <si>
    <t>Acima do orçamento</t>
  </si>
  <si>
    <t xml:space="preserve">Status: </t>
  </si>
  <si>
    <t>RELATÓRIO DE VENDAS</t>
  </si>
  <si>
    <t>Vendedor</t>
  </si>
  <si>
    <t>Vendido</t>
  </si>
  <si>
    <t>Meta</t>
  </si>
  <si>
    <t>DATA COMPLETA:</t>
  </si>
  <si>
    <t>PRODUTOS</t>
  </si>
  <si>
    <t>ESTOQUE</t>
  </si>
  <si>
    <t>QUANTIDADE VENDAS</t>
  </si>
  <si>
    <t>MEDIDA</t>
  </si>
  <si>
    <t>PREÇO UNIT.</t>
  </si>
  <si>
    <t>ESTOQUE ATUAL</t>
  </si>
  <si>
    <t>TOTAL VENDAS</t>
  </si>
  <si>
    <t>Paçoquinha</t>
  </si>
  <si>
    <t>pct.</t>
  </si>
  <si>
    <t>Catchup Sachet 180 unid.</t>
  </si>
  <si>
    <t>cx.</t>
  </si>
  <si>
    <t>Maionese Sachet 180 unid.</t>
  </si>
  <si>
    <t>Adoçante</t>
  </si>
  <si>
    <t>unid.</t>
  </si>
  <si>
    <t>Bala Sortida</t>
  </si>
  <si>
    <t>Geleia de Amora</t>
  </si>
  <si>
    <t>Barra de Chocolate Amargo</t>
  </si>
  <si>
    <t>CONTROLE DE PAGAMENTO</t>
  </si>
  <si>
    <t>DESCONTOS</t>
  </si>
  <si>
    <t>NOME</t>
  </si>
  <si>
    <t>SALÁRIO BRUTO</t>
  </si>
  <si>
    <t>INSS</t>
  </si>
  <si>
    <t>VALE REFEIÇÃO</t>
  </si>
  <si>
    <t>VALE TRANSPORTE</t>
  </si>
  <si>
    <t>CONVÊNIO</t>
  </si>
  <si>
    <t>SALÁRIO LÍQUIDO</t>
  </si>
  <si>
    <t>João</t>
  </si>
  <si>
    <t>Fabiana</t>
  </si>
  <si>
    <t>Suelen</t>
  </si>
  <si>
    <t>Camila</t>
  </si>
  <si>
    <t>Roger</t>
  </si>
  <si>
    <t>Tiago</t>
  </si>
  <si>
    <t>Rubens</t>
  </si>
  <si>
    <t>Érica</t>
  </si>
  <si>
    <t>Vale Refeição:</t>
  </si>
  <si>
    <t>Vale Transporte:</t>
  </si>
  <si>
    <t>Convênio:</t>
  </si>
  <si>
    <t>Mínimo</t>
  </si>
  <si>
    <t>Máximo</t>
  </si>
  <si>
    <t>LOJA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</si>
</sst>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n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0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/>
    </xf>
    <xf numFmtId="0" fontId="0" fillId="0" borderId="1" xfId="0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9" fontId="0" fillId="0" borderId="0" xfId="9" applyFont="1" applyAlignment="1">
      <alignment horizontal="center" vertical="center"/>
    </xf>
    <xf numFmtId="9" fontId="0" fillId="4" borderId="0" xfId="9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4" fontId="0" fillId="0" borderId="0" xfId="8" applyFont="1" applyAlignment="1">
      <alignment horizontal="center" vertical="center"/>
    </xf>
    <xf numFmtId="44" fontId="0" fillId="4" borderId="0" xfId="8" applyFont="1" applyFill="1" applyAlignment="1">
      <alignment horizontal="center" vertical="center"/>
    </xf>
    <xf numFmtId="44" fontId="0" fillId="0" borderId="0" xfId="8" applyFont="1"/>
    <xf numFmtId="0" fontId="8" fillId="0" borderId="0" xfId="0" applyFont="1"/>
    <xf numFmtId="44" fontId="8" fillId="0" borderId="0" xfId="8" applyFont="1" applyFill="1" applyBorder="1"/>
    <xf numFmtId="14" fontId="8" fillId="0" borderId="0" xfId="0" applyNumberFormat="1" applyFont="1"/>
    <xf numFmtId="44" fontId="8" fillId="0" borderId="0" xfId="8" applyFont="1" applyFill="1" applyBorder="1" applyAlignment="1"/>
    <xf numFmtId="0" fontId="0" fillId="0" borderId="0" xfId="0" applyAlignment="1">
      <alignment horizontal="center" vertical="center" wrapText="1"/>
    </xf>
    <xf numFmtId="22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  <xf numFmtId="2" fontId="1" fillId="3" borderId="4" xfId="0" applyNumberFormat="1" applyFont="1" applyFill="1" applyBorder="1" applyAlignment="1">
      <alignment horizontal="center" vertical="center"/>
    </xf>
    <xf numFmtId="2" fontId="0" fillId="4" borderId="0" xfId="0" applyNumberFormat="1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5" borderId="5" xfId="0" applyFont="1" applyFill="1" applyBorder="1"/>
    <xf numFmtId="0" fontId="8" fillId="0" borderId="7" xfId="0" applyFont="1" applyBorder="1"/>
    <xf numFmtId="0" fontId="8" fillId="0" borderId="7" xfId="8" applyNumberFormat="1" applyFont="1" applyFill="1" applyBorder="1" applyAlignment="1"/>
    <xf numFmtId="0" fontId="9" fillId="5" borderId="7" xfId="0" applyFont="1" applyFill="1" applyBorder="1"/>
    <xf numFmtId="44" fontId="0" fillId="0" borderId="7" xfId="8" applyFont="1" applyBorder="1"/>
    <xf numFmtId="0" fontId="8" fillId="6" borderId="7" xfId="8" applyNumberFormat="1" applyFont="1" applyFill="1" applyBorder="1" applyAlignment="1">
      <alignment horizontal="center"/>
    </xf>
    <xf numFmtId="22" fontId="8" fillId="6" borderId="7" xfId="8" applyNumberFormat="1" applyFont="1" applyFill="1" applyBorder="1" applyAlignment="1">
      <alignment horizontal="center"/>
    </xf>
    <xf numFmtId="44" fontId="8" fillId="0" borderId="7" xfId="8" applyFont="1" applyBorder="1" applyAlignment="1"/>
    <xf numFmtId="44" fontId="8" fillId="6" borderId="7" xfId="8" applyFont="1" applyFill="1" applyBorder="1" applyAlignment="1"/>
    <xf numFmtId="0" fontId="1" fillId="5" borderId="5" xfId="0" applyFon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1" fillId="5" borderId="7" xfId="0" applyFont="1" applyFill="1" applyBorder="1"/>
    <xf numFmtId="10" fontId="0" fillId="0" borderId="7" xfId="0" applyNumberFormat="1" applyBorder="1" applyAlignment="1">
      <alignment horizontal="center" vertical="center"/>
    </xf>
    <xf numFmtId="44" fontId="0" fillId="0" borderId="9" xfId="8" applyFont="1" applyBorder="1"/>
    <xf numFmtId="44" fontId="0" fillId="0" borderId="14" xfId="8" applyFont="1" applyBorder="1"/>
    <xf numFmtId="44" fontId="0" fillId="0" borderId="7" xfId="0" applyNumberFormat="1" applyBorder="1"/>
    <xf numFmtId="44" fontId="0" fillId="0" borderId="14" xfId="0" applyNumberFormat="1" applyBorder="1"/>
    <xf numFmtId="44" fontId="0" fillId="0" borderId="12" xfId="0" applyNumberFormat="1" applyBorder="1"/>
    <xf numFmtId="44" fontId="0" fillId="0" borderId="15" xfId="0" applyNumberFormat="1" applyBorder="1"/>
    <xf numFmtId="9" fontId="0" fillId="0" borderId="7" xfId="9" applyFont="1" applyBorder="1"/>
  </cellXfs>
  <cellStyles count="10">
    <cellStyle name="Hiperlink" xfId="1" builtinId="8"/>
    <cellStyle name="Moeda" xfId="8" builtinId="4"/>
    <cellStyle name="Moeda 2" xfId="2" xr:uid="{BAD11850-028B-4204-91A5-6985439D5598}"/>
    <cellStyle name="Moeda 3" xfId="7" xr:uid="{95ACBECD-566A-4AD6-82F9-B33734E628B9}"/>
    <cellStyle name="Moeda 4" xfId="4" xr:uid="{D53E24F8-C134-4CBD-B1E5-7BE77A0ED9C4}"/>
    <cellStyle name="Normal" xfId="0" builtinId="0"/>
    <cellStyle name="Normal 2" xfId="5" xr:uid="{53816408-0A6C-46B7-A658-28A832AFF071}"/>
    <cellStyle name="Porcentagem" xfId="9" builtinId="5"/>
    <cellStyle name="Porcentagem 2" xfId="6" xr:uid="{824F48ED-BDDD-4FD4-92B2-85BA3D9D1576}"/>
    <cellStyle name="Vírgula 2" xfId="3" xr:uid="{2FF3DD20-85D6-40FD-B5AB-DB16F813AC61}"/>
  </cellStyles>
  <dxfs count="20"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446215-66A9-405A-ADD0-FD299058DEE6}" name="Tabela1" displayName="Tabela1" ref="B6:H13" totalsRowShown="0" headerRowDxfId="18" dataDxfId="19">
  <autoFilter ref="B6:H13" xr:uid="{E8446215-66A9-405A-ADD0-FD299058DEE6}"/>
  <tableColumns count="7">
    <tableColumn id="1" xr3:uid="{5C63E0DD-9799-46B0-94EA-49ABC6A7A128}" name="PRODUTOS" dataDxfId="17"/>
    <tableColumn id="2" xr3:uid="{CF49CD83-D2BD-41FF-A2B5-2F488F9EDEEF}" name="ESTOQUE" dataDxfId="16"/>
    <tableColumn id="3" xr3:uid="{071617C2-B3F5-4710-879C-46C5163A74EF}" name="QUANTIDADE VENDAS" dataDxfId="15"/>
    <tableColumn id="4" xr3:uid="{4916F555-3055-4686-875D-39870657882C}" name="MEDIDA" dataDxfId="14"/>
    <tableColumn id="5" xr3:uid="{3B79DB68-6D48-4A3E-B9DE-F2903D350FB0}" name="PREÇO UNIT." dataDxfId="13" dataCellStyle="Moeda"/>
    <tableColumn id="6" xr3:uid="{8ED1A178-6B1C-46F4-8A83-384DD6E5849D}" name="ESTOQUE ATUAL" dataDxfId="12">
      <calculatedColumnFormula>Tabela1[[#This Row],[ESTOQUE]]-Tabela1[[#This Row],[QUANTIDADE VENDAS]]</calculatedColumnFormula>
    </tableColumn>
    <tableColumn id="7" xr3:uid="{C1B4ACE6-6F5C-49D4-9056-B45C971B16E5}" name="TOTAL VENDAS" dataDxfId="11" dataCellStyle="Moeda">
      <calculatedColumnFormula>Tabela1[[#This Row],[QUANTIDADE VENDAS]]*Tabela1[[#This Row],[PREÇO UNIT.]]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581F06-6579-44DE-9CF7-9955A696B9FE}" name="Tabela2" displayName="Tabela2" ref="B6:H14" totalsRowShown="0" headerRowDxfId="6" headerRowBorderDxfId="9" tableBorderDxfId="10" totalsRowBorderDxfId="8">
  <autoFilter ref="B6:H14" xr:uid="{31581F06-6579-44DE-9CF7-9955A696B9FE}"/>
  <tableColumns count="7">
    <tableColumn id="1" xr3:uid="{4182F257-7615-457D-A56C-29CA296B43F4}" name="NOME" dataDxfId="7"/>
    <tableColumn id="2" xr3:uid="{9C30D688-A140-4C7A-BC9F-143B6B5ADCEF}" name="SALÁRIO BRUTO" dataDxfId="5" dataCellStyle="Moeda"/>
    <tableColumn id="3" xr3:uid="{E13FD20E-39A8-4316-86A2-87F6A0B2C6A8}" name="INSS" dataDxfId="4" dataCellStyle="Moeda">
      <calculatedColumnFormula>IF(Tabela2[[#This Row],[SALÁRIO BRUTO]]&lt;=1200,Tabela2[[#This Row],[SALÁRIO BRUTO]]*$C$16,Tabela2[[#This Row],[SALÁRIO BRUTO]]*$D$16)</calculatedColumnFormula>
    </tableColumn>
    <tableColumn id="4" xr3:uid="{3151E60F-04A4-4461-AFD3-443C7C173054}" name="VALE REFEIÇÃO" dataDxfId="3">
      <calculatedColumnFormula>Tabela2[[#This Row],[SALÁRIO BRUTO]]*$C$17</calculatedColumnFormula>
    </tableColumn>
    <tableColumn id="5" xr3:uid="{9796DEA1-9FFD-4A3E-80B4-5699B8013AC1}" name="VALE TRANSPORTE" dataDxfId="2">
      <calculatedColumnFormula>Tabela2[[#This Row],[SALÁRIO BRUTO]]*$C$18</calculatedColumnFormula>
    </tableColumn>
    <tableColumn id="6" xr3:uid="{C3169E8C-19AD-4015-BBA9-8CDE48859BC2}" name="CONVÊNIO" dataDxfId="1">
      <calculatedColumnFormula>Tabela2[[#This Row],[SALÁRIO BRUTO]]*$C$19</calculatedColumnFormula>
    </tableColumn>
    <tableColumn id="7" xr3:uid="{D84BDB86-AF76-42F4-AF84-2E2C38FFF3C1}" name="SALÁRIO LÍQUIDO" dataDxfId="0">
      <calculatedColumnFormula>Tabela2[[#This Row],[SALÁRIO BRUTO]]-SUM(Tabela2[[#This Row],[INSS]:[CONVÊNIO]])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98E5-9433-48C6-8F81-A23374499C97}">
  <dimension ref="B2:I18"/>
  <sheetViews>
    <sheetView showGridLines="0" zoomScale="115" zoomScaleNormal="115" workbookViewId="0">
      <selection activeCell="J17" sqref="J17"/>
    </sheetView>
  </sheetViews>
  <sheetFormatPr defaultRowHeight="14.4" x14ac:dyDescent="0.3"/>
  <cols>
    <col min="2" max="2" width="19.44140625" bestFit="1" customWidth="1"/>
    <col min="3" max="3" width="16.33203125" bestFit="1" customWidth="1"/>
    <col min="4" max="6" width="6.44140625" bestFit="1" customWidth="1"/>
    <col min="7" max="7" width="12" customWidth="1"/>
    <col min="8" max="8" width="12.109375" style="27" customWidth="1"/>
    <col min="9" max="9" width="12.109375" customWidth="1"/>
  </cols>
  <sheetData>
    <row r="2" spans="2:9" ht="23.4" x14ac:dyDescent="0.3">
      <c r="B2" s="30" t="s">
        <v>7</v>
      </c>
      <c r="C2" s="30"/>
      <c r="D2" s="30"/>
      <c r="E2" s="30"/>
      <c r="F2" s="30"/>
      <c r="G2" s="30"/>
      <c r="H2" s="30"/>
      <c r="I2" s="30"/>
    </row>
    <row r="4" spans="2:9" x14ac:dyDescent="0.3">
      <c r="B4" s="7" t="s">
        <v>8</v>
      </c>
      <c r="C4" s="25">
        <f ca="1">NOW()</f>
        <v>45775.429820486112</v>
      </c>
      <c r="D4" s="8"/>
      <c r="E4" s="8"/>
      <c r="F4" s="8"/>
      <c r="G4" s="8"/>
      <c r="H4" s="26"/>
    </row>
    <row r="5" spans="2:9" ht="15" thickBot="1" x14ac:dyDescent="0.35"/>
    <row r="6" spans="2:9" x14ac:dyDescent="0.3">
      <c r="B6" s="9" t="s">
        <v>9</v>
      </c>
      <c r="C6" s="10" t="s">
        <v>10</v>
      </c>
      <c r="D6" s="10" t="s">
        <v>11</v>
      </c>
      <c r="E6" s="10" t="s">
        <v>12</v>
      </c>
      <c r="F6" s="10" t="s">
        <v>13</v>
      </c>
      <c r="G6" s="10" t="s">
        <v>14</v>
      </c>
      <c r="H6" s="28" t="s">
        <v>15</v>
      </c>
      <c r="I6" s="11" t="s">
        <v>26</v>
      </c>
    </row>
    <row r="7" spans="2:9" x14ac:dyDescent="0.3">
      <c r="B7" t="s">
        <v>16</v>
      </c>
      <c r="C7" s="6">
        <v>10</v>
      </c>
      <c r="D7" s="6">
        <v>7</v>
      </c>
      <c r="E7" s="6">
        <v>5</v>
      </c>
      <c r="F7" s="6">
        <v>8</v>
      </c>
      <c r="G7" s="14">
        <v>0.9</v>
      </c>
      <c r="H7" s="27">
        <f>AVERAGE(C7:F7)</f>
        <v>7.5</v>
      </c>
      <c r="I7" t="str">
        <f>IF(G7&lt;=85%,"Reforço", "Em Dia")</f>
        <v>Em Dia</v>
      </c>
    </row>
    <row r="8" spans="2:9" x14ac:dyDescent="0.3">
      <c r="B8" s="12" t="s">
        <v>17</v>
      </c>
      <c r="C8" s="13">
        <v>5</v>
      </c>
      <c r="D8" s="13">
        <v>7</v>
      </c>
      <c r="E8" s="13">
        <v>8</v>
      </c>
      <c r="F8" s="13">
        <v>10</v>
      </c>
      <c r="G8" s="15">
        <v>0.53</v>
      </c>
      <c r="H8" s="29">
        <f t="shared" ref="H8:H14" si="0">AVERAGE(C8:F8)</f>
        <v>7.5</v>
      </c>
      <c r="I8" s="12" t="str">
        <f t="shared" ref="I8:I14" si="1">IF(G8&lt;=85%,"Reforço", "Em Dia")</f>
        <v>Reforço</v>
      </c>
    </row>
    <row r="9" spans="2:9" x14ac:dyDescent="0.3">
      <c r="B9" t="s">
        <v>18</v>
      </c>
      <c r="C9" s="6">
        <v>9.5</v>
      </c>
      <c r="D9" s="6">
        <v>7</v>
      </c>
      <c r="E9" s="6">
        <v>6.5</v>
      </c>
      <c r="F9" s="6">
        <v>6</v>
      </c>
      <c r="G9" s="14">
        <v>0.9</v>
      </c>
      <c r="H9" s="27">
        <f t="shared" si="0"/>
        <v>7.25</v>
      </c>
      <c r="I9" t="str">
        <f t="shared" si="1"/>
        <v>Em Dia</v>
      </c>
    </row>
    <row r="10" spans="2:9" x14ac:dyDescent="0.3">
      <c r="B10" s="12" t="s">
        <v>19</v>
      </c>
      <c r="C10" s="13">
        <v>2</v>
      </c>
      <c r="D10" s="13">
        <v>9</v>
      </c>
      <c r="E10" s="13">
        <v>5.5</v>
      </c>
      <c r="F10" s="13">
        <v>5</v>
      </c>
      <c r="G10" s="15">
        <v>0.85</v>
      </c>
      <c r="H10" s="29">
        <f t="shared" si="0"/>
        <v>5.375</v>
      </c>
      <c r="I10" s="12" t="str">
        <f t="shared" si="1"/>
        <v>Reforço</v>
      </c>
    </row>
    <row r="11" spans="2:9" x14ac:dyDescent="0.3">
      <c r="B11" t="s">
        <v>20</v>
      </c>
      <c r="C11" s="6">
        <v>6.5</v>
      </c>
      <c r="D11" s="6">
        <v>8</v>
      </c>
      <c r="E11" s="6">
        <v>6.5</v>
      </c>
      <c r="F11" s="6">
        <v>7</v>
      </c>
      <c r="G11" s="14">
        <v>1</v>
      </c>
      <c r="H11" s="27">
        <f t="shared" si="0"/>
        <v>7</v>
      </c>
      <c r="I11" t="str">
        <f t="shared" si="1"/>
        <v>Em Dia</v>
      </c>
    </row>
    <row r="12" spans="2:9" x14ac:dyDescent="0.3">
      <c r="B12" s="12" t="s">
        <v>21</v>
      </c>
      <c r="C12" s="13">
        <v>5.5</v>
      </c>
      <c r="D12" s="13">
        <v>7.5</v>
      </c>
      <c r="E12" s="13">
        <v>6</v>
      </c>
      <c r="F12" s="13">
        <v>9</v>
      </c>
      <c r="G12" s="15">
        <v>0.95</v>
      </c>
      <c r="H12" s="29">
        <f t="shared" si="0"/>
        <v>7</v>
      </c>
      <c r="I12" s="12" t="str">
        <f t="shared" si="1"/>
        <v>Em Dia</v>
      </c>
    </row>
    <row r="13" spans="2:9" x14ac:dyDescent="0.3">
      <c r="B13" t="s">
        <v>22</v>
      </c>
      <c r="C13" s="6">
        <v>10</v>
      </c>
      <c r="D13" s="6">
        <v>5.5</v>
      </c>
      <c r="E13" s="6">
        <v>4</v>
      </c>
      <c r="F13" s="6">
        <v>8</v>
      </c>
      <c r="G13" s="14">
        <v>0.87</v>
      </c>
      <c r="H13" s="27">
        <f t="shared" si="0"/>
        <v>6.875</v>
      </c>
      <c r="I13" t="str">
        <f t="shared" si="1"/>
        <v>Em Dia</v>
      </c>
    </row>
    <row r="14" spans="2:9" x14ac:dyDescent="0.3">
      <c r="B14" s="12" t="s">
        <v>23</v>
      </c>
      <c r="C14" s="13">
        <v>8.5</v>
      </c>
      <c r="D14" s="13">
        <v>7</v>
      </c>
      <c r="E14" s="13">
        <v>7</v>
      </c>
      <c r="F14" s="13">
        <v>10</v>
      </c>
      <c r="G14" s="15">
        <v>0.65</v>
      </c>
      <c r="H14" s="29">
        <f t="shared" si="0"/>
        <v>8.125</v>
      </c>
      <c r="I14" s="12" t="str">
        <f t="shared" si="1"/>
        <v>Reforço</v>
      </c>
    </row>
    <row r="17" spans="2:2" x14ac:dyDescent="0.3">
      <c r="B17" t="s">
        <v>24</v>
      </c>
    </row>
    <row r="18" spans="2:2" x14ac:dyDescent="0.3">
      <c r="B18" t="s">
        <v>25</v>
      </c>
    </row>
  </sheetData>
  <mergeCells count="1">
    <mergeCell ref="B2:I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0796-A3EC-4196-87F3-485FEB10916E}">
  <dimension ref="B2:I14"/>
  <sheetViews>
    <sheetView showGridLines="0" zoomScale="130" zoomScaleNormal="130" workbookViewId="0">
      <selection activeCell="C8" sqref="C8"/>
    </sheetView>
  </sheetViews>
  <sheetFormatPr defaultRowHeight="14.4" x14ac:dyDescent="0.3"/>
  <cols>
    <col min="2" max="2" width="22.5546875" customWidth="1"/>
    <col min="3" max="3" width="13.21875" customWidth="1"/>
    <col min="4" max="4" width="18.21875" bestFit="1" customWidth="1"/>
    <col min="5" max="6" width="6.44140625" bestFit="1" customWidth="1"/>
    <col min="7" max="7" width="12" customWidth="1"/>
    <col min="8" max="9" width="12.109375" customWidth="1"/>
  </cols>
  <sheetData>
    <row r="2" spans="2:9" ht="23.4" x14ac:dyDescent="0.3">
      <c r="B2" s="30" t="s">
        <v>27</v>
      </c>
      <c r="C2" s="30"/>
      <c r="D2" s="30"/>
    </row>
    <row r="4" spans="2:9" x14ac:dyDescent="0.3">
      <c r="B4" s="7" t="s">
        <v>8</v>
      </c>
      <c r="C4" s="32">
        <f ca="1">NOW()</f>
        <v>45775.429820486112</v>
      </c>
      <c r="D4" s="32"/>
    </row>
    <row r="5" spans="2:9" ht="15" thickBot="1" x14ac:dyDescent="0.35">
      <c r="G5" t="s">
        <v>30</v>
      </c>
      <c r="I5" s="19">
        <v>1200</v>
      </c>
    </row>
    <row r="6" spans="2:9" x14ac:dyDescent="0.3">
      <c r="B6" s="9" t="s">
        <v>28</v>
      </c>
      <c r="C6" s="10" t="s">
        <v>29</v>
      </c>
      <c r="D6" s="10" t="s">
        <v>6</v>
      </c>
    </row>
    <row r="7" spans="2:9" x14ac:dyDescent="0.3">
      <c r="B7" t="s">
        <v>16</v>
      </c>
      <c r="C7" s="17">
        <v>1150</v>
      </c>
      <c r="D7" s="17" t="str">
        <f>IF(C7&gt;1200,"Fora do orçamento","De acordo")</f>
        <v>De acordo</v>
      </c>
      <c r="G7" t="s">
        <v>33</v>
      </c>
    </row>
    <row r="8" spans="2:9" x14ac:dyDescent="0.3">
      <c r="B8" s="12" t="s">
        <v>17</v>
      </c>
      <c r="C8" s="18">
        <v>921</v>
      </c>
      <c r="D8" s="18" t="str">
        <f t="shared" ref="D8:D14" si="0">IF(C8&gt;1200,"Fora do orçamento","De acordo")</f>
        <v>De acordo</v>
      </c>
      <c r="G8" t="s">
        <v>32</v>
      </c>
    </row>
    <row r="9" spans="2:9" x14ac:dyDescent="0.3">
      <c r="B9" t="s">
        <v>18</v>
      </c>
      <c r="C9" s="17">
        <v>847</v>
      </c>
      <c r="D9" s="17" t="str">
        <f t="shared" si="0"/>
        <v>De acordo</v>
      </c>
      <c r="G9" t="s">
        <v>31</v>
      </c>
    </row>
    <row r="10" spans="2:9" x14ac:dyDescent="0.3">
      <c r="B10" s="12" t="s">
        <v>19</v>
      </c>
      <c r="C10" s="18">
        <v>1528</v>
      </c>
      <c r="D10" s="18" t="str">
        <f t="shared" si="0"/>
        <v>Fora do orçamento</v>
      </c>
    </row>
    <row r="11" spans="2:9" x14ac:dyDescent="0.3">
      <c r="B11" t="s">
        <v>20</v>
      </c>
      <c r="C11" s="17">
        <v>1423</v>
      </c>
      <c r="D11" s="17" t="str">
        <f t="shared" si="0"/>
        <v>Fora do orçamento</v>
      </c>
    </row>
    <row r="12" spans="2:9" x14ac:dyDescent="0.3">
      <c r="B12" s="12" t="s">
        <v>21</v>
      </c>
      <c r="C12" s="18">
        <v>1433</v>
      </c>
      <c r="D12" s="18" t="str">
        <f t="shared" si="0"/>
        <v>Fora do orçamento</v>
      </c>
    </row>
    <row r="13" spans="2:9" x14ac:dyDescent="0.3">
      <c r="B13" t="s">
        <v>22</v>
      </c>
      <c r="C13" s="17">
        <v>956</v>
      </c>
      <c r="D13" s="17" t="str">
        <f t="shared" si="0"/>
        <v>De acordo</v>
      </c>
    </row>
    <row r="14" spans="2:9" x14ac:dyDescent="0.3">
      <c r="B14" s="12" t="s">
        <v>23</v>
      </c>
      <c r="C14" s="18">
        <v>957</v>
      </c>
      <c r="D14" s="18" t="str">
        <f t="shared" si="0"/>
        <v>De acordo</v>
      </c>
    </row>
  </sheetData>
  <mergeCells count="2">
    <mergeCell ref="B2:D2"/>
    <mergeCell ref="C4:D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F257D-C9A0-4037-82C6-EBCBFC0B65D3}">
  <dimension ref="B2:I14"/>
  <sheetViews>
    <sheetView showGridLines="0" zoomScale="130" zoomScaleNormal="130" workbookViewId="0">
      <selection activeCell="F15" sqref="F15"/>
    </sheetView>
  </sheetViews>
  <sheetFormatPr defaultRowHeight="14.4" x14ac:dyDescent="0.3"/>
  <cols>
    <col min="2" max="2" width="22.5546875" customWidth="1"/>
    <col min="3" max="3" width="13.21875" customWidth="1"/>
    <col min="4" max="4" width="15.21875" customWidth="1"/>
    <col min="5" max="5" width="12.21875" customWidth="1"/>
    <col min="6" max="6" width="6.44140625" bestFit="1" customWidth="1"/>
    <col min="7" max="7" width="12" customWidth="1"/>
    <col min="8" max="9" width="12.109375" customWidth="1"/>
  </cols>
  <sheetData>
    <row r="2" spans="2:9" ht="23.4" x14ac:dyDescent="0.3">
      <c r="B2" s="30" t="s">
        <v>34</v>
      </c>
      <c r="C2" s="30"/>
      <c r="D2" s="30"/>
      <c r="E2" s="30"/>
    </row>
    <row r="4" spans="2:9" x14ac:dyDescent="0.3">
      <c r="B4" s="7" t="s">
        <v>8</v>
      </c>
      <c r="C4" s="32">
        <f ca="1">NOW()</f>
        <v>45775.429820486112</v>
      </c>
      <c r="D4" s="33"/>
    </row>
    <row r="5" spans="2:9" ht="15" thickBot="1" x14ac:dyDescent="0.35">
      <c r="I5" s="19"/>
    </row>
    <row r="6" spans="2:9" x14ac:dyDescent="0.3">
      <c r="B6" s="9" t="s">
        <v>35</v>
      </c>
      <c r="C6" s="10" t="s">
        <v>36</v>
      </c>
      <c r="D6" s="10" t="s">
        <v>37</v>
      </c>
      <c r="E6" s="16" t="s">
        <v>6</v>
      </c>
    </row>
    <row r="7" spans="2:9" x14ac:dyDescent="0.3">
      <c r="B7" t="s">
        <v>16</v>
      </c>
      <c r="C7" s="17">
        <v>1141</v>
      </c>
      <c r="D7" s="17">
        <v>1050</v>
      </c>
      <c r="E7" s="17" t="str">
        <f>IF(C7&gt;=D7,"Atingiu", "Não Atingiu")</f>
        <v>Atingiu</v>
      </c>
    </row>
    <row r="8" spans="2:9" x14ac:dyDescent="0.3">
      <c r="B8" s="12" t="s">
        <v>17</v>
      </c>
      <c r="C8" s="18">
        <v>921</v>
      </c>
      <c r="D8" s="18">
        <v>1050</v>
      </c>
      <c r="E8" s="18" t="str">
        <f>IF(C8&gt;=D8, "Atingiu", "Não Atingiu")</f>
        <v>Não Atingiu</v>
      </c>
    </row>
    <row r="9" spans="2:9" x14ac:dyDescent="0.3">
      <c r="B9" t="s">
        <v>18</v>
      </c>
      <c r="C9" s="17">
        <v>847</v>
      </c>
      <c r="D9" s="17">
        <v>1050</v>
      </c>
      <c r="E9" s="17" t="str">
        <f t="shared" ref="E9:E14" si="0">IF(C9&gt;=D9, "Atingiu", "Não Atingiu")</f>
        <v>Não Atingiu</v>
      </c>
    </row>
    <row r="10" spans="2:9" x14ac:dyDescent="0.3">
      <c r="B10" s="12" t="s">
        <v>19</v>
      </c>
      <c r="C10" s="18">
        <v>1528</v>
      </c>
      <c r="D10" s="18">
        <v>1050</v>
      </c>
      <c r="E10" s="18" t="str">
        <f t="shared" si="0"/>
        <v>Atingiu</v>
      </c>
    </row>
    <row r="11" spans="2:9" x14ac:dyDescent="0.3">
      <c r="B11" t="s">
        <v>20</v>
      </c>
      <c r="C11" s="17">
        <v>1423</v>
      </c>
      <c r="D11" s="17">
        <v>1050</v>
      </c>
      <c r="E11" s="17" t="str">
        <f t="shared" si="0"/>
        <v>Atingiu</v>
      </c>
    </row>
    <row r="12" spans="2:9" x14ac:dyDescent="0.3">
      <c r="B12" s="12" t="s">
        <v>21</v>
      </c>
      <c r="C12" s="18">
        <v>1433</v>
      </c>
      <c r="D12" s="18">
        <v>1050</v>
      </c>
      <c r="E12" s="18" t="str">
        <f t="shared" si="0"/>
        <v>Atingiu</v>
      </c>
    </row>
    <row r="13" spans="2:9" x14ac:dyDescent="0.3">
      <c r="B13" t="s">
        <v>22</v>
      </c>
      <c r="C13" s="17">
        <v>956</v>
      </c>
      <c r="D13" s="17">
        <v>1050</v>
      </c>
      <c r="E13" s="17" t="str">
        <f t="shared" si="0"/>
        <v>Não Atingiu</v>
      </c>
    </row>
    <row r="14" spans="2:9" x14ac:dyDescent="0.3">
      <c r="B14" s="12" t="s">
        <v>23</v>
      </c>
      <c r="C14" s="18">
        <v>957</v>
      </c>
      <c r="D14" s="18">
        <v>1050</v>
      </c>
      <c r="E14" s="18" t="str">
        <f t="shared" si="0"/>
        <v>Não Atingiu</v>
      </c>
    </row>
  </sheetData>
  <mergeCells count="2">
    <mergeCell ref="B2:E2"/>
    <mergeCell ref="C4:D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701A-7C6B-46B3-BC12-0101D2F1316F}">
  <dimension ref="B1:H18"/>
  <sheetViews>
    <sheetView zoomScaleNormal="100" workbookViewId="0">
      <selection activeCell="H1" sqref="H1:H1048576"/>
    </sheetView>
  </sheetViews>
  <sheetFormatPr defaultRowHeight="14.4" x14ac:dyDescent="0.3"/>
  <cols>
    <col min="2" max="2" width="26.5546875" customWidth="1"/>
    <col min="3" max="3" width="11.21875" bestFit="1" customWidth="1"/>
    <col min="4" max="4" width="22.33203125" bestFit="1" customWidth="1"/>
    <col min="5" max="5" width="10.21875" bestFit="1" customWidth="1"/>
    <col min="6" max="6" width="15.5546875" style="19" bestFit="1" customWidth="1"/>
    <col min="7" max="7" width="17.44140625" bestFit="1" customWidth="1"/>
    <col min="8" max="8" width="15.77734375" customWidth="1"/>
  </cols>
  <sheetData>
    <row r="1" spans="2:8" x14ac:dyDescent="0.3">
      <c r="C1" s="20"/>
    </row>
    <row r="2" spans="2:8" x14ac:dyDescent="0.3">
      <c r="B2" s="34" t="s">
        <v>78</v>
      </c>
      <c r="C2" s="20"/>
      <c r="D2" s="20"/>
      <c r="E2" s="20"/>
      <c r="F2" s="20"/>
      <c r="G2" s="20"/>
      <c r="H2" s="20"/>
    </row>
    <row r="3" spans="2:8" x14ac:dyDescent="0.3">
      <c r="B3" s="20"/>
      <c r="C3" s="20"/>
      <c r="D3" s="20"/>
      <c r="E3" s="20"/>
      <c r="F3" s="21"/>
      <c r="G3" s="20"/>
      <c r="H3" s="20"/>
    </row>
    <row r="4" spans="2:8" x14ac:dyDescent="0.3">
      <c r="B4" s="34" t="s">
        <v>38</v>
      </c>
      <c r="C4" s="40">
        <f ca="1">NOW()</f>
        <v>45775.429820486112</v>
      </c>
      <c r="D4" s="39"/>
      <c r="E4" s="22"/>
      <c r="F4" s="21"/>
      <c r="G4" s="20"/>
      <c r="H4" s="20"/>
    </row>
    <row r="5" spans="2:8" x14ac:dyDescent="0.3">
      <c r="B5" s="20"/>
      <c r="C5" s="20"/>
      <c r="D5" s="20"/>
      <c r="E5" s="20"/>
      <c r="F5" s="21"/>
      <c r="G5" s="20"/>
      <c r="H5" s="20"/>
    </row>
    <row r="6" spans="2:8" s="24" customFormat="1" x14ac:dyDescent="0.3">
      <c r="B6" s="20" t="s">
        <v>39</v>
      </c>
      <c r="C6" s="20" t="s">
        <v>40</v>
      </c>
      <c r="D6" s="20" t="s">
        <v>41</v>
      </c>
      <c r="E6" s="20" t="s">
        <v>42</v>
      </c>
      <c r="F6" s="23" t="s">
        <v>43</v>
      </c>
      <c r="G6" s="20" t="s">
        <v>44</v>
      </c>
      <c r="H6" s="20" t="s">
        <v>45</v>
      </c>
    </row>
    <row r="7" spans="2:8" x14ac:dyDescent="0.3">
      <c r="B7" s="35" t="s">
        <v>46</v>
      </c>
      <c r="C7" s="35">
        <v>85</v>
      </c>
      <c r="D7" s="35">
        <v>12</v>
      </c>
      <c r="E7" s="35" t="s">
        <v>47</v>
      </c>
      <c r="F7" s="36">
        <v>17.899999999999999</v>
      </c>
      <c r="G7" s="35">
        <f>Tabela1[[#This Row],[ESTOQUE]]-Tabela1[[#This Row],[QUANTIDADE VENDAS]]</f>
        <v>73</v>
      </c>
      <c r="H7" s="36">
        <f>Tabela1[[#This Row],[QUANTIDADE VENDAS]]*Tabela1[[#This Row],[PREÇO UNIT.]]</f>
        <v>214.79999999999998</v>
      </c>
    </row>
    <row r="8" spans="2:8" x14ac:dyDescent="0.3">
      <c r="B8" s="35" t="s">
        <v>48</v>
      </c>
      <c r="C8" s="35">
        <v>110</v>
      </c>
      <c r="D8" s="35">
        <v>60</v>
      </c>
      <c r="E8" s="35" t="s">
        <v>49</v>
      </c>
      <c r="F8" s="36">
        <v>22.5</v>
      </c>
      <c r="G8" s="35">
        <f>Tabela1[[#This Row],[ESTOQUE]]-Tabela1[[#This Row],[QUANTIDADE VENDAS]]</f>
        <v>50</v>
      </c>
      <c r="H8" s="36">
        <f>Tabela1[[#This Row],[QUANTIDADE VENDAS]]*Tabela1[[#This Row],[PREÇO UNIT.]]</f>
        <v>1350</v>
      </c>
    </row>
    <row r="9" spans="2:8" x14ac:dyDescent="0.3">
      <c r="B9" s="35" t="s">
        <v>50</v>
      </c>
      <c r="C9" s="35">
        <v>95</v>
      </c>
      <c r="D9" s="35">
        <v>45</v>
      </c>
      <c r="E9" s="35" t="s">
        <v>49</v>
      </c>
      <c r="F9" s="36">
        <v>19.899999999999999</v>
      </c>
      <c r="G9" s="35">
        <f>Tabela1[[#This Row],[ESTOQUE]]-Tabela1[[#This Row],[QUANTIDADE VENDAS]]</f>
        <v>50</v>
      </c>
      <c r="H9" s="36">
        <f>Tabela1[[#This Row],[QUANTIDADE VENDAS]]*Tabela1[[#This Row],[PREÇO UNIT.]]</f>
        <v>895.49999999999989</v>
      </c>
    </row>
    <row r="10" spans="2:8" x14ac:dyDescent="0.3">
      <c r="B10" s="35" t="s">
        <v>51</v>
      </c>
      <c r="C10" s="35">
        <v>70</v>
      </c>
      <c r="D10" s="35">
        <v>70</v>
      </c>
      <c r="E10" s="35" t="s">
        <v>52</v>
      </c>
      <c r="F10" s="36">
        <v>5.5</v>
      </c>
      <c r="G10" s="35">
        <f>Tabela1[[#This Row],[ESTOQUE]]-Tabela1[[#This Row],[QUANTIDADE VENDAS]]</f>
        <v>0</v>
      </c>
      <c r="H10" s="36">
        <f>Tabela1[[#This Row],[QUANTIDADE VENDAS]]*Tabela1[[#This Row],[PREÇO UNIT.]]</f>
        <v>385</v>
      </c>
    </row>
    <row r="11" spans="2:8" x14ac:dyDescent="0.3">
      <c r="B11" s="35" t="s">
        <v>53</v>
      </c>
      <c r="C11" s="35">
        <v>120</v>
      </c>
      <c r="D11" s="35">
        <v>82</v>
      </c>
      <c r="E11" s="35" t="s">
        <v>47</v>
      </c>
      <c r="F11" s="36">
        <v>4.3</v>
      </c>
      <c r="G11" s="35">
        <f>Tabela1[[#This Row],[ESTOQUE]]-Tabela1[[#This Row],[QUANTIDADE VENDAS]]</f>
        <v>38</v>
      </c>
      <c r="H11" s="36">
        <f>Tabela1[[#This Row],[QUANTIDADE VENDAS]]*Tabela1[[#This Row],[PREÇO UNIT.]]</f>
        <v>352.59999999999997</v>
      </c>
    </row>
    <row r="12" spans="2:8" x14ac:dyDescent="0.3">
      <c r="B12" s="35" t="s">
        <v>54</v>
      </c>
      <c r="C12" s="35">
        <v>60</v>
      </c>
      <c r="D12" s="35">
        <v>38</v>
      </c>
      <c r="E12" s="35" t="s">
        <v>52</v>
      </c>
      <c r="F12" s="36">
        <v>7.8</v>
      </c>
      <c r="G12" s="35">
        <f>Tabela1[[#This Row],[ESTOQUE]]-Tabela1[[#This Row],[QUANTIDADE VENDAS]]</f>
        <v>22</v>
      </c>
      <c r="H12" s="36">
        <f>Tabela1[[#This Row],[QUANTIDADE VENDAS]]*Tabela1[[#This Row],[PREÇO UNIT.]]</f>
        <v>296.39999999999998</v>
      </c>
    </row>
    <row r="13" spans="2:8" x14ac:dyDescent="0.3">
      <c r="B13" s="35" t="s">
        <v>55</v>
      </c>
      <c r="C13" s="35">
        <v>65</v>
      </c>
      <c r="D13" s="35">
        <v>42</v>
      </c>
      <c r="E13" s="35" t="s">
        <v>52</v>
      </c>
      <c r="F13" s="36">
        <v>6.5</v>
      </c>
      <c r="G13" s="35">
        <f>Tabela1[[#This Row],[ESTOQUE]]-Tabela1[[#This Row],[QUANTIDADE VENDAS]]</f>
        <v>23</v>
      </c>
      <c r="H13" s="36">
        <f>Tabela1[[#This Row],[QUANTIDADE VENDAS]]*Tabela1[[#This Row],[PREÇO UNIT.]]</f>
        <v>273</v>
      </c>
    </row>
    <row r="14" spans="2:8" x14ac:dyDescent="0.3">
      <c r="B14" s="20"/>
      <c r="C14" s="20"/>
      <c r="D14" s="20"/>
      <c r="E14" s="20"/>
      <c r="G14" s="37" t="s">
        <v>15</v>
      </c>
      <c r="H14" s="41">
        <f>AVERAGE(Tabela1[TOTAL VENDAS])</f>
        <v>538.1857142857142</v>
      </c>
    </row>
    <row r="15" spans="2:8" x14ac:dyDescent="0.3">
      <c r="B15" s="20"/>
      <c r="C15" s="20"/>
      <c r="D15" s="20"/>
      <c r="E15" s="20"/>
      <c r="G15" s="37" t="s">
        <v>76</v>
      </c>
      <c r="H15" s="42">
        <f>MIN(Tabela1[TOTAL VENDAS])</f>
        <v>214.79999999999998</v>
      </c>
    </row>
    <row r="16" spans="2:8" x14ac:dyDescent="0.3">
      <c r="E16" s="20"/>
      <c r="G16" s="37" t="s">
        <v>77</v>
      </c>
      <c r="H16" s="38">
        <f>MAX(Tabela1[TOTAL VENDAS])</f>
        <v>1350</v>
      </c>
    </row>
    <row r="17" spans="8:8" x14ac:dyDescent="0.3">
      <c r="H17" s="19"/>
    </row>
    <row r="18" spans="8:8" x14ac:dyDescent="0.3">
      <c r="H18" s="19"/>
    </row>
  </sheetData>
  <mergeCells count="1">
    <mergeCell ref="C4:D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CDD2-EDA4-4716-8BD9-4D2F71779758}">
  <dimension ref="B2:H19"/>
  <sheetViews>
    <sheetView showGridLines="0" tabSelected="1" workbookViewId="0">
      <selection activeCell="F19" sqref="F19"/>
    </sheetView>
  </sheetViews>
  <sheetFormatPr defaultColWidth="9.109375" defaultRowHeight="14.4" x14ac:dyDescent="0.3"/>
  <cols>
    <col min="2" max="2" width="15.5546875" customWidth="1"/>
    <col min="3" max="3" width="16.5546875" customWidth="1"/>
    <col min="4" max="4" width="19.21875" bestFit="1" customWidth="1"/>
    <col min="5" max="5" width="16" customWidth="1"/>
    <col min="6" max="6" width="18.88671875" customWidth="1"/>
    <col min="7" max="7" width="12.5546875" customWidth="1"/>
    <col min="8" max="8" width="17.88671875" customWidth="1"/>
  </cols>
  <sheetData>
    <row r="2" spans="2:8" x14ac:dyDescent="0.3">
      <c r="B2" s="44" t="s">
        <v>56</v>
      </c>
      <c r="C2" s="45"/>
      <c r="D2" s="45"/>
      <c r="E2" s="45"/>
      <c r="F2" s="45"/>
      <c r="G2" s="45"/>
      <c r="H2" s="45"/>
    </row>
    <row r="4" spans="2:8" x14ac:dyDescent="0.3">
      <c r="D4" s="43" t="s">
        <v>57</v>
      </c>
    </row>
    <row r="6" spans="2:8" x14ac:dyDescent="0.3">
      <c r="B6" s="46" t="s">
        <v>58</v>
      </c>
      <c r="C6" s="47" t="s">
        <v>59</v>
      </c>
      <c r="D6" s="53" t="s">
        <v>60</v>
      </c>
      <c r="E6" s="47" t="s">
        <v>61</v>
      </c>
      <c r="F6" s="47" t="s">
        <v>62</v>
      </c>
      <c r="G6" s="47" t="s">
        <v>63</v>
      </c>
      <c r="H6" s="48" t="s">
        <v>64</v>
      </c>
    </row>
    <row r="7" spans="2:8" x14ac:dyDescent="0.3">
      <c r="B7" s="49" t="s">
        <v>65</v>
      </c>
      <c r="C7" s="38">
        <v>1500</v>
      </c>
      <c r="D7" s="38">
        <f>IF(Tabela2[[#This Row],[SALÁRIO BRUTO]]&lt;=1200,Tabela2[[#This Row],[SALÁRIO BRUTO]]*$C$16,Tabela2[[#This Row],[SALÁRIO BRUTO]]*$D$16)</f>
        <v>135</v>
      </c>
      <c r="E7" s="55">
        <f>Tabela2[[#This Row],[SALÁRIO BRUTO]]*$C$17</f>
        <v>150</v>
      </c>
      <c r="F7" s="55">
        <f>Tabela2[[#This Row],[SALÁRIO BRUTO]]*$C$18</f>
        <v>90</v>
      </c>
      <c r="G7" s="55">
        <f>Tabela2[[#This Row],[SALÁRIO BRUTO]]*$C$19</f>
        <v>225</v>
      </c>
      <c r="H7" s="57">
        <f>Tabela2[[#This Row],[SALÁRIO BRUTO]]-SUM(Tabela2[[#This Row],[INSS]:[CONVÊNIO]])</f>
        <v>900</v>
      </c>
    </row>
    <row r="8" spans="2:8" x14ac:dyDescent="0.3">
      <c r="B8" s="49" t="s">
        <v>66</v>
      </c>
      <c r="C8" s="38">
        <v>990</v>
      </c>
      <c r="D8" s="38">
        <f>IF(Tabela2[[#This Row],[SALÁRIO BRUTO]]&lt;=1200,Tabela2[[#This Row],[SALÁRIO BRUTO]]*$C$16,Tabela2[[#This Row],[SALÁRIO BRUTO]]*$D$16)</f>
        <v>74.25</v>
      </c>
      <c r="E8" s="55">
        <f>Tabela2[[#This Row],[SALÁRIO BRUTO]]*$C$17</f>
        <v>99</v>
      </c>
      <c r="F8" s="55">
        <f>Tabela2[[#This Row],[SALÁRIO BRUTO]]*$C$18</f>
        <v>59.4</v>
      </c>
      <c r="G8" s="55">
        <f>Tabela2[[#This Row],[SALÁRIO BRUTO]]*$C$19</f>
        <v>148.5</v>
      </c>
      <c r="H8" s="57">
        <f>Tabela2[[#This Row],[SALÁRIO BRUTO]]-SUM(Tabela2[[#This Row],[INSS]:[CONVÊNIO]])</f>
        <v>608.85</v>
      </c>
    </row>
    <row r="9" spans="2:8" x14ac:dyDescent="0.3">
      <c r="B9" s="49" t="s">
        <v>67</v>
      </c>
      <c r="C9" s="38">
        <v>1200</v>
      </c>
      <c r="D9" s="38">
        <f>IF(Tabela2[[#This Row],[SALÁRIO BRUTO]]&lt;=1200,Tabela2[[#This Row],[SALÁRIO BRUTO]]*$C$16,Tabela2[[#This Row],[SALÁRIO BRUTO]]*$D$16)</f>
        <v>90</v>
      </c>
      <c r="E9" s="55">
        <f>Tabela2[[#This Row],[SALÁRIO BRUTO]]*$C$17</f>
        <v>120</v>
      </c>
      <c r="F9" s="55">
        <f>Tabela2[[#This Row],[SALÁRIO BRUTO]]*$C$18</f>
        <v>72</v>
      </c>
      <c r="G9" s="55">
        <f>Tabela2[[#This Row],[SALÁRIO BRUTO]]*$C$19</f>
        <v>180</v>
      </c>
      <c r="H9" s="57">
        <f>Tabela2[[#This Row],[SALÁRIO BRUTO]]-SUM(Tabela2[[#This Row],[INSS]:[CONVÊNIO]])</f>
        <v>738</v>
      </c>
    </row>
    <row r="10" spans="2:8" x14ac:dyDescent="0.3">
      <c r="B10" s="49" t="s">
        <v>68</v>
      </c>
      <c r="C10" s="38">
        <v>1800</v>
      </c>
      <c r="D10" s="38">
        <f>IF(Tabela2[[#This Row],[SALÁRIO BRUTO]]&lt;=1200,Tabela2[[#This Row],[SALÁRIO BRUTO]]*$C$16,Tabela2[[#This Row],[SALÁRIO BRUTO]]*$D$16)</f>
        <v>162</v>
      </c>
      <c r="E10" s="55">
        <f>Tabela2[[#This Row],[SALÁRIO BRUTO]]*$C$17</f>
        <v>180</v>
      </c>
      <c r="F10" s="55">
        <f>Tabela2[[#This Row],[SALÁRIO BRUTO]]*$C$18</f>
        <v>108</v>
      </c>
      <c r="G10" s="55">
        <f>Tabela2[[#This Row],[SALÁRIO BRUTO]]*$C$19</f>
        <v>270</v>
      </c>
      <c r="H10" s="57">
        <f>Tabela2[[#This Row],[SALÁRIO BRUTO]]-SUM(Tabela2[[#This Row],[INSS]:[CONVÊNIO]])</f>
        <v>1080</v>
      </c>
    </row>
    <row r="11" spans="2:8" x14ac:dyDescent="0.3">
      <c r="B11" s="49" t="s">
        <v>69</v>
      </c>
      <c r="C11" s="38">
        <v>1630</v>
      </c>
      <c r="D11" s="38">
        <f>IF(Tabela2[[#This Row],[SALÁRIO BRUTO]]&lt;=1200,Tabela2[[#This Row],[SALÁRIO BRUTO]]*$C$16,Tabela2[[#This Row],[SALÁRIO BRUTO]]*$D$16)</f>
        <v>146.69999999999999</v>
      </c>
      <c r="E11" s="55">
        <f>Tabela2[[#This Row],[SALÁRIO BRUTO]]*$C$17</f>
        <v>163</v>
      </c>
      <c r="F11" s="55">
        <f>Tabela2[[#This Row],[SALÁRIO BRUTO]]*$C$18</f>
        <v>97.8</v>
      </c>
      <c r="G11" s="55">
        <f>Tabela2[[#This Row],[SALÁRIO BRUTO]]*$C$19</f>
        <v>244.5</v>
      </c>
      <c r="H11" s="57">
        <f>Tabela2[[#This Row],[SALÁRIO BRUTO]]-SUM(Tabela2[[#This Row],[INSS]:[CONVÊNIO]])</f>
        <v>978</v>
      </c>
    </row>
    <row r="12" spans="2:8" x14ac:dyDescent="0.3">
      <c r="B12" s="49" t="s">
        <v>70</v>
      </c>
      <c r="C12" s="38">
        <v>1200</v>
      </c>
      <c r="D12" s="38">
        <f>IF(Tabela2[[#This Row],[SALÁRIO BRUTO]]&lt;=1200,Tabela2[[#This Row],[SALÁRIO BRUTO]]*$C$16,Tabela2[[#This Row],[SALÁRIO BRUTO]]*$D$16)</f>
        <v>90</v>
      </c>
      <c r="E12" s="55">
        <f>Tabela2[[#This Row],[SALÁRIO BRUTO]]*$C$17</f>
        <v>120</v>
      </c>
      <c r="F12" s="55">
        <f>Tabela2[[#This Row],[SALÁRIO BRUTO]]*$C$18</f>
        <v>72</v>
      </c>
      <c r="G12" s="55">
        <f>Tabela2[[#This Row],[SALÁRIO BRUTO]]*$C$19</f>
        <v>180</v>
      </c>
      <c r="H12" s="57">
        <f>Tabela2[[#This Row],[SALÁRIO BRUTO]]-SUM(Tabela2[[#This Row],[INSS]:[CONVÊNIO]])</f>
        <v>738</v>
      </c>
    </row>
    <row r="13" spans="2:8" x14ac:dyDescent="0.3">
      <c r="B13" s="49" t="s">
        <v>71</v>
      </c>
      <c r="C13" s="38">
        <v>1100</v>
      </c>
      <c r="D13" s="38">
        <f>IF(Tabela2[[#This Row],[SALÁRIO BRUTO]]&lt;=1200,Tabela2[[#This Row],[SALÁRIO BRUTO]]*$C$16,Tabela2[[#This Row],[SALÁRIO BRUTO]]*$D$16)</f>
        <v>82.5</v>
      </c>
      <c r="E13" s="55">
        <f>Tabela2[[#This Row],[SALÁRIO BRUTO]]*$C$17</f>
        <v>110</v>
      </c>
      <c r="F13" s="55">
        <f>Tabela2[[#This Row],[SALÁRIO BRUTO]]*$C$18</f>
        <v>66</v>
      </c>
      <c r="G13" s="55">
        <f>Tabela2[[#This Row],[SALÁRIO BRUTO]]*$C$19</f>
        <v>165</v>
      </c>
      <c r="H13" s="57">
        <f>Tabela2[[#This Row],[SALÁRIO BRUTO]]-SUM(Tabela2[[#This Row],[INSS]:[CONVÊNIO]])</f>
        <v>676.5</v>
      </c>
    </row>
    <row r="14" spans="2:8" x14ac:dyDescent="0.3">
      <c r="B14" s="50" t="s">
        <v>72</v>
      </c>
      <c r="C14" s="54">
        <v>1200</v>
      </c>
      <c r="D14" s="38">
        <f>IF(Tabela2[[#This Row],[SALÁRIO BRUTO]]&lt;=1200,Tabela2[[#This Row],[SALÁRIO BRUTO]]*$C$16,Tabela2[[#This Row],[SALÁRIO BRUTO]]*$D$16)</f>
        <v>90</v>
      </c>
      <c r="E14" s="56">
        <f>Tabela2[[#This Row],[SALÁRIO BRUTO]]*$C$17</f>
        <v>120</v>
      </c>
      <c r="F14" s="56">
        <f>Tabela2[[#This Row],[SALÁRIO BRUTO]]*$C$18</f>
        <v>72</v>
      </c>
      <c r="G14" s="56">
        <f>Tabela2[[#This Row],[SALÁRIO BRUTO]]*$C$19</f>
        <v>180</v>
      </c>
      <c r="H14" s="58">
        <f>Tabela2[[#This Row],[SALÁRIO BRUTO]]-SUM(Tabela2[[#This Row],[INSS]:[CONVÊNIO]])</f>
        <v>738</v>
      </c>
    </row>
    <row r="16" spans="2:8" x14ac:dyDescent="0.3">
      <c r="B16" s="51" t="s">
        <v>60</v>
      </c>
      <c r="C16" s="52">
        <v>7.4999999999999997E-2</v>
      </c>
      <c r="D16" s="52">
        <v>0.09</v>
      </c>
    </row>
    <row r="17" spans="2:3" x14ac:dyDescent="0.3">
      <c r="B17" s="51" t="s">
        <v>73</v>
      </c>
      <c r="C17" s="59">
        <v>0.1</v>
      </c>
    </row>
    <row r="18" spans="2:3" x14ac:dyDescent="0.3">
      <c r="B18" s="51" t="s">
        <v>74</v>
      </c>
      <c r="C18" s="59">
        <v>0.06</v>
      </c>
    </row>
    <row r="19" spans="2:3" x14ac:dyDescent="0.3">
      <c r="B19" s="51" t="s">
        <v>75</v>
      </c>
      <c r="C19" s="59">
        <v>0.15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activeCell="H10" sqref="H10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31" customFormat="1" x14ac:dyDescent="0.3">
      <c r="A1" s="31" t="s">
        <v>0</v>
      </c>
    </row>
    <row r="2" spans="1:3" s="31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Atividade 01</vt:lpstr>
      <vt:lpstr>Atividade 02</vt:lpstr>
      <vt:lpstr>Atividade 03</vt:lpstr>
      <vt:lpstr>Exercício 04</vt:lpstr>
      <vt:lpstr>Exercício 05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 MacEna de Araujo</cp:lastModifiedBy>
  <dcterms:created xsi:type="dcterms:W3CDTF">2022-04-14T10:36:36Z</dcterms:created>
  <dcterms:modified xsi:type="dcterms:W3CDTF">2025-04-28T13:20:10Z</dcterms:modified>
  <cp:category>Curso de Excel Completo</cp:category>
</cp:coreProperties>
</file>