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1.expressoes_aritmeticas\"/>
    </mc:Choice>
  </mc:AlternateContent>
  <xr:revisionPtr revIDLastSave="0" documentId="13_ncr:1_{38DA1AFB-01DA-4305-A120-3111AFA91348}" xr6:coauthVersionLast="47" xr6:coauthVersionMax="47" xr10:uidLastSave="{00000000-0000-0000-0000-000000000000}"/>
  <bookViews>
    <workbookView xWindow="-108" yWindow="-108" windowWidth="23256" windowHeight="12456" firstSheet="1" activeTab="6" xr2:uid="{851E89D6-2654-4F34-8E0C-E870017DE456}"/>
  </bookViews>
  <sheets>
    <sheet name="Expressões Aritméticas" sheetId="1" r:id="rId1"/>
    <sheet name="Expressões Aritiméticas - Médio" sheetId="3" r:id="rId2"/>
    <sheet name="Atividade 01" sheetId="4" r:id="rId3"/>
    <sheet name="Atividade 02" sheetId="5" r:id="rId4"/>
    <sheet name="Atividade 03" sheetId="6" r:id="rId5"/>
    <sheet name="Atividade 04" sheetId="7" r:id="rId6"/>
    <sheet name="Atividade 05" sheetId="8" r:id="rId7"/>
    <sheet name="Informações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E9" i="8"/>
  <c r="E10" i="8"/>
  <c r="E11" i="8"/>
  <c r="E12" i="8"/>
  <c r="E13" i="8"/>
  <c r="E7" i="8"/>
  <c r="F8" i="8"/>
  <c r="F9" i="8"/>
  <c r="F10" i="8"/>
  <c r="F11" i="8"/>
  <c r="F12" i="8"/>
  <c r="F13" i="8"/>
  <c r="F7" i="8"/>
  <c r="H17" i="7"/>
  <c r="H16" i="7"/>
  <c r="H14" i="7"/>
  <c r="H13" i="7"/>
  <c r="H12" i="7"/>
  <c r="H11" i="7"/>
  <c r="H10" i="7"/>
  <c r="H9" i="7"/>
  <c r="H8" i="7"/>
  <c r="H7" i="7"/>
  <c r="G15" i="6"/>
  <c r="G16" i="6" s="1"/>
  <c r="G15" i="5"/>
  <c r="G14" i="5"/>
  <c r="G13" i="5"/>
  <c r="G12" i="5"/>
  <c r="G11" i="5"/>
  <c r="G10" i="5"/>
  <c r="G9" i="5"/>
  <c r="G8" i="5"/>
  <c r="G7" i="5"/>
  <c r="G6" i="5"/>
  <c r="G5" i="5"/>
  <c r="O14" i="4"/>
  <c r="O7" i="4"/>
  <c r="O8" i="4"/>
  <c r="O9" i="4"/>
  <c r="O10" i="4"/>
  <c r="O11" i="4"/>
  <c r="O12" i="4"/>
  <c r="O13" i="4"/>
  <c r="O6" i="4"/>
  <c r="J14" i="4"/>
  <c r="J7" i="4"/>
  <c r="J8" i="4"/>
  <c r="J9" i="4"/>
  <c r="J10" i="4"/>
  <c r="J11" i="4"/>
  <c r="J12" i="4"/>
  <c r="J13" i="4"/>
  <c r="J6" i="4"/>
  <c r="E14" i="4"/>
  <c r="E7" i="4"/>
  <c r="E8" i="4"/>
  <c r="E9" i="4"/>
  <c r="E10" i="4"/>
  <c r="E11" i="4"/>
  <c r="E12" i="4"/>
  <c r="E13" i="4"/>
  <c r="E6" i="4"/>
  <c r="D41" i="3"/>
  <c r="C37" i="3"/>
  <c r="B32" i="3"/>
  <c r="B28" i="3"/>
  <c r="B24" i="3"/>
  <c r="I16" i="3"/>
  <c r="I10" i="3"/>
  <c r="I7" i="3"/>
  <c r="G16" i="3"/>
  <c r="G13" i="3"/>
  <c r="G10" i="3"/>
  <c r="G7" i="3"/>
  <c r="E16" i="3"/>
  <c r="E13" i="3"/>
  <c r="E10" i="3"/>
  <c r="E7" i="3"/>
  <c r="C16" i="3"/>
  <c r="C13" i="3"/>
  <c r="C10" i="3"/>
  <c r="C7" i="3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<sst xmlns="http://schemas.openxmlformats.org/spreadsheetml/2006/main" count="177" uniqueCount="140">
  <si>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</si>
  <si>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</si>
  <si>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</si>
  <si>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</si>
  <si>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</si>
  <si>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</si>
  <si>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03 Aula 43</t>
  </si>
  <si>
    <t>Operadores</t>
  </si>
  <si>
    <t>+</t>
  </si>
  <si>
    <t>Soma</t>
  </si>
  <si>
    <t>-</t>
  </si>
  <si>
    <t>Subtração</t>
  </si>
  <si>
    <t>*</t>
  </si>
  <si>
    <t>Multiplicação</t>
  </si>
  <si>
    <t>/</t>
  </si>
  <si>
    <t>Divisão</t>
  </si>
  <si>
    <t>^</t>
  </si>
  <si>
    <t>Potência</t>
  </si>
  <si>
    <t>=50 + 20</t>
  </si>
  <si>
    <t>Modelos</t>
  </si>
  <si>
    <t>=C5 + D5</t>
  </si>
  <si>
    <t>Valor 1</t>
  </si>
  <si>
    <t>operador</t>
  </si>
  <si>
    <t>Valor 2</t>
  </si>
  <si>
    <t>Resultado</t>
  </si>
  <si>
    <t>SITUAÇÕES COM ERROS</t>
  </si>
  <si>
    <t>abc</t>
  </si>
  <si>
    <t>123a</t>
  </si>
  <si>
    <t>Erro ao somar texto com números</t>
  </si>
  <si>
    <t>Erro ao dividir por ZERO</t>
  </si>
  <si>
    <t>Exercícios</t>
  </si>
  <si>
    <t>Para colocar o simbolo use SHIFT ^ e depois ESPAÇO</t>
  </si>
  <si>
    <t>1. Resolver frações</t>
  </si>
  <si>
    <t>2. Resolver expressões</t>
  </si>
  <si>
    <t>3. Resolver frações Parte 2</t>
  </si>
  <si>
    <t>=50+60-2</t>
  </si>
  <si>
    <t>=C5 + 12</t>
  </si>
  <si>
    <t>Saladas</t>
  </si>
  <si>
    <t>Farofa</t>
  </si>
  <si>
    <t>Carvão</t>
  </si>
  <si>
    <t>Pãozinho</t>
  </si>
  <si>
    <t>Arroz</t>
  </si>
  <si>
    <t>Gelo</t>
  </si>
  <si>
    <t>Frutas</t>
  </si>
  <si>
    <t>Coração</t>
  </si>
  <si>
    <t>Vodca</t>
  </si>
  <si>
    <t>Pães de Alho</t>
  </si>
  <si>
    <t>Picanha</t>
  </si>
  <si>
    <t>Vinho</t>
  </si>
  <si>
    <t>Talheres</t>
  </si>
  <si>
    <t>Frango</t>
  </si>
  <si>
    <t>Suco</t>
  </si>
  <si>
    <t>Copos Descartáveis</t>
  </si>
  <si>
    <t>Linguiça</t>
  </si>
  <si>
    <t>Água mineral</t>
  </si>
  <si>
    <t>Guardanapos</t>
  </si>
  <si>
    <t>Maminha</t>
  </si>
  <si>
    <t>Refrigerante</t>
  </si>
  <si>
    <t>Queijo</t>
  </si>
  <si>
    <t>Alcatra</t>
  </si>
  <si>
    <t>Cerveja</t>
  </si>
  <si>
    <t>Preço Total</t>
  </si>
  <si>
    <t>Preço Unitário</t>
  </si>
  <si>
    <t>Diversos</t>
  </si>
  <si>
    <t>Quantidade</t>
  </si>
  <si>
    <t>Preço unitário</t>
  </si>
  <si>
    <t>Carnes</t>
  </si>
  <si>
    <t>Kilos</t>
  </si>
  <si>
    <t>Bebidas</t>
  </si>
  <si>
    <t>Quantidades</t>
  </si>
  <si>
    <t>LISTA PARA CHURRASCO</t>
  </si>
  <si>
    <t>1 caixa (30 sachês)</t>
  </si>
  <si>
    <t>Reserve</t>
  </si>
  <si>
    <t>Vidacell</t>
  </si>
  <si>
    <t>1 caixa (50 sachês)</t>
  </si>
  <si>
    <t>Instantly Ageless</t>
  </si>
  <si>
    <t>1 caixa (36 latas)</t>
  </si>
  <si>
    <t>EMV (Açai/Citrus Zero)</t>
  </si>
  <si>
    <t>1 unidade</t>
  </si>
  <si>
    <t>Naara Beauty Drink</t>
  </si>
  <si>
    <t>Luminesce Body Renewal</t>
  </si>
  <si>
    <t>Luminesce Lifting Masque</t>
  </si>
  <si>
    <t>Luminesce Cleanser</t>
  </si>
  <si>
    <t>Luminesce Night Repair</t>
  </si>
  <si>
    <t>Luminesce Daily Moisturizing</t>
  </si>
  <si>
    <t>Luminesce Serum</t>
  </si>
  <si>
    <t>% Lucro</t>
  </si>
  <si>
    <t>Produto</t>
  </si>
  <si>
    <t>Código</t>
  </si>
  <si>
    <t>TABELA DE PREÇOS</t>
  </si>
  <si>
    <t>CAIXA ATUALIZADO:</t>
  </si>
  <si>
    <t>TOTAL GASTOS:</t>
  </si>
  <si>
    <t>Em aberto</t>
  </si>
  <si>
    <t>TV por assinatura</t>
  </si>
  <si>
    <t>Pago</t>
  </si>
  <si>
    <t>Lanche</t>
  </si>
  <si>
    <t>Ônibus</t>
  </si>
  <si>
    <t>Mercado</t>
  </si>
  <si>
    <t>Despesas com o carro</t>
  </si>
  <si>
    <t>Luz</t>
  </si>
  <si>
    <t>SITUAÇÃO</t>
  </si>
  <si>
    <t>VALOR</t>
  </si>
  <si>
    <t>DATA</t>
  </si>
  <si>
    <t>ITENS</t>
  </si>
  <si>
    <t>DATA CONTROLE:</t>
  </si>
  <si>
    <t>CAIXA:</t>
  </si>
  <si>
    <t>CONTROLE DE GASTOS PESSOAIS</t>
  </si>
  <si>
    <t>Total atualizado:</t>
  </si>
  <si>
    <t>Total:</t>
  </si>
  <si>
    <t>Piso</t>
  </si>
  <si>
    <t>Prego 20x42</t>
  </si>
  <si>
    <t>Tijolo</t>
  </si>
  <si>
    <t>Areia</t>
  </si>
  <si>
    <t>Telhas</t>
  </si>
  <si>
    <t>Cal</t>
  </si>
  <si>
    <t>Cimento</t>
  </si>
  <si>
    <t>Terra</t>
  </si>
  <si>
    <t>Total</t>
  </si>
  <si>
    <t>Valor</t>
  </si>
  <si>
    <t>Itens</t>
  </si>
  <si>
    <t>Caixa:</t>
  </si>
  <si>
    <t>MATERIAIS DE CONSTRUÇÃO</t>
  </si>
  <si>
    <t>Tamanco</t>
  </si>
  <si>
    <t>Calça</t>
  </si>
  <si>
    <t>Short</t>
  </si>
  <si>
    <t>Saia</t>
  </si>
  <si>
    <t>Biquíni</t>
  </si>
  <si>
    <t>Regata</t>
  </si>
  <si>
    <t>Blusa</t>
  </si>
  <si>
    <t>LUCRO</t>
  </si>
  <si>
    <t>VENDA</t>
  </si>
  <si>
    <t>CUSTO</t>
  </si>
  <si>
    <t>PRODUTO</t>
  </si>
  <si>
    <t>CÓDIGO</t>
  </si>
  <si>
    <t>% VENDA:</t>
  </si>
  <si>
    <t>PLANILHA DE LUCROS</t>
  </si>
  <si>
    <t>TOTAL</t>
  </si>
  <si>
    <t>Preço 
unitário 
Revenda</t>
  </si>
  <si>
    <t>Lucro 
Estimado
Revenda</t>
  </si>
  <si>
    <t>Valor + Valor *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</si>
</sst>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/>
      <right/>
      <top style="medium">
        <color theme="6" tint="-0.249977111117893"/>
      </top>
      <bottom/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quotePrefix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14" fontId="0" fillId="0" borderId="0" xfId="0" applyNumberFormat="1"/>
    <xf numFmtId="44" fontId="0" fillId="0" borderId="0" xfId="3" applyFont="1"/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4" fontId="0" fillId="0" borderId="0" xfId="3" applyFont="1" applyBorder="1"/>
    <xf numFmtId="44" fontId="0" fillId="0" borderId="30" xfId="3" applyFont="1" applyBorder="1"/>
    <xf numFmtId="0" fontId="0" fillId="10" borderId="29" xfId="0" applyFill="1" applyBorder="1" applyAlignment="1">
      <alignment horizontal="center" vertical="center"/>
    </xf>
    <xf numFmtId="0" fontId="0" fillId="10" borderId="0" xfId="0" applyFill="1"/>
    <xf numFmtId="44" fontId="0" fillId="10" borderId="0" xfId="3" applyFont="1" applyFill="1" applyBorder="1"/>
    <xf numFmtId="44" fontId="0" fillId="10" borderId="30" xfId="3" applyFont="1" applyFill="1" applyBorder="1"/>
    <xf numFmtId="44" fontId="7" fillId="0" borderId="33" xfId="3" applyFont="1" applyBorder="1"/>
    <xf numFmtId="0" fontId="1" fillId="12" borderId="34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horizontal="center" vertical="center" wrapText="1"/>
    </xf>
    <xf numFmtId="44" fontId="0" fillId="0" borderId="0" xfId="3" applyFont="1" applyBorder="1" applyAlignment="1">
      <alignment horizontal="center" vertical="center"/>
    </xf>
    <xf numFmtId="44" fontId="0" fillId="0" borderId="38" xfId="3" applyFont="1" applyBorder="1" applyAlignment="1">
      <alignment horizontal="center" vertical="center"/>
    </xf>
    <xf numFmtId="44" fontId="0" fillId="6" borderId="0" xfId="3" applyFont="1" applyFill="1" applyBorder="1" applyAlignment="1">
      <alignment horizontal="center" vertical="center"/>
    </xf>
    <xf numFmtId="44" fontId="0" fillId="6" borderId="38" xfId="3" applyFont="1" applyFill="1" applyBorder="1" applyAlignment="1">
      <alignment horizontal="center" vertical="center"/>
    </xf>
    <xf numFmtId="44" fontId="0" fillId="0" borderId="40" xfId="3" applyFont="1" applyBorder="1" applyAlignment="1">
      <alignment horizontal="center" vertical="center"/>
    </xf>
    <xf numFmtId="44" fontId="0" fillId="0" borderId="41" xfId="3" applyFont="1" applyBorder="1" applyAlignment="1">
      <alignment horizontal="center" vertical="center"/>
    </xf>
    <xf numFmtId="10" fontId="0" fillId="0" borderId="0" xfId="4" applyNumberFormat="1" applyFont="1" applyBorder="1" applyAlignment="1">
      <alignment horizontal="center" vertical="center"/>
    </xf>
    <xf numFmtId="10" fontId="0" fillId="6" borderId="0" xfId="4" applyNumberFormat="1" applyFont="1" applyFill="1" applyBorder="1" applyAlignment="1">
      <alignment horizontal="center" vertical="center"/>
    </xf>
    <xf numFmtId="10" fontId="0" fillId="0" borderId="40" xfId="4" applyNumberFormat="1" applyFont="1" applyBorder="1" applyAlignment="1">
      <alignment horizontal="center" vertical="center"/>
    </xf>
    <xf numFmtId="0" fontId="1" fillId="5" borderId="42" xfId="0" applyFont="1" applyFill="1" applyBorder="1" applyAlignment="1">
      <alignment horizontal="right" indent="1"/>
    </xf>
    <xf numFmtId="0" fontId="1" fillId="5" borderId="45" xfId="0" applyFont="1" applyFill="1" applyBorder="1" applyAlignment="1">
      <alignment horizontal="right" indent="1"/>
    </xf>
    <xf numFmtId="0" fontId="1" fillId="5" borderId="0" xfId="0" applyFont="1" applyFill="1" applyAlignment="1">
      <alignment horizontal="center" vertical="center"/>
    </xf>
    <xf numFmtId="0" fontId="0" fillId="6" borderId="0" xfId="0" applyFill="1"/>
    <xf numFmtId="14" fontId="0" fillId="6" borderId="0" xfId="0" applyNumberFormat="1" applyFill="1"/>
    <xf numFmtId="44" fontId="0" fillId="6" borderId="0" xfId="3" applyFont="1" applyFill="1"/>
    <xf numFmtId="0" fontId="1" fillId="3" borderId="50" xfId="0" applyFont="1" applyFill="1" applyBorder="1" applyAlignment="1">
      <alignment horizontal="right" indent="1"/>
    </xf>
    <xf numFmtId="0" fontId="1" fillId="3" borderId="52" xfId="0" applyFont="1" applyFill="1" applyBorder="1" applyAlignment="1">
      <alignment horizontal="right" indent="1"/>
    </xf>
    <xf numFmtId="1" fontId="0" fillId="0" borderId="48" xfId="0" applyNumberFormat="1" applyBorder="1" applyAlignment="1">
      <alignment horizontal="center" vertical="center"/>
    </xf>
    <xf numFmtId="44" fontId="0" fillId="0" borderId="48" xfId="3" applyFont="1" applyBorder="1"/>
    <xf numFmtId="1" fontId="0" fillId="13" borderId="48" xfId="0" applyNumberFormat="1" applyFill="1" applyBorder="1" applyAlignment="1">
      <alignment horizontal="center" vertical="center"/>
    </xf>
    <xf numFmtId="44" fontId="0" fillId="13" borderId="48" xfId="3" applyFont="1" applyFill="1" applyBorder="1"/>
    <xf numFmtId="0" fontId="1" fillId="3" borderId="50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0" borderId="55" xfId="0" applyBorder="1"/>
    <xf numFmtId="44" fontId="0" fillId="0" borderId="56" xfId="3" applyFont="1" applyBorder="1"/>
    <xf numFmtId="0" fontId="0" fillId="13" borderId="55" xfId="0" applyFill="1" applyBorder="1"/>
    <xf numFmtId="0" fontId="0" fillId="13" borderId="52" xfId="0" applyFill="1" applyBorder="1"/>
    <xf numFmtId="1" fontId="0" fillId="13" borderId="57" xfId="0" applyNumberFormat="1" applyFill="1" applyBorder="1" applyAlignment="1">
      <alignment horizontal="center" vertical="center"/>
    </xf>
    <xf numFmtId="44" fontId="0" fillId="13" borderId="57" xfId="3" applyFont="1" applyFill="1" applyBorder="1"/>
    <xf numFmtId="44" fontId="0" fillId="0" borderId="49" xfId="3" applyFont="1" applyBorder="1"/>
    <xf numFmtId="44" fontId="0" fillId="0" borderId="51" xfId="3" applyFont="1" applyBorder="1"/>
    <xf numFmtId="44" fontId="0" fillId="0" borderId="53" xfId="3" applyFont="1" applyBorder="1"/>
    <xf numFmtId="0" fontId="1" fillId="15" borderId="58" xfId="0" applyFont="1" applyFill="1" applyBorder="1" applyAlignment="1">
      <alignment horizontal="center" vertical="center"/>
    </xf>
    <xf numFmtId="0" fontId="1" fillId="15" borderId="59" xfId="0" applyFont="1" applyFill="1" applyBorder="1" applyAlignment="1">
      <alignment horizontal="center" vertical="center"/>
    </xf>
    <xf numFmtId="0" fontId="1" fillId="15" borderId="60" xfId="0" applyFont="1" applyFill="1" applyBorder="1" applyAlignment="1">
      <alignment horizontal="center" vertical="center"/>
    </xf>
    <xf numFmtId="44" fontId="0" fillId="0" borderId="0" xfId="3" applyFont="1" applyBorder="1" applyAlignment="1">
      <alignment horizontal="center"/>
    </xf>
    <xf numFmtId="44" fontId="0" fillId="16" borderId="0" xfId="3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31" xfId="0" applyFont="1" applyFill="1" applyBorder="1" applyAlignment="1">
      <alignment horizontal="right" vertical="center" indent="1"/>
    </xf>
    <xf numFmtId="0" fontId="1" fillId="9" borderId="32" xfId="0" applyFont="1" applyFill="1" applyBorder="1" applyAlignment="1">
      <alignment horizontal="right" vertical="center" indent="1"/>
    </xf>
    <xf numFmtId="0" fontId="8" fillId="7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4" fontId="0" fillId="0" borderId="43" xfId="3" applyFont="1" applyBorder="1" applyAlignment="1">
      <alignment horizontal="center" vertical="center"/>
    </xf>
    <xf numFmtId="44" fontId="0" fillId="0" borderId="44" xfId="3" applyFont="1" applyBorder="1" applyAlignment="1">
      <alignment horizontal="center" vertical="center"/>
    </xf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1" fillId="5" borderId="42" xfId="0" applyFont="1" applyFill="1" applyBorder="1" applyAlignment="1">
      <alignment horizontal="right" indent="1"/>
    </xf>
    <xf numFmtId="0" fontId="1" fillId="5" borderId="43" xfId="0" applyFont="1" applyFill="1" applyBorder="1" applyAlignment="1">
      <alignment horizontal="right" indent="1"/>
    </xf>
    <xf numFmtId="0" fontId="1" fillId="5" borderId="45" xfId="0" applyFont="1" applyFill="1" applyBorder="1" applyAlignment="1">
      <alignment horizontal="right" indent="1"/>
    </xf>
    <xf numFmtId="0" fontId="1" fillId="5" borderId="46" xfId="0" applyFont="1" applyFill="1" applyBorder="1" applyAlignment="1">
      <alignment horizontal="right" indent="1"/>
    </xf>
    <xf numFmtId="44" fontId="7" fillId="0" borderId="46" xfId="3" applyFont="1" applyBorder="1" applyAlignment="1">
      <alignment horizontal="center"/>
    </xf>
    <xf numFmtId="44" fontId="7" fillId="0" borderId="47" xfId="3" applyFont="1" applyBorder="1" applyAlignment="1">
      <alignment horizontal="center"/>
    </xf>
    <xf numFmtId="44" fontId="7" fillId="0" borderId="43" xfId="3" applyFont="1" applyBorder="1" applyAlignment="1">
      <alignment horizontal="center"/>
    </xf>
    <xf numFmtId="44" fontId="7" fillId="0" borderId="44" xfId="3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indent="1"/>
    </xf>
    <xf numFmtId="0" fontId="3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10" fontId="0" fillId="0" borderId="0" xfId="4" applyNumberFormat="1" applyFont="1" applyAlignment="1">
      <alignment horizontal="center" vertical="center"/>
    </xf>
    <xf numFmtId="0" fontId="0" fillId="0" borderId="61" xfId="0" applyBorder="1" applyAlignment="1">
      <alignment horizontal="left" indent="1"/>
    </xf>
    <xf numFmtId="44" fontId="0" fillId="0" borderId="61" xfId="3" applyFont="1" applyBorder="1" applyAlignment="1">
      <alignment horizontal="center"/>
    </xf>
    <xf numFmtId="0" fontId="0" fillId="16" borderId="0" xfId="0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62" xfId="0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0" fillId="0" borderId="63" xfId="0" applyBorder="1" applyAlignment="1">
      <alignment horizontal="center"/>
    </xf>
    <xf numFmtId="44" fontId="0" fillId="0" borderId="64" xfId="3" applyFont="1" applyBorder="1" applyAlignment="1">
      <alignment horizontal="center"/>
    </xf>
    <xf numFmtId="44" fontId="0" fillId="16" borderId="65" xfId="3" applyFont="1" applyFill="1" applyBorder="1" applyAlignment="1">
      <alignment horizontal="center"/>
    </xf>
    <xf numFmtId="44" fontId="0" fillId="0" borderId="65" xfId="3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left" indent="1"/>
    </xf>
    <xf numFmtId="44" fontId="0" fillId="0" borderId="67" xfId="3" applyFont="1" applyBorder="1" applyAlignment="1">
      <alignment horizontal="center"/>
    </xf>
    <xf numFmtId="44" fontId="0" fillId="0" borderId="68" xfId="3" applyFont="1" applyBorder="1" applyAlignment="1">
      <alignment horizontal="center"/>
    </xf>
  </cellXfs>
  <cellStyles count="5">
    <cellStyle name="Hiperlink" xfId="1" builtinId="8"/>
    <cellStyle name="Moeda" xfId="3" builtinId="4"/>
    <cellStyle name="Moeda 2" xfId="2" xr:uid="{BAD11850-028B-4204-91A5-6985439D5598}"/>
    <cellStyle name="Normal" xfId="0" builtinId="0"/>
    <cellStyle name="Porcentagem" xfId="4" builtinId="5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195385</xdr:colOff>
      <xdr:row>5</xdr:row>
      <xdr:rowOff>166077</xdr:rowOff>
    </xdr:from>
    <xdr:ext cx="423386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B60E348-A3C2-4A26-BD4F-DBE4C1E703D6}"/>
                </a:ext>
              </a:extLst>
            </xdr:cNvPr>
            <xdr:cNvSpPr txBox="1"/>
          </xdr:nvSpPr>
          <xdr:spPr>
            <a:xfrm>
              <a:off x="805962" y="1069731"/>
              <a:ext cx="423386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25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B60E348-A3C2-4A26-BD4F-DBE4C1E703D6}"/>
                </a:ext>
              </a:extLst>
            </xdr:cNvPr>
            <xdr:cNvSpPr txBox="1"/>
          </xdr:nvSpPr>
          <xdr:spPr>
            <a:xfrm>
              <a:off x="805962" y="1069731"/>
              <a:ext cx="423386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25/5=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3</xdr:col>
      <xdr:colOff>494323</xdr:colOff>
      <xdr:row>5</xdr:row>
      <xdr:rowOff>142630</xdr:rowOff>
    </xdr:from>
    <xdr:ext cx="423386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084694D-5925-4120-F710-B7BC3C0EBE9E}"/>
                </a:ext>
              </a:extLst>
            </xdr:cNvPr>
            <xdr:cNvSpPr txBox="1"/>
          </xdr:nvSpPr>
          <xdr:spPr>
            <a:xfrm>
              <a:off x="2604477" y="1046284"/>
              <a:ext cx="423386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50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084694D-5925-4120-F710-B7BC3C0EBE9E}"/>
                </a:ext>
              </a:extLst>
            </xdr:cNvPr>
            <xdr:cNvSpPr txBox="1"/>
          </xdr:nvSpPr>
          <xdr:spPr>
            <a:xfrm>
              <a:off x="2604477" y="1046284"/>
              <a:ext cx="423386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50/7=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221762</xdr:colOff>
      <xdr:row>5</xdr:row>
      <xdr:rowOff>133838</xdr:rowOff>
    </xdr:from>
    <xdr:ext cx="423386" cy="403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1503DAD-DCD4-3EF5-1DB1-ACA741E29079}"/>
                </a:ext>
              </a:extLst>
            </xdr:cNvPr>
            <xdr:cNvSpPr txBox="1"/>
          </xdr:nvSpPr>
          <xdr:spPr>
            <a:xfrm>
              <a:off x="3963377" y="1037492"/>
              <a:ext cx="423386" cy="403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12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1503DAD-DCD4-3EF5-1DB1-ACA741E29079}"/>
                </a:ext>
              </a:extLst>
            </xdr:cNvPr>
            <xdr:cNvSpPr txBox="1"/>
          </xdr:nvSpPr>
          <xdr:spPr>
            <a:xfrm>
              <a:off x="3963377" y="1037492"/>
              <a:ext cx="423386" cy="403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12/4=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7</xdr:col>
      <xdr:colOff>379046</xdr:colOff>
      <xdr:row>5</xdr:row>
      <xdr:rowOff>144584</xdr:rowOff>
    </xdr:from>
    <xdr:ext cx="423386" cy="4076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4AD1725-3BE4-4CCA-96E0-7454BB85BD6F}"/>
                </a:ext>
              </a:extLst>
            </xdr:cNvPr>
            <xdr:cNvSpPr txBox="1"/>
          </xdr:nvSpPr>
          <xdr:spPr>
            <a:xfrm>
              <a:off x="5571392" y="1048238"/>
              <a:ext cx="423386" cy="407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50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4AD1725-3BE4-4CCA-96E0-7454BB85BD6F}"/>
                </a:ext>
              </a:extLst>
            </xdr:cNvPr>
            <xdr:cNvSpPr txBox="1"/>
          </xdr:nvSpPr>
          <xdr:spPr>
            <a:xfrm>
              <a:off x="5571392" y="1048238"/>
              <a:ext cx="423386" cy="407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50/10=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74246</xdr:colOff>
      <xdr:row>8</xdr:row>
      <xdr:rowOff>203200</xdr:rowOff>
    </xdr:from>
    <xdr:ext cx="557525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A222ECE-8961-43DC-B0F9-655D323299E3}"/>
                </a:ext>
              </a:extLst>
            </xdr:cNvPr>
            <xdr:cNvSpPr txBox="1"/>
          </xdr:nvSpPr>
          <xdr:spPr>
            <a:xfrm>
              <a:off x="684823" y="1663700"/>
              <a:ext cx="557525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−13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A222ECE-8961-43DC-B0F9-655D323299E3}"/>
                </a:ext>
              </a:extLst>
            </xdr:cNvPr>
            <xdr:cNvSpPr txBox="1"/>
          </xdr:nvSpPr>
          <xdr:spPr>
            <a:xfrm>
              <a:off x="684823" y="1663700"/>
              <a:ext cx="557525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−13)/5=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3</xdr:col>
      <xdr:colOff>480646</xdr:colOff>
      <xdr:row>8</xdr:row>
      <xdr:rowOff>165099</xdr:rowOff>
    </xdr:from>
    <xdr:ext cx="458139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A17A993-EF68-AFC1-96C7-F6CB41885DC2}"/>
                </a:ext>
              </a:extLst>
            </xdr:cNvPr>
            <xdr:cNvSpPr txBox="1"/>
          </xdr:nvSpPr>
          <xdr:spPr>
            <a:xfrm>
              <a:off x="2590800" y="1635368"/>
              <a:ext cx="458139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−5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A17A993-EF68-AFC1-96C7-F6CB41885DC2}"/>
                </a:ext>
              </a:extLst>
            </xdr:cNvPr>
            <xdr:cNvSpPr txBox="1"/>
          </xdr:nvSpPr>
          <xdr:spPr>
            <a:xfrm>
              <a:off x="2590800" y="1635368"/>
              <a:ext cx="458139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−5)/3=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198316</xdr:colOff>
      <xdr:row>8</xdr:row>
      <xdr:rowOff>180730</xdr:rowOff>
    </xdr:from>
    <xdr:ext cx="458138" cy="426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4FD6EFA2-B61C-B386-D7B4-AF4A18F4DA7D}"/>
                </a:ext>
              </a:extLst>
            </xdr:cNvPr>
            <xdr:cNvSpPr txBox="1"/>
          </xdr:nvSpPr>
          <xdr:spPr>
            <a:xfrm>
              <a:off x="3939931" y="1641230"/>
              <a:ext cx="458138" cy="426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−7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4FD6EFA2-B61C-B386-D7B4-AF4A18F4DA7D}"/>
                </a:ext>
              </a:extLst>
            </xdr:cNvPr>
            <xdr:cNvSpPr txBox="1"/>
          </xdr:nvSpPr>
          <xdr:spPr>
            <a:xfrm>
              <a:off x="3939931" y="1641230"/>
              <a:ext cx="458138" cy="426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−7)/2,5=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7</xdr:col>
      <xdr:colOff>248138</xdr:colOff>
      <xdr:row>8</xdr:row>
      <xdr:rowOff>176822</xdr:rowOff>
    </xdr:from>
    <xdr:ext cx="557524" cy="427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082F141-3258-4B69-8838-7F84F3702A21}"/>
                </a:ext>
              </a:extLst>
            </xdr:cNvPr>
            <xdr:cNvSpPr txBox="1"/>
          </xdr:nvSpPr>
          <xdr:spPr>
            <a:xfrm>
              <a:off x="5440484" y="1637322"/>
              <a:ext cx="557524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−12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5,2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082F141-3258-4B69-8838-7F84F3702A21}"/>
                </a:ext>
              </a:extLst>
            </xdr:cNvPr>
            <xdr:cNvSpPr txBox="1"/>
          </xdr:nvSpPr>
          <xdr:spPr>
            <a:xfrm>
              <a:off x="5440484" y="1637322"/>
              <a:ext cx="557524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−12)/5,2=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89877</xdr:colOff>
      <xdr:row>11</xdr:row>
      <xdr:rowOff>204177</xdr:rowOff>
    </xdr:from>
    <xdr:ext cx="557525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504CDB0-40F3-42E3-8B9B-B69A3DCB1BD9}"/>
                </a:ext>
              </a:extLst>
            </xdr:cNvPr>
            <xdr:cNvSpPr txBox="1"/>
          </xdr:nvSpPr>
          <xdr:spPr>
            <a:xfrm>
              <a:off x="700454" y="2260600"/>
              <a:ext cx="557525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−25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−5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504CDB0-40F3-42E3-8B9B-B69A3DCB1BD9}"/>
                </a:ext>
              </a:extLst>
            </xdr:cNvPr>
            <xdr:cNvSpPr txBox="1"/>
          </xdr:nvSpPr>
          <xdr:spPr>
            <a:xfrm>
              <a:off x="700454" y="2260600"/>
              <a:ext cx="557525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−25)/(−5)=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3</xdr:col>
      <xdr:colOff>374161</xdr:colOff>
      <xdr:row>11</xdr:row>
      <xdr:rowOff>180730</xdr:rowOff>
    </xdr:from>
    <xdr:ext cx="557525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B8E9FDA-6E2F-4D89-AED7-25A050A8B7D9}"/>
                </a:ext>
              </a:extLst>
            </xdr:cNvPr>
            <xdr:cNvSpPr txBox="1"/>
          </xdr:nvSpPr>
          <xdr:spPr>
            <a:xfrm>
              <a:off x="2484315" y="2251807"/>
              <a:ext cx="557525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−18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−9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B8E9FDA-6E2F-4D89-AED7-25A050A8B7D9}"/>
                </a:ext>
              </a:extLst>
            </xdr:cNvPr>
            <xdr:cNvSpPr txBox="1"/>
          </xdr:nvSpPr>
          <xdr:spPr>
            <a:xfrm>
              <a:off x="2484315" y="2251807"/>
              <a:ext cx="557525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−18)/(−9)=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77177</xdr:colOff>
      <xdr:row>11</xdr:row>
      <xdr:rowOff>176823</xdr:rowOff>
    </xdr:from>
    <xdr:ext cx="594330" cy="427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A28F145-0AC7-4769-A242-6BF5833F24A7}"/>
                </a:ext>
              </a:extLst>
            </xdr:cNvPr>
            <xdr:cNvSpPr txBox="1"/>
          </xdr:nvSpPr>
          <xdr:spPr>
            <a:xfrm>
              <a:off x="4106985" y="2247900"/>
              <a:ext cx="594330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−6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−1,9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A28F145-0AC7-4769-A242-6BF5833F24A7}"/>
                </a:ext>
              </a:extLst>
            </xdr:cNvPr>
            <xdr:cNvSpPr txBox="1"/>
          </xdr:nvSpPr>
          <xdr:spPr>
            <a:xfrm>
              <a:off x="4106985" y="2247900"/>
              <a:ext cx="594330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−6)/(−1,9)=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7</xdr:col>
      <xdr:colOff>219807</xdr:colOff>
      <xdr:row>11</xdr:row>
      <xdr:rowOff>187569</xdr:rowOff>
    </xdr:from>
    <xdr:ext cx="594330" cy="427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0CB1329-5A34-470A-B2F2-2E683155C7E1}"/>
                </a:ext>
              </a:extLst>
            </xdr:cNvPr>
            <xdr:cNvSpPr txBox="1"/>
          </xdr:nvSpPr>
          <xdr:spPr>
            <a:xfrm>
              <a:off x="5412153" y="2243992"/>
              <a:ext cx="594330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−19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−7,8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0CB1329-5A34-470A-B2F2-2E683155C7E1}"/>
                </a:ext>
              </a:extLst>
            </xdr:cNvPr>
            <xdr:cNvSpPr txBox="1"/>
          </xdr:nvSpPr>
          <xdr:spPr>
            <a:xfrm>
              <a:off x="5412153" y="2243992"/>
              <a:ext cx="594330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−19)/(−7,8)=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0</xdr:col>
      <xdr:colOff>514840</xdr:colOff>
      <xdr:row>14</xdr:row>
      <xdr:rowOff>204176</xdr:rowOff>
    </xdr:from>
    <xdr:ext cx="736677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8F2F4CD-5CC3-4C25-AC7D-A9A768DD11C0}"/>
                </a:ext>
              </a:extLst>
            </xdr:cNvPr>
            <xdr:cNvSpPr txBox="1"/>
          </xdr:nvSpPr>
          <xdr:spPr>
            <a:xfrm>
              <a:off x="514840" y="2876061"/>
              <a:ext cx="736677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10+3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5+2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8F2F4CD-5CC3-4C25-AC7D-A9A768DD11C0}"/>
                </a:ext>
              </a:extLst>
            </xdr:cNvPr>
            <xdr:cNvSpPr txBox="1"/>
          </xdr:nvSpPr>
          <xdr:spPr>
            <a:xfrm>
              <a:off x="514840" y="2876061"/>
              <a:ext cx="736677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10+3)/(5+2)=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3</xdr:col>
      <xdr:colOff>159239</xdr:colOff>
      <xdr:row>14</xdr:row>
      <xdr:rowOff>180729</xdr:rowOff>
    </xdr:from>
    <xdr:ext cx="771430" cy="412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82EAD5E-75BA-6F70-E40A-A829CB6B83BD}"/>
                </a:ext>
              </a:extLst>
            </xdr:cNvPr>
            <xdr:cNvSpPr txBox="1"/>
          </xdr:nvSpPr>
          <xdr:spPr>
            <a:xfrm>
              <a:off x="2269393" y="2852614"/>
              <a:ext cx="771430" cy="412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5+2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−3+2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82EAD5E-75BA-6F70-E40A-A829CB6B83BD}"/>
                </a:ext>
              </a:extLst>
            </xdr:cNvPr>
            <xdr:cNvSpPr txBox="1"/>
          </xdr:nvSpPr>
          <xdr:spPr>
            <a:xfrm>
              <a:off x="2269393" y="2852614"/>
              <a:ext cx="771430" cy="412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5+2)/(−3+2)=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13677</xdr:colOff>
      <xdr:row>14</xdr:row>
      <xdr:rowOff>191475</xdr:rowOff>
    </xdr:from>
    <xdr:ext cx="771429" cy="4083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CAED34BD-2DEF-77FB-07A8-5F0CEB5566E5}"/>
                </a:ext>
              </a:extLst>
            </xdr:cNvPr>
            <xdr:cNvSpPr txBox="1"/>
          </xdr:nvSpPr>
          <xdr:spPr>
            <a:xfrm>
              <a:off x="4043485" y="2863360"/>
              <a:ext cx="771429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−2−9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6+3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CAED34BD-2DEF-77FB-07A8-5F0CEB5566E5}"/>
                </a:ext>
              </a:extLst>
            </xdr:cNvPr>
            <xdr:cNvSpPr txBox="1"/>
          </xdr:nvSpPr>
          <xdr:spPr>
            <a:xfrm>
              <a:off x="4043485" y="2863360"/>
              <a:ext cx="771429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−2−9)/(6+3)=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7</xdr:col>
      <xdr:colOff>107462</xdr:colOff>
      <xdr:row>14</xdr:row>
      <xdr:rowOff>207106</xdr:rowOff>
    </xdr:from>
    <xdr:ext cx="77143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77FE4C79-BAD8-D695-685F-D5A6CBD1AC70}"/>
                </a:ext>
              </a:extLst>
            </xdr:cNvPr>
            <xdr:cNvSpPr txBox="1"/>
          </xdr:nvSpPr>
          <xdr:spPr>
            <a:xfrm>
              <a:off x="5719885" y="2878991"/>
              <a:ext cx="77143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9∗2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−5−2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77FE4C79-BAD8-D695-685F-D5A6CBD1AC70}"/>
                </a:ext>
              </a:extLst>
            </xdr:cNvPr>
            <xdr:cNvSpPr txBox="1"/>
          </xdr:nvSpPr>
          <xdr:spPr>
            <a:xfrm>
              <a:off x="5719885" y="2878991"/>
              <a:ext cx="77143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9∗2)/(−5−2)=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34192</xdr:colOff>
      <xdr:row>20</xdr:row>
      <xdr:rowOff>166078</xdr:rowOff>
    </xdr:from>
    <xdr:ext cx="1284454" cy="172227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0C1B4A4-60F5-43A0-B874-4967815A3416}"/>
            </a:ext>
          </a:extLst>
        </xdr:cNvPr>
        <xdr:cNvSpPr txBox="1"/>
      </xdr:nvSpPr>
      <xdr:spPr>
        <a:xfrm>
          <a:off x="644769" y="3995616"/>
          <a:ext cx="128445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BR" sz="1100"/>
            <a:t>(10 + 10 + 10 + 9,5) / 4</a:t>
          </a:r>
        </a:p>
      </xdr:txBody>
    </xdr:sp>
    <xdr:clientData/>
  </xdr:oneCellAnchor>
  <xdr:oneCellAnchor>
    <xdr:from>
      <xdr:col>1</xdr:col>
      <xdr:colOff>10747</xdr:colOff>
      <xdr:row>25</xdr:row>
      <xdr:rowOff>976</xdr:rowOff>
    </xdr:from>
    <xdr:ext cx="864917" cy="172227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2E581E1F-21AD-6BA1-4015-4D94E598D155}"/>
            </a:ext>
          </a:extLst>
        </xdr:cNvPr>
        <xdr:cNvSpPr txBox="1"/>
      </xdr:nvSpPr>
      <xdr:spPr>
        <a:xfrm>
          <a:off x="621324" y="4690207"/>
          <a:ext cx="86491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BR" sz="1100"/>
            <a:t>[</a:t>
          </a:r>
          <a:r>
            <a:rPr lang="pt-BR" sz="1100" baseline="0"/>
            <a:t> 5 + ( 2*3) - 3 ]</a:t>
          </a:r>
          <a:endParaRPr lang="pt-BR" sz="1100"/>
        </a:p>
      </xdr:txBody>
    </xdr:sp>
    <xdr:clientData/>
  </xdr:oneCellAnchor>
  <xdr:oneCellAnchor>
    <xdr:from>
      <xdr:col>1</xdr:col>
      <xdr:colOff>11724</xdr:colOff>
      <xdr:row>29</xdr:row>
      <xdr:rowOff>21492</xdr:rowOff>
    </xdr:from>
    <xdr:ext cx="1344151" cy="172227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250EC84F-D7DB-48E2-8BE3-E9A8EA85796D}"/>
            </a:ext>
          </a:extLst>
        </xdr:cNvPr>
        <xdr:cNvSpPr txBox="1"/>
      </xdr:nvSpPr>
      <xdr:spPr>
        <a:xfrm>
          <a:off x="622301" y="5423877"/>
          <a:ext cx="134415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BR" sz="1100"/>
            <a:t>{</a:t>
          </a:r>
          <a:r>
            <a:rPr lang="pt-BR" sz="1100" baseline="0"/>
            <a:t> 2 * [2- (-3+2) + 5] ^ 2 }</a:t>
          </a:r>
          <a:endParaRPr lang="pt-BR" sz="1100"/>
        </a:p>
      </xdr:txBody>
    </xdr:sp>
    <xdr:clientData/>
  </xdr:oneCellAnchor>
  <xdr:oneCellAnchor>
    <xdr:from>
      <xdr:col>0</xdr:col>
      <xdr:colOff>0</xdr:colOff>
      <xdr:row>36</xdr:row>
      <xdr:rowOff>34191</xdr:rowOff>
    </xdr:from>
    <xdr:ext cx="1245577" cy="479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47A98218-8BBE-4D0E-AC45-35BA7275419B}"/>
                </a:ext>
              </a:extLst>
            </xdr:cNvPr>
            <xdr:cNvSpPr txBox="1"/>
          </xdr:nvSpPr>
          <xdr:spPr>
            <a:xfrm>
              <a:off x="0" y="6667499"/>
              <a:ext cx="1245577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(5−1)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47A98218-8BBE-4D0E-AC45-35BA7275419B}"/>
                </a:ext>
              </a:extLst>
            </xdr:cNvPr>
            <xdr:cNvSpPr txBox="1"/>
          </xdr:nvSpPr>
          <xdr:spPr>
            <a:xfrm>
              <a:off x="0" y="6667499"/>
              <a:ext cx="1245577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[((5−1))/2+ 3/2]=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0</xdr:col>
      <xdr:colOff>68386</xdr:colOff>
      <xdr:row>40</xdr:row>
      <xdr:rowOff>44938</xdr:rowOff>
    </xdr:from>
    <xdr:ext cx="1983154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EDCEDD08-DB61-BDB3-E5AC-A916D829C60F}"/>
                </a:ext>
              </a:extLst>
            </xdr:cNvPr>
            <xdr:cNvSpPr txBox="1"/>
          </xdr:nvSpPr>
          <xdr:spPr>
            <a:xfrm>
              <a:off x="68386" y="7430476"/>
              <a:ext cx="1983154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(−2∗2)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(2−1)</m:t>
                            </m:r>
                          </m:den>
                        </m:f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1,5</m:t>
                            </m:r>
                          </m:den>
                        </m:f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EDCEDD08-DB61-BDB3-E5AC-A916D829C60F}"/>
                </a:ext>
              </a:extLst>
            </xdr:cNvPr>
            <xdr:cNvSpPr txBox="1"/>
          </xdr:nvSpPr>
          <xdr:spPr>
            <a:xfrm>
              <a:off x="68386" y="7430476"/>
              <a:ext cx="1983154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[((−2∗2))/((2−1))+ 3/2]+(2/1,5)=</a:t>
              </a:r>
              <a:endParaRPr lang="pt-B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G36"/>
  <sheetViews>
    <sheetView showGridLines="0" zoomScale="115" zoomScaleNormal="115" workbookViewId="0">
      <selection sqref="A1:XFD2"/>
    </sheetView>
  </sheetViews>
  <sheetFormatPr defaultRowHeight="14.4" x14ac:dyDescent="0.3"/>
  <cols>
    <col min="3" max="3" width="21.21875" customWidth="1"/>
    <col min="4" max="4" width="9.77734375" bestFit="1" customWidth="1"/>
    <col min="5" max="5" width="13.554687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6" s="92" customFormat="1" x14ac:dyDescent="0.3">
      <c r="A1" s="92" t="s">
        <v>6</v>
      </c>
    </row>
    <row r="2" spans="1:6" s="92" customFormat="1" x14ac:dyDescent="0.3"/>
    <row r="3" spans="1:6" s="1" customFormat="1" ht="12.6" customHeight="1" x14ac:dyDescent="0.3"/>
    <row r="6" spans="1:6" x14ac:dyDescent="0.3">
      <c r="B6" s="93" t="s">
        <v>7</v>
      </c>
      <c r="C6" s="93"/>
      <c r="E6" t="s">
        <v>19</v>
      </c>
    </row>
    <row r="7" spans="1:6" ht="4.05" customHeight="1" x14ac:dyDescent="0.3"/>
    <row r="8" spans="1:6" x14ac:dyDescent="0.3">
      <c r="B8" s="8" t="s">
        <v>8</v>
      </c>
      <c r="C8" s="8" t="s">
        <v>9</v>
      </c>
      <c r="E8" s="6" t="s">
        <v>18</v>
      </c>
      <c r="F8" s="6" t="s">
        <v>35</v>
      </c>
    </row>
    <row r="9" spans="1:6" x14ac:dyDescent="0.3">
      <c r="B9" s="8" t="s">
        <v>10</v>
      </c>
      <c r="C9" s="8" t="s">
        <v>11</v>
      </c>
      <c r="E9" s="6" t="s">
        <v>20</v>
      </c>
      <c r="F9" s="6" t="s">
        <v>36</v>
      </c>
    </row>
    <row r="10" spans="1:6" x14ac:dyDescent="0.3">
      <c r="B10" s="8" t="s">
        <v>12</v>
      </c>
      <c r="C10" s="8" t="s">
        <v>13</v>
      </c>
    </row>
    <row r="11" spans="1:6" x14ac:dyDescent="0.3">
      <c r="B11" s="9" t="s">
        <v>14</v>
      </c>
      <c r="C11" s="8" t="s">
        <v>15</v>
      </c>
    </row>
    <row r="12" spans="1:6" x14ac:dyDescent="0.3">
      <c r="B12" s="8" t="s">
        <v>16</v>
      </c>
      <c r="C12" s="8" t="s">
        <v>17</v>
      </c>
    </row>
    <row r="15" spans="1:6" ht="23.4" x14ac:dyDescent="0.45">
      <c r="B15" s="94" t="s">
        <v>30</v>
      </c>
      <c r="C15" s="94"/>
      <c r="D15" s="94"/>
      <c r="E15" s="94"/>
    </row>
    <row r="16" spans="1:6" ht="15" thickBot="1" x14ac:dyDescent="0.35"/>
    <row r="17" spans="2:7" x14ac:dyDescent="0.3">
      <c r="B17" s="10" t="s">
        <v>21</v>
      </c>
      <c r="C17" s="11" t="s">
        <v>22</v>
      </c>
      <c r="D17" s="11" t="s">
        <v>23</v>
      </c>
      <c r="E17" s="12" t="s">
        <v>24</v>
      </c>
    </row>
    <row r="18" spans="2:7" x14ac:dyDescent="0.3">
      <c r="B18" s="13">
        <v>16</v>
      </c>
      <c r="C18" s="7" t="s">
        <v>10</v>
      </c>
      <c r="D18" s="7">
        <v>14</v>
      </c>
      <c r="E18" s="14">
        <f>B18-D18</f>
        <v>2</v>
      </c>
    </row>
    <row r="19" spans="2:7" x14ac:dyDescent="0.3">
      <c r="B19" s="15">
        <v>88</v>
      </c>
      <c r="C19" s="16" t="s">
        <v>12</v>
      </c>
      <c r="D19" s="16">
        <v>5</v>
      </c>
      <c r="E19" s="17">
        <f>B19*D19</f>
        <v>440</v>
      </c>
    </row>
    <row r="20" spans="2:7" x14ac:dyDescent="0.3">
      <c r="B20" s="13">
        <v>68</v>
      </c>
      <c r="C20" s="7" t="s">
        <v>14</v>
      </c>
      <c r="D20" s="7">
        <v>34</v>
      </c>
      <c r="E20" s="14">
        <f>B20/D20</f>
        <v>2</v>
      </c>
    </row>
    <row r="21" spans="2:7" x14ac:dyDescent="0.3">
      <c r="B21" s="15">
        <v>47</v>
      </c>
      <c r="C21" s="16" t="s">
        <v>8</v>
      </c>
      <c r="D21" s="16">
        <v>12</v>
      </c>
      <c r="E21" s="17">
        <f>B21+D21</f>
        <v>59</v>
      </c>
    </row>
    <row r="22" spans="2:7" x14ac:dyDescent="0.3">
      <c r="B22" s="13">
        <v>59</v>
      </c>
      <c r="C22" s="7" t="s">
        <v>12</v>
      </c>
      <c r="D22" s="7">
        <v>7</v>
      </c>
      <c r="E22" s="14">
        <f>B22*D22</f>
        <v>413</v>
      </c>
    </row>
    <row r="23" spans="2:7" x14ac:dyDescent="0.3">
      <c r="B23" s="15">
        <v>81</v>
      </c>
      <c r="C23" s="16" t="s">
        <v>10</v>
      </c>
      <c r="D23" s="16">
        <v>79</v>
      </c>
      <c r="E23" s="17">
        <f>B23-D23</f>
        <v>2</v>
      </c>
    </row>
    <row r="24" spans="2:7" x14ac:dyDescent="0.3">
      <c r="B24" s="13">
        <v>2</v>
      </c>
      <c r="C24" s="7" t="s">
        <v>16</v>
      </c>
      <c r="D24" s="7">
        <v>3</v>
      </c>
      <c r="E24" s="14">
        <f>B24^D24</f>
        <v>8</v>
      </c>
      <c r="G24" s="30" t="s">
        <v>31</v>
      </c>
    </row>
    <row r="25" spans="2:7" x14ac:dyDescent="0.3">
      <c r="B25" s="15">
        <v>29</v>
      </c>
      <c r="C25" s="16" t="s">
        <v>12</v>
      </c>
      <c r="D25" s="16">
        <v>6</v>
      </c>
      <c r="E25" s="17">
        <f>B25*D25</f>
        <v>174</v>
      </c>
    </row>
    <row r="26" spans="2:7" x14ac:dyDescent="0.3">
      <c r="B26" s="13">
        <v>5</v>
      </c>
      <c r="C26" s="7" t="s">
        <v>16</v>
      </c>
      <c r="D26" s="7">
        <v>3</v>
      </c>
      <c r="E26" s="14">
        <f>B26^D26</f>
        <v>125</v>
      </c>
    </row>
    <row r="27" spans="2:7" x14ac:dyDescent="0.3">
      <c r="B27" s="15">
        <v>41</v>
      </c>
      <c r="C27" s="16" t="s">
        <v>10</v>
      </c>
      <c r="D27" s="16">
        <v>77</v>
      </c>
      <c r="E27" s="17">
        <f>B27-D27</f>
        <v>-36</v>
      </c>
    </row>
    <row r="28" spans="2:7" x14ac:dyDescent="0.3">
      <c r="B28" s="13">
        <v>13</v>
      </c>
      <c r="C28" s="7" t="s">
        <v>12</v>
      </c>
      <c r="D28" s="7">
        <v>7</v>
      </c>
      <c r="E28" s="14">
        <f>B28*D28</f>
        <v>91</v>
      </c>
    </row>
    <row r="29" spans="2:7" x14ac:dyDescent="0.3">
      <c r="B29" s="15">
        <v>16</v>
      </c>
      <c r="C29" s="16" t="s">
        <v>10</v>
      </c>
      <c r="D29" s="16">
        <v>14</v>
      </c>
      <c r="E29" s="17">
        <f>B29-D29</f>
        <v>2</v>
      </c>
    </row>
    <row r="30" spans="2:7" x14ac:dyDescent="0.3">
      <c r="B30" s="13">
        <v>4</v>
      </c>
      <c r="C30" s="7" t="s">
        <v>16</v>
      </c>
      <c r="D30" s="7">
        <v>4</v>
      </c>
      <c r="E30" s="14">
        <f>B30^D30</f>
        <v>256</v>
      </c>
    </row>
    <row r="31" spans="2:7" ht="15" thickBot="1" x14ac:dyDescent="0.35">
      <c r="B31" s="18">
        <v>26</v>
      </c>
      <c r="C31" s="19" t="s">
        <v>12</v>
      </c>
      <c r="D31" s="19">
        <v>5</v>
      </c>
      <c r="E31" s="20">
        <f>B31*D31</f>
        <v>130</v>
      </c>
    </row>
    <row r="32" spans="2:7" ht="15" thickBot="1" x14ac:dyDescent="0.35"/>
    <row r="33" spans="2:6" ht="15" thickBot="1" x14ac:dyDescent="0.35">
      <c r="B33" s="95" t="s">
        <v>25</v>
      </c>
      <c r="C33" s="96"/>
      <c r="D33" s="96"/>
      <c r="E33" s="97"/>
    </row>
    <row r="34" spans="2:6" x14ac:dyDescent="0.3">
      <c r="B34" s="21" t="s">
        <v>26</v>
      </c>
      <c r="C34" s="22" t="s">
        <v>8</v>
      </c>
      <c r="D34" s="22">
        <v>12</v>
      </c>
      <c r="E34" s="23"/>
      <c r="F34" s="30" t="s">
        <v>28</v>
      </c>
    </row>
    <row r="35" spans="2:6" x14ac:dyDescent="0.3">
      <c r="B35" s="24" t="s">
        <v>27</v>
      </c>
      <c r="C35" s="7" t="s">
        <v>8</v>
      </c>
      <c r="D35" s="7">
        <v>1</v>
      </c>
      <c r="E35" s="25"/>
      <c r="F35" s="30" t="s">
        <v>28</v>
      </c>
    </row>
    <row r="36" spans="2:6" ht="15" thickBot="1" x14ac:dyDescent="0.35">
      <c r="B36" s="26">
        <v>12</v>
      </c>
      <c r="C36" s="27" t="s">
        <v>14</v>
      </c>
      <c r="D36" s="28">
        <v>0</v>
      </c>
      <c r="E36" s="29"/>
      <c r="F36" s="30" t="s">
        <v>29</v>
      </c>
    </row>
  </sheetData>
  <mergeCells count="4">
    <mergeCell ref="A1:XFD2"/>
    <mergeCell ref="B6:C6"/>
    <mergeCell ref="B15:E15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2A8E-FC8C-4A21-B309-02CF7EED6063}">
  <dimension ref="A1:I43"/>
  <sheetViews>
    <sheetView showGridLines="0" topLeftCell="A25" zoomScale="130" zoomScaleNormal="130" workbookViewId="0">
      <selection activeCell="F43" sqref="F43"/>
    </sheetView>
  </sheetViews>
  <sheetFormatPr defaultRowHeight="14.4" x14ac:dyDescent="0.3"/>
  <cols>
    <col min="2" max="2" width="9.77734375" customWidth="1"/>
    <col min="3" max="3" width="13" customWidth="1"/>
    <col min="4" max="4" width="29.21875" customWidth="1"/>
    <col min="5" max="5" width="13.5546875" customWidth="1"/>
    <col min="6" max="6" width="10.6640625" customWidth="1"/>
    <col min="7" max="7" width="12" customWidth="1"/>
    <col min="8" max="8" width="12.5546875" customWidth="1"/>
    <col min="9" max="9" width="9.44140625" bestFit="1" customWidth="1"/>
    <col min="10" max="10" width="13.21875" customWidth="1"/>
    <col min="12" max="12" width="11.77734375" customWidth="1"/>
  </cols>
  <sheetData>
    <row r="1" spans="1:9" s="92" customFormat="1" x14ac:dyDescent="0.3">
      <c r="A1" s="92" t="s">
        <v>6</v>
      </c>
    </row>
    <row r="2" spans="1:9" s="92" customFormat="1" x14ac:dyDescent="0.3"/>
    <row r="3" spans="1:9" s="1" customFormat="1" ht="12.6" customHeight="1" x14ac:dyDescent="0.3"/>
    <row r="5" spans="1:9" s="31" customFormat="1" x14ac:dyDescent="0.3">
      <c r="B5" s="32" t="s">
        <v>32</v>
      </c>
    </row>
    <row r="6" spans="1:9" ht="15" thickBot="1" x14ac:dyDescent="0.35"/>
    <row r="7" spans="1:9" x14ac:dyDescent="0.3">
      <c r="C7" s="100">
        <f>25/5</f>
        <v>5</v>
      </c>
      <c r="E7" s="103">
        <f>50/7</f>
        <v>7.1428571428571432</v>
      </c>
      <c r="G7" s="103">
        <f>12/4</f>
        <v>3</v>
      </c>
      <c r="I7" s="103">
        <f>50/10</f>
        <v>5</v>
      </c>
    </row>
    <row r="8" spans="1:9" ht="15" thickBot="1" x14ac:dyDescent="0.35">
      <c r="C8" s="102"/>
      <c r="E8" s="104"/>
      <c r="G8" s="104"/>
      <c r="I8" s="104"/>
    </row>
    <row r="9" spans="1:9" ht="17.55" customHeight="1" thickBot="1" x14ac:dyDescent="0.35"/>
    <row r="10" spans="1:9" x14ac:dyDescent="0.3">
      <c r="C10" s="100">
        <f>-13/5</f>
        <v>-2.6</v>
      </c>
      <c r="E10" s="103">
        <f>-5/3</f>
        <v>-1.6666666666666667</v>
      </c>
      <c r="G10" s="103">
        <f>-7/2.5</f>
        <v>-2.8</v>
      </c>
      <c r="I10" s="103">
        <f>-12/5.2</f>
        <v>-2.3076923076923075</v>
      </c>
    </row>
    <row r="11" spans="1:9" ht="15" thickBot="1" x14ac:dyDescent="0.35">
      <c r="C11" s="102"/>
      <c r="E11" s="104"/>
      <c r="G11" s="104"/>
      <c r="I11" s="104"/>
    </row>
    <row r="12" spans="1:9" ht="17.55" customHeight="1" thickBot="1" x14ac:dyDescent="0.35"/>
    <row r="13" spans="1:9" x14ac:dyDescent="0.3">
      <c r="C13" s="103">
        <f>-25/-5</f>
        <v>5</v>
      </c>
      <c r="E13" s="103">
        <f>-18/-9</f>
        <v>2</v>
      </c>
      <c r="G13" s="103">
        <f>-6/-1.9</f>
        <v>3.1578947368421053</v>
      </c>
      <c r="I13" s="103">
        <v>2.4358974358974361</v>
      </c>
    </row>
    <row r="14" spans="1:9" ht="15" thickBot="1" x14ac:dyDescent="0.35">
      <c r="C14" s="104"/>
      <c r="E14" s="104"/>
      <c r="G14" s="104"/>
      <c r="I14" s="104"/>
    </row>
    <row r="15" spans="1:9" ht="17.55" customHeight="1" thickBot="1" x14ac:dyDescent="0.35"/>
    <row r="16" spans="1:9" x14ac:dyDescent="0.3">
      <c r="C16" s="103">
        <f>(10+3)/(5+2)</f>
        <v>1.8571428571428572</v>
      </c>
      <c r="E16" s="103">
        <f>(5+2)/(-3+2)</f>
        <v>-7</v>
      </c>
      <c r="G16" s="103">
        <f>(-2-9)/(6+3)</f>
        <v>-1.2222222222222223</v>
      </c>
      <c r="I16" s="103">
        <f>(9*2)/(-5-2)</f>
        <v>-2.5714285714285716</v>
      </c>
    </row>
    <row r="17" spans="2:9" ht="15" thickBot="1" x14ac:dyDescent="0.35">
      <c r="C17" s="104"/>
      <c r="E17" s="104"/>
      <c r="G17" s="104"/>
      <c r="I17" s="104"/>
    </row>
    <row r="20" spans="2:9" s="31" customFormat="1" x14ac:dyDescent="0.3">
      <c r="B20" s="32" t="s">
        <v>33</v>
      </c>
    </row>
    <row r="23" spans="2:9" ht="9" customHeight="1" thickBot="1" x14ac:dyDescent="0.35"/>
    <row r="24" spans="2:9" ht="15" thickBot="1" x14ac:dyDescent="0.35">
      <c r="B24" s="105">
        <f>(10+10+10+9.5)/4</f>
        <v>9.875</v>
      </c>
      <c r="C24" s="106"/>
    </row>
    <row r="27" spans="2:9" ht="12" customHeight="1" thickBot="1" x14ac:dyDescent="0.35"/>
    <row r="28" spans="2:9" ht="15" thickBot="1" x14ac:dyDescent="0.35">
      <c r="B28" s="98">
        <f>(5+(2*3) -3)</f>
        <v>8</v>
      </c>
      <c r="C28" s="99"/>
    </row>
    <row r="31" spans="2:9" ht="8.5500000000000007" customHeight="1" thickBot="1" x14ac:dyDescent="0.35"/>
    <row r="32" spans="2:9" ht="15" thickBot="1" x14ac:dyDescent="0.35">
      <c r="B32" s="98">
        <f>(2*(2-(-3+2)+5)^2)</f>
        <v>128</v>
      </c>
      <c r="C32" s="99"/>
    </row>
    <row r="35" spans="2:4" s="31" customFormat="1" x14ac:dyDescent="0.3">
      <c r="B35" s="32" t="s">
        <v>34</v>
      </c>
    </row>
    <row r="36" spans="2:4" ht="15" thickBot="1" x14ac:dyDescent="0.35"/>
    <row r="37" spans="2:4" x14ac:dyDescent="0.3">
      <c r="C37" s="100">
        <f>(5-1)/2+(3/2)</f>
        <v>3.5</v>
      </c>
    </row>
    <row r="38" spans="2:4" x14ac:dyDescent="0.3">
      <c r="C38" s="101"/>
    </row>
    <row r="39" spans="2:4" ht="15" thickBot="1" x14ac:dyDescent="0.35">
      <c r="C39" s="102"/>
    </row>
    <row r="40" spans="2:4" ht="15" thickBot="1" x14ac:dyDescent="0.35"/>
    <row r="41" spans="2:4" x14ac:dyDescent="0.3">
      <c r="D41" s="100">
        <f>((-2*2)/(2-1)+3/2)+(2/1.5)</f>
        <v>-1.1666666666666667</v>
      </c>
    </row>
    <row r="42" spans="2:4" x14ac:dyDescent="0.3">
      <c r="D42" s="101"/>
    </row>
    <row r="43" spans="2:4" ht="15" thickBot="1" x14ac:dyDescent="0.35">
      <c r="D43" s="102"/>
    </row>
  </sheetData>
  <mergeCells count="22">
    <mergeCell ref="I16:I17"/>
    <mergeCell ref="A1:XFD2"/>
    <mergeCell ref="C7:C8"/>
    <mergeCell ref="E7:E8"/>
    <mergeCell ref="G7:G8"/>
    <mergeCell ref="I7:I8"/>
    <mergeCell ref="I10:I11"/>
    <mergeCell ref="C10:C11"/>
    <mergeCell ref="E10:E11"/>
    <mergeCell ref="G10:G11"/>
    <mergeCell ref="I13:I14"/>
    <mergeCell ref="G13:G14"/>
    <mergeCell ref="E13:E14"/>
    <mergeCell ref="C13:C14"/>
    <mergeCell ref="G16:G17"/>
    <mergeCell ref="B32:C32"/>
    <mergeCell ref="C37:C39"/>
    <mergeCell ref="D41:D43"/>
    <mergeCell ref="C16:C17"/>
    <mergeCell ref="E16:E17"/>
    <mergeCell ref="B24:C24"/>
    <mergeCell ref="B28:C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57B-97B8-4075-A765-7A2DE45E5D3B}">
  <dimension ref="B2:O14"/>
  <sheetViews>
    <sheetView showGridLines="0" zoomScaleNormal="100" workbookViewId="0">
      <selection activeCell="O15" sqref="O15"/>
    </sheetView>
  </sheetViews>
  <sheetFormatPr defaultRowHeight="14.4" x14ac:dyDescent="0.3"/>
  <cols>
    <col min="2" max="2" width="11.44140625" customWidth="1"/>
    <col min="3" max="3" width="16" customWidth="1"/>
    <col min="4" max="4" width="12.77734375" bestFit="1" customWidth="1"/>
    <col min="5" max="5" width="16.109375" customWidth="1"/>
    <col min="6" max="6" width="8.21875" customWidth="1"/>
    <col min="7" max="7" width="4.77734375" bestFit="1" customWidth="1"/>
    <col min="8" max="8" width="16.109375" customWidth="1"/>
    <col min="9" max="9" width="15.44140625" bestFit="1" customWidth="1"/>
    <col min="10" max="10" width="12.44140625" customWidth="1"/>
    <col min="12" max="12" width="10.5546875" bestFit="1" customWidth="1"/>
    <col min="13" max="13" width="19.109375" customWidth="1"/>
    <col min="14" max="14" width="12.77734375" bestFit="1" customWidth="1"/>
    <col min="15" max="15" width="11.88671875" bestFit="1" customWidth="1"/>
  </cols>
  <sheetData>
    <row r="2" spans="2:15" ht="23.4" x14ac:dyDescent="0.3">
      <c r="B2" s="109" t="s">
        <v>70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4" spans="2:15" ht="15" thickBot="1" x14ac:dyDescent="0.35"/>
    <row r="5" spans="2:15" x14ac:dyDescent="0.3">
      <c r="B5" s="35" t="s">
        <v>69</v>
      </c>
      <c r="C5" s="36" t="s">
        <v>68</v>
      </c>
      <c r="D5" s="36" t="s">
        <v>62</v>
      </c>
      <c r="E5" s="37" t="s">
        <v>61</v>
      </c>
      <c r="G5" s="35" t="s">
        <v>67</v>
      </c>
      <c r="H5" s="36" t="s">
        <v>66</v>
      </c>
      <c r="I5" s="36" t="s">
        <v>65</v>
      </c>
      <c r="J5" s="37" t="s">
        <v>61</v>
      </c>
      <c r="L5" s="35" t="s">
        <v>64</v>
      </c>
      <c r="M5" s="36" t="s">
        <v>63</v>
      </c>
      <c r="N5" s="36" t="s">
        <v>62</v>
      </c>
      <c r="O5" s="37" t="s">
        <v>61</v>
      </c>
    </row>
    <row r="6" spans="2:15" x14ac:dyDescent="0.3">
      <c r="B6" s="38">
        <v>150</v>
      </c>
      <c r="C6" t="s">
        <v>60</v>
      </c>
      <c r="D6" s="39">
        <v>3.9</v>
      </c>
      <c r="E6" s="40">
        <f>B6*D6</f>
        <v>585</v>
      </c>
      <c r="G6" s="38">
        <v>2</v>
      </c>
      <c r="H6" t="s">
        <v>59</v>
      </c>
      <c r="I6" s="39">
        <v>40</v>
      </c>
      <c r="J6" s="40">
        <f>G6*I6</f>
        <v>80</v>
      </c>
      <c r="L6" s="38">
        <v>30</v>
      </c>
      <c r="M6" t="s">
        <v>58</v>
      </c>
      <c r="N6" s="39">
        <v>32</v>
      </c>
      <c r="O6" s="40">
        <f>L6*N6</f>
        <v>960</v>
      </c>
    </row>
    <row r="7" spans="2:15" x14ac:dyDescent="0.3">
      <c r="B7" s="41">
        <v>80</v>
      </c>
      <c r="C7" s="42" t="s">
        <v>57</v>
      </c>
      <c r="D7" s="43">
        <v>5.6</v>
      </c>
      <c r="E7" s="43">
        <f t="shared" ref="E7:E13" si="0">B7*D7</f>
        <v>448</v>
      </c>
      <c r="G7" s="41">
        <v>3</v>
      </c>
      <c r="H7" s="42" t="s">
        <v>56</v>
      </c>
      <c r="I7" s="43">
        <v>120</v>
      </c>
      <c r="J7" s="43">
        <f t="shared" ref="J7:J13" si="1">G7*I7</f>
        <v>360</v>
      </c>
      <c r="L7" s="41">
        <v>20</v>
      </c>
      <c r="M7" s="42" t="s">
        <v>55</v>
      </c>
      <c r="N7" s="43">
        <v>5</v>
      </c>
      <c r="O7" s="44">
        <f t="shared" ref="O7:O13" si="2">L7*N7</f>
        <v>100</v>
      </c>
    </row>
    <row r="8" spans="2:15" x14ac:dyDescent="0.3">
      <c r="B8" s="38">
        <v>50</v>
      </c>
      <c r="C8" t="s">
        <v>54</v>
      </c>
      <c r="D8" s="39">
        <v>3</v>
      </c>
      <c r="E8" s="40">
        <f t="shared" si="0"/>
        <v>150</v>
      </c>
      <c r="G8" s="38">
        <v>5</v>
      </c>
      <c r="H8" t="s">
        <v>53</v>
      </c>
      <c r="I8" s="39">
        <v>30</v>
      </c>
      <c r="J8" s="40">
        <f t="shared" si="1"/>
        <v>150</v>
      </c>
      <c r="L8" s="38">
        <v>400</v>
      </c>
      <c r="M8" t="s">
        <v>52</v>
      </c>
      <c r="N8" s="39">
        <v>5</v>
      </c>
      <c r="O8" s="40">
        <f t="shared" si="2"/>
        <v>2000</v>
      </c>
    </row>
    <row r="9" spans="2:15" x14ac:dyDescent="0.3">
      <c r="B9" s="41">
        <v>50</v>
      </c>
      <c r="C9" s="42" t="s">
        <v>51</v>
      </c>
      <c r="D9" s="43">
        <v>7.5</v>
      </c>
      <c r="E9" s="43">
        <f t="shared" si="0"/>
        <v>375</v>
      </c>
      <c r="G9" s="41">
        <v>6</v>
      </c>
      <c r="H9" s="42" t="s">
        <v>50</v>
      </c>
      <c r="I9" s="43">
        <v>55</v>
      </c>
      <c r="J9" s="43">
        <f t="shared" si="1"/>
        <v>330</v>
      </c>
      <c r="L9" s="41">
        <v>400</v>
      </c>
      <c r="M9" s="42" t="s">
        <v>49</v>
      </c>
      <c r="N9" s="43">
        <v>5</v>
      </c>
      <c r="O9" s="44">
        <f t="shared" si="2"/>
        <v>2000</v>
      </c>
    </row>
    <row r="10" spans="2:15" x14ac:dyDescent="0.3">
      <c r="B10" s="38">
        <v>20</v>
      </c>
      <c r="C10" t="s">
        <v>48</v>
      </c>
      <c r="D10" s="39">
        <v>32</v>
      </c>
      <c r="E10" s="40">
        <f t="shared" si="0"/>
        <v>640</v>
      </c>
      <c r="G10" s="38">
        <v>5</v>
      </c>
      <c r="H10" t="s">
        <v>47</v>
      </c>
      <c r="I10" s="39">
        <v>130</v>
      </c>
      <c r="J10" s="40">
        <f t="shared" si="1"/>
        <v>650</v>
      </c>
      <c r="L10" s="38">
        <v>23</v>
      </c>
      <c r="M10" t="s">
        <v>46</v>
      </c>
      <c r="N10" s="39">
        <v>11</v>
      </c>
      <c r="O10" s="40">
        <f t="shared" si="2"/>
        <v>253</v>
      </c>
    </row>
    <row r="11" spans="2:15" x14ac:dyDescent="0.3">
      <c r="B11" s="41">
        <v>20</v>
      </c>
      <c r="C11" s="42" t="s">
        <v>45</v>
      </c>
      <c r="D11" s="43">
        <v>50</v>
      </c>
      <c r="E11" s="43">
        <f t="shared" si="0"/>
        <v>1000</v>
      </c>
      <c r="G11" s="41">
        <v>2</v>
      </c>
      <c r="H11" s="42" t="s">
        <v>44</v>
      </c>
      <c r="I11" s="43">
        <v>70</v>
      </c>
      <c r="J11" s="43">
        <f t="shared" si="1"/>
        <v>140</v>
      </c>
      <c r="L11" s="41">
        <v>50</v>
      </c>
      <c r="M11" s="42" t="s">
        <v>43</v>
      </c>
      <c r="N11" s="43">
        <v>2.1</v>
      </c>
      <c r="O11" s="44">
        <f t="shared" si="2"/>
        <v>105</v>
      </c>
    </row>
    <row r="12" spans="2:15" x14ac:dyDescent="0.3">
      <c r="B12" s="38">
        <v>5</v>
      </c>
      <c r="C12" t="s">
        <v>42</v>
      </c>
      <c r="D12" s="39">
        <v>30</v>
      </c>
      <c r="E12" s="40">
        <f t="shared" si="0"/>
        <v>150</v>
      </c>
      <c r="G12" s="38">
        <v>2</v>
      </c>
      <c r="H12" t="s">
        <v>41</v>
      </c>
      <c r="I12" s="39">
        <v>40</v>
      </c>
      <c r="J12" s="40">
        <f t="shared" si="1"/>
        <v>80</v>
      </c>
      <c r="L12" s="38">
        <v>150</v>
      </c>
      <c r="M12" t="s">
        <v>40</v>
      </c>
      <c r="N12" s="39">
        <v>0.8</v>
      </c>
      <c r="O12" s="40">
        <f t="shared" si="2"/>
        <v>120</v>
      </c>
    </row>
    <row r="13" spans="2:15" x14ac:dyDescent="0.3">
      <c r="B13" s="41">
        <v>3</v>
      </c>
      <c r="C13" s="42" t="s">
        <v>39</v>
      </c>
      <c r="D13" s="43">
        <v>30</v>
      </c>
      <c r="E13" s="43">
        <f t="shared" si="0"/>
        <v>90</v>
      </c>
      <c r="G13" s="41">
        <v>5</v>
      </c>
      <c r="H13" s="42" t="s">
        <v>38</v>
      </c>
      <c r="I13" s="43">
        <v>8</v>
      </c>
      <c r="J13" s="43">
        <f t="shared" si="1"/>
        <v>40</v>
      </c>
      <c r="L13" s="41">
        <v>10</v>
      </c>
      <c r="M13" s="42" t="s">
        <v>37</v>
      </c>
      <c r="N13" s="43">
        <v>3.2</v>
      </c>
      <c r="O13" s="44">
        <f t="shared" si="2"/>
        <v>32</v>
      </c>
    </row>
    <row r="14" spans="2:15" ht="15" thickBot="1" x14ac:dyDescent="0.35">
      <c r="B14" s="107" t="s">
        <v>136</v>
      </c>
      <c r="C14" s="108"/>
      <c r="D14" s="108"/>
      <c r="E14" s="45">
        <f>SUM(E6:E13)</f>
        <v>3438</v>
      </c>
      <c r="G14" s="107" t="s">
        <v>136</v>
      </c>
      <c r="H14" s="108"/>
      <c r="I14" s="108"/>
      <c r="J14" s="45">
        <f>SUM(J6:J13)</f>
        <v>1830</v>
      </c>
      <c r="L14" s="107" t="s">
        <v>136</v>
      </c>
      <c r="M14" s="108"/>
      <c r="N14" s="108"/>
      <c r="O14" s="45">
        <f>SUM(O6:O13)</f>
        <v>5570</v>
      </c>
    </row>
  </sheetData>
  <mergeCells count="4">
    <mergeCell ref="B14:D14"/>
    <mergeCell ref="G14:I14"/>
    <mergeCell ref="L14:N14"/>
    <mergeCell ref="B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3752-82FB-40EB-8086-96F71212A8AE}">
  <dimension ref="B2:I15"/>
  <sheetViews>
    <sheetView showGridLines="0" zoomScaleNormal="100" workbookViewId="0">
      <selection activeCell="G16" sqref="G16"/>
    </sheetView>
  </sheetViews>
  <sheetFormatPr defaultRowHeight="14.4" x14ac:dyDescent="0.3"/>
  <cols>
    <col min="3" max="3" width="27.33203125" bestFit="1" customWidth="1"/>
    <col min="4" max="5" width="18.88671875" customWidth="1"/>
    <col min="6" max="6" width="23" bestFit="1" customWidth="1"/>
    <col min="7" max="7" width="24.109375" bestFit="1" customWidth="1"/>
  </cols>
  <sheetData>
    <row r="2" spans="2:9" ht="23.4" x14ac:dyDescent="0.3">
      <c r="B2" s="110" t="s">
        <v>89</v>
      </c>
      <c r="C2" s="110"/>
      <c r="D2" s="110"/>
      <c r="E2" s="110"/>
      <c r="F2" s="110"/>
      <c r="G2" s="110"/>
    </row>
    <row r="3" spans="2:9" ht="15" thickBot="1" x14ac:dyDescent="0.35"/>
    <row r="4" spans="2:9" ht="43.2" x14ac:dyDescent="0.3">
      <c r="B4" s="46" t="s">
        <v>88</v>
      </c>
      <c r="C4" s="47" t="s">
        <v>87</v>
      </c>
      <c r="D4" s="47" t="s">
        <v>64</v>
      </c>
      <c r="E4" s="47" t="s">
        <v>86</v>
      </c>
      <c r="F4" s="52" t="s">
        <v>137</v>
      </c>
      <c r="G4" s="53" t="s">
        <v>138</v>
      </c>
    </row>
    <row r="5" spans="2:9" x14ac:dyDescent="0.3">
      <c r="B5" s="48">
        <v>1</v>
      </c>
      <c r="C5" s="7" t="s">
        <v>85</v>
      </c>
      <c r="D5" s="7" t="s">
        <v>78</v>
      </c>
      <c r="E5" s="60">
        <v>0.25</v>
      </c>
      <c r="F5" s="54">
        <v>350</v>
      </c>
      <c r="G5" s="55">
        <f>F5+F5*E5</f>
        <v>437.5</v>
      </c>
      <c r="I5" t="s">
        <v>139</v>
      </c>
    </row>
    <row r="6" spans="2:9" x14ac:dyDescent="0.3">
      <c r="B6" s="49">
        <v>2</v>
      </c>
      <c r="C6" s="16" t="s">
        <v>84</v>
      </c>
      <c r="D6" s="16" t="s">
        <v>78</v>
      </c>
      <c r="E6" s="61">
        <v>0.15</v>
      </c>
      <c r="F6" s="56">
        <v>260</v>
      </c>
      <c r="G6" s="57">
        <f>F6+F6*E6</f>
        <v>299</v>
      </c>
    </row>
    <row r="7" spans="2:9" x14ac:dyDescent="0.3">
      <c r="B7" s="48">
        <v>3</v>
      </c>
      <c r="C7" s="7" t="s">
        <v>83</v>
      </c>
      <c r="D7" s="7" t="s">
        <v>78</v>
      </c>
      <c r="E7" s="60">
        <v>0.1</v>
      </c>
      <c r="F7" s="54">
        <v>330</v>
      </c>
      <c r="G7" s="57">
        <f>F7+F7*E7</f>
        <v>363</v>
      </c>
    </row>
    <row r="8" spans="2:9" x14ac:dyDescent="0.3">
      <c r="B8" s="49">
        <v>4</v>
      </c>
      <c r="C8" s="16" t="s">
        <v>82</v>
      </c>
      <c r="D8" s="16" t="s">
        <v>78</v>
      </c>
      <c r="E8" s="61">
        <v>0.2</v>
      </c>
      <c r="F8" s="56">
        <v>180</v>
      </c>
      <c r="G8" s="57">
        <f>F8+F8*E8</f>
        <v>216</v>
      </c>
    </row>
    <row r="9" spans="2:9" x14ac:dyDescent="0.3">
      <c r="B9" s="48">
        <v>5</v>
      </c>
      <c r="C9" s="7" t="s">
        <v>81</v>
      </c>
      <c r="D9" s="7" t="s">
        <v>78</v>
      </c>
      <c r="E9" s="60">
        <v>0.25</v>
      </c>
      <c r="F9" s="54">
        <v>280</v>
      </c>
      <c r="G9" s="55">
        <f>F9+F9*E9</f>
        <v>350</v>
      </c>
    </row>
    <row r="10" spans="2:9" x14ac:dyDescent="0.3">
      <c r="B10" s="49">
        <v>6</v>
      </c>
      <c r="C10" s="16" t="s">
        <v>80</v>
      </c>
      <c r="D10" s="16" t="s">
        <v>78</v>
      </c>
      <c r="E10" s="61">
        <v>0.1</v>
      </c>
      <c r="F10" s="56">
        <v>225</v>
      </c>
      <c r="G10" s="57">
        <f>F10+F10*E10</f>
        <v>247.5</v>
      </c>
    </row>
    <row r="11" spans="2:9" x14ac:dyDescent="0.3">
      <c r="B11" s="48">
        <v>7</v>
      </c>
      <c r="C11" s="7" t="s">
        <v>79</v>
      </c>
      <c r="D11" s="7" t="s">
        <v>78</v>
      </c>
      <c r="E11" s="60">
        <v>0.05</v>
      </c>
      <c r="F11" s="54">
        <v>100</v>
      </c>
      <c r="G11" s="55">
        <f>F11+F11*E11</f>
        <v>105</v>
      </c>
    </row>
    <row r="12" spans="2:9" x14ac:dyDescent="0.3">
      <c r="B12" s="49">
        <v>8</v>
      </c>
      <c r="C12" s="16" t="s">
        <v>77</v>
      </c>
      <c r="D12" s="16" t="s">
        <v>76</v>
      </c>
      <c r="E12" s="61">
        <v>0.05</v>
      </c>
      <c r="F12" s="56">
        <v>22</v>
      </c>
      <c r="G12" s="57">
        <f>F12+F12*E12</f>
        <v>23.1</v>
      </c>
    </row>
    <row r="13" spans="2:9" x14ac:dyDescent="0.3">
      <c r="B13" s="48">
        <v>9</v>
      </c>
      <c r="C13" s="7" t="s">
        <v>75</v>
      </c>
      <c r="D13" s="7" t="s">
        <v>74</v>
      </c>
      <c r="E13" s="60">
        <v>0.1</v>
      </c>
      <c r="F13" s="54">
        <v>360</v>
      </c>
      <c r="G13" s="55">
        <f>F13+F13*E13</f>
        <v>396</v>
      </c>
    </row>
    <row r="14" spans="2:9" x14ac:dyDescent="0.3">
      <c r="B14" s="49">
        <v>10</v>
      </c>
      <c r="C14" s="16" t="s">
        <v>73</v>
      </c>
      <c r="D14" s="16" t="s">
        <v>71</v>
      </c>
      <c r="E14" s="61">
        <v>0.15</v>
      </c>
      <c r="F14" s="56">
        <v>195</v>
      </c>
      <c r="G14" s="57">
        <f>F14+F14*E14</f>
        <v>224.25</v>
      </c>
    </row>
    <row r="15" spans="2:9" ht="15" thickBot="1" x14ac:dyDescent="0.35">
      <c r="B15" s="50">
        <v>11</v>
      </c>
      <c r="C15" s="51" t="s">
        <v>72</v>
      </c>
      <c r="D15" s="51" t="s">
        <v>71</v>
      </c>
      <c r="E15" s="62">
        <v>0.25</v>
      </c>
      <c r="F15" s="58">
        <v>380</v>
      </c>
      <c r="G15" s="59">
        <f>F15+F15*E15</f>
        <v>475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259B-40FE-4DC2-9E37-22E042BF309A}">
  <dimension ref="E2:H16"/>
  <sheetViews>
    <sheetView showGridLines="0" zoomScale="115" zoomScaleNormal="115" workbookViewId="0">
      <selection activeCell="G16" sqref="G16:H16"/>
    </sheetView>
  </sheetViews>
  <sheetFormatPr defaultRowHeight="14.4" x14ac:dyDescent="0.3"/>
  <cols>
    <col min="5" max="5" width="21" customWidth="1"/>
    <col min="6" max="6" width="14.44140625" customWidth="1"/>
    <col min="7" max="7" width="12.33203125" customWidth="1"/>
    <col min="8" max="8" width="11.109375" customWidth="1"/>
  </cols>
  <sheetData>
    <row r="2" spans="5:8" ht="23.4" x14ac:dyDescent="0.3">
      <c r="E2" s="111" t="s">
        <v>106</v>
      </c>
      <c r="F2" s="111"/>
      <c r="G2" s="111"/>
      <c r="H2" s="111"/>
    </row>
    <row r="3" spans="5:8" ht="15" thickBot="1" x14ac:dyDescent="0.35"/>
    <row r="4" spans="5:8" x14ac:dyDescent="0.3">
      <c r="E4" s="63" t="s">
        <v>105</v>
      </c>
      <c r="F4" s="112">
        <v>1600</v>
      </c>
      <c r="G4" s="112"/>
      <c r="H4" s="113"/>
    </row>
    <row r="5" spans="5:8" ht="15" thickBot="1" x14ac:dyDescent="0.35">
      <c r="E5" s="64" t="s">
        <v>104</v>
      </c>
      <c r="F5" s="114">
        <v>44670</v>
      </c>
      <c r="G5" s="114"/>
      <c r="H5" s="115"/>
    </row>
    <row r="7" spans="5:8" x14ac:dyDescent="0.3">
      <c r="E7" s="65" t="s">
        <v>103</v>
      </c>
      <c r="F7" s="65" t="s">
        <v>102</v>
      </c>
      <c r="G7" s="65" t="s">
        <v>101</v>
      </c>
      <c r="H7" s="65" t="s">
        <v>100</v>
      </c>
    </row>
    <row r="8" spans="5:8" x14ac:dyDescent="0.3">
      <c r="E8" t="s">
        <v>99</v>
      </c>
      <c r="F8" s="33">
        <v>44661</v>
      </c>
      <c r="G8" s="34">
        <v>125.42</v>
      </c>
      <c r="H8" t="s">
        <v>94</v>
      </c>
    </row>
    <row r="9" spans="5:8" x14ac:dyDescent="0.3">
      <c r="E9" s="66" t="s">
        <v>98</v>
      </c>
      <c r="F9" s="67">
        <v>44666</v>
      </c>
      <c r="G9" s="68">
        <v>215</v>
      </c>
      <c r="H9" s="66" t="s">
        <v>92</v>
      </c>
    </row>
    <row r="10" spans="5:8" x14ac:dyDescent="0.3">
      <c r="E10" t="s">
        <v>97</v>
      </c>
      <c r="F10" s="33">
        <v>44666</v>
      </c>
      <c r="G10" s="34">
        <v>430</v>
      </c>
      <c r="H10" t="s">
        <v>94</v>
      </c>
    </row>
    <row r="11" spans="5:8" x14ac:dyDescent="0.3">
      <c r="E11" s="66" t="s">
        <v>96</v>
      </c>
      <c r="F11" s="33">
        <v>44666</v>
      </c>
      <c r="G11" s="68">
        <v>115</v>
      </c>
      <c r="H11" s="66" t="s">
        <v>94</v>
      </c>
    </row>
    <row r="12" spans="5:8" x14ac:dyDescent="0.3">
      <c r="E12" t="s">
        <v>95</v>
      </c>
      <c r="F12" s="33">
        <v>44667</v>
      </c>
      <c r="G12" s="34">
        <v>35.75</v>
      </c>
      <c r="H12" t="s">
        <v>94</v>
      </c>
    </row>
    <row r="13" spans="5:8" x14ac:dyDescent="0.3">
      <c r="E13" s="66" t="s">
        <v>93</v>
      </c>
      <c r="F13" s="33">
        <v>44669</v>
      </c>
      <c r="G13" s="68">
        <v>140</v>
      </c>
      <c r="H13" s="66" t="s">
        <v>92</v>
      </c>
    </row>
    <row r="14" spans="5:8" ht="15" thickBot="1" x14ac:dyDescent="0.35"/>
    <row r="15" spans="5:8" x14ac:dyDescent="0.3">
      <c r="E15" s="116" t="s">
        <v>91</v>
      </c>
      <c r="F15" s="117"/>
      <c r="G15" s="122">
        <f>G8+G10+G11+G12</f>
        <v>706.17</v>
      </c>
      <c r="H15" s="123"/>
    </row>
    <row r="16" spans="5:8" ht="15" thickBot="1" x14ac:dyDescent="0.35">
      <c r="E16" s="118" t="s">
        <v>90</v>
      </c>
      <c r="F16" s="119"/>
      <c r="G16" s="120">
        <f>F4-G15</f>
        <v>893.83</v>
      </c>
      <c r="H16" s="121"/>
    </row>
  </sheetData>
  <mergeCells count="7">
    <mergeCell ref="E2:H2"/>
    <mergeCell ref="F4:H4"/>
    <mergeCell ref="F5:H5"/>
    <mergeCell ref="E15:F15"/>
    <mergeCell ref="E16:F16"/>
    <mergeCell ref="G16:H16"/>
    <mergeCell ref="G15:H15"/>
  </mergeCells>
  <conditionalFormatting sqref="H8:H13">
    <cfRule type="cellIs" dxfId="1" priority="1" operator="equal">
      <formula>"Em aberto"</formula>
    </cfRule>
    <cfRule type="cellIs" dxfId="0" priority="2" operator="equal">
      <formula>"Pago"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CCF-260A-4A84-9D25-F4F6652344B6}">
  <dimension ref="E2:H17"/>
  <sheetViews>
    <sheetView showGridLines="0" zoomScaleNormal="100" workbookViewId="0">
      <selection activeCell="H18" sqref="H18"/>
    </sheetView>
  </sheetViews>
  <sheetFormatPr defaultRowHeight="14.4" x14ac:dyDescent="0.3"/>
  <cols>
    <col min="5" max="5" width="13.109375" customWidth="1"/>
    <col min="6" max="6" width="11.5546875" customWidth="1"/>
    <col min="7" max="7" width="18" customWidth="1"/>
    <col min="8" max="8" width="16" customWidth="1"/>
  </cols>
  <sheetData>
    <row r="2" spans="5:8" ht="23.4" x14ac:dyDescent="0.3">
      <c r="E2" s="124" t="s">
        <v>121</v>
      </c>
      <c r="F2" s="124"/>
      <c r="G2" s="124"/>
      <c r="H2" s="124"/>
    </row>
    <row r="3" spans="5:8" ht="15" thickBot="1" x14ac:dyDescent="0.35"/>
    <row r="4" spans="5:8" ht="15" thickBot="1" x14ac:dyDescent="0.35">
      <c r="E4" s="125" t="s">
        <v>120</v>
      </c>
      <c r="F4" s="125"/>
      <c r="G4" s="125"/>
      <c r="H4" s="84">
        <v>18000</v>
      </c>
    </row>
    <row r="5" spans="5:8" ht="15" thickBot="1" x14ac:dyDescent="0.35"/>
    <row r="6" spans="5:8" x14ac:dyDescent="0.3">
      <c r="E6" s="75" t="s">
        <v>119</v>
      </c>
      <c r="F6" s="76" t="s">
        <v>64</v>
      </c>
      <c r="G6" s="76" t="s">
        <v>118</v>
      </c>
      <c r="H6" s="77" t="s">
        <v>117</v>
      </c>
    </row>
    <row r="7" spans="5:8" x14ac:dyDescent="0.3">
      <c r="E7" s="78" t="s">
        <v>116</v>
      </c>
      <c r="F7" s="71">
        <v>7</v>
      </c>
      <c r="G7" s="72">
        <v>120</v>
      </c>
      <c r="H7" s="79">
        <f>F7*G7</f>
        <v>840</v>
      </c>
    </row>
    <row r="8" spans="5:8" x14ac:dyDescent="0.3">
      <c r="E8" s="80" t="s">
        <v>115</v>
      </c>
      <c r="F8" s="73">
        <v>28</v>
      </c>
      <c r="G8" s="74">
        <v>22.7</v>
      </c>
      <c r="H8" s="79">
        <f>F8*G8</f>
        <v>635.6</v>
      </c>
    </row>
    <row r="9" spans="5:8" x14ac:dyDescent="0.3">
      <c r="E9" s="78" t="s">
        <v>114</v>
      </c>
      <c r="F9" s="71">
        <v>4</v>
      </c>
      <c r="G9" s="72">
        <v>7.5</v>
      </c>
      <c r="H9" s="79">
        <f>F9*G9</f>
        <v>30</v>
      </c>
    </row>
    <row r="10" spans="5:8" x14ac:dyDescent="0.3">
      <c r="E10" s="80" t="s">
        <v>113</v>
      </c>
      <c r="F10" s="73">
        <v>1200</v>
      </c>
      <c r="G10" s="74">
        <v>1.05</v>
      </c>
      <c r="H10" s="79">
        <f>F10*G10</f>
        <v>1260</v>
      </c>
    </row>
    <row r="11" spans="5:8" x14ac:dyDescent="0.3">
      <c r="E11" s="78" t="s">
        <v>112</v>
      </c>
      <c r="F11" s="71">
        <v>5</v>
      </c>
      <c r="G11" s="72">
        <v>42</v>
      </c>
      <c r="H11" s="79">
        <f>F11*G11</f>
        <v>210</v>
      </c>
    </row>
    <row r="12" spans="5:8" x14ac:dyDescent="0.3">
      <c r="E12" s="80" t="s">
        <v>111</v>
      </c>
      <c r="F12" s="73">
        <v>3000</v>
      </c>
      <c r="G12" s="74">
        <v>0.85</v>
      </c>
      <c r="H12" s="79">
        <f>F12*G12</f>
        <v>2550</v>
      </c>
    </row>
    <row r="13" spans="5:8" x14ac:dyDescent="0.3">
      <c r="E13" s="78" t="s">
        <v>110</v>
      </c>
      <c r="F13" s="71">
        <v>10</v>
      </c>
      <c r="G13" s="72">
        <v>6.5</v>
      </c>
      <c r="H13" s="79">
        <f>F13*G13</f>
        <v>65</v>
      </c>
    </row>
    <row r="14" spans="5:8" ht="15" thickBot="1" x14ac:dyDescent="0.35">
      <c r="E14" s="81" t="s">
        <v>109</v>
      </c>
      <c r="F14" s="82">
        <v>115</v>
      </c>
      <c r="G14" s="83">
        <v>12</v>
      </c>
      <c r="H14" s="79">
        <f>F14*G14</f>
        <v>1380</v>
      </c>
    </row>
    <row r="15" spans="5:8" ht="15" thickBot="1" x14ac:dyDescent="0.35"/>
    <row r="16" spans="5:8" x14ac:dyDescent="0.3">
      <c r="G16" s="69" t="s">
        <v>108</v>
      </c>
      <c r="H16" s="85">
        <f>SUM(H7:H14)</f>
        <v>6970.6</v>
      </c>
    </row>
    <row r="17" spans="7:8" ht="15" thickBot="1" x14ac:dyDescent="0.35">
      <c r="G17" s="70" t="s">
        <v>107</v>
      </c>
      <c r="H17" s="86">
        <f>H4-H16</f>
        <v>11029.4</v>
      </c>
    </row>
  </sheetData>
  <mergeCells count="2">
    <mergeCell ref="E2:H2"/>
    <mergeCell ref="E4:G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6A24-DB3D-4B16-A435-5A05CD1E725A}">
  <dimension ref="B2:F13"/>
  <sheetViews>
    <sheetView showGridLines="0" tabSelected="1" zoomScale="130" zoomScaleNormal="130" workbookViewId="0">
      <selection activeCell="H10" sqref="H10"/>
    </sheetView>
  </sheetViews>
  <sheetFormatPr defaultRowHeight="14.4" x14ac:dyDescent="0.3"/>
  <cols>
    <col min="3" max="3" width="15.6640625" customWidth="1"/>
    <col min="4" max="4" width="11.33203125" customWidth="1"/>
    <col min="5" max="5" width="11" customWidth="1"/>
    <col min="6" max="6" width="9.5546875" bestFit="1" customWidth="1"/>
  </cols>
  <sheetData>
    <row r="2" spans="2:6" ht="23.4" x14ac:dyDescent="0.3">
      <c r="B2" s="126" t="s">
        <v>135</v>
      </c>
      <c r="C2" s="126"/>
      <c r="D2" s="126"/>
      <c r="E2" s="126"/>
      <c r="F2" s="126"/>
    </row>
    <row r="4" spans="2:6" x14ac:dyDescent="0.3">
      <c r="C4" s="127" t="s">
        <v>134</v>
      </c>
      <c r="D4" s="127"/>
      <c r="E4" s="128">
        <v>0.7</v>
      </c>
      <c r="F4" s="128"/>
    </row>
    <row r="5" spans="2:6" ht="15" thickBot="1" x14ac:dyDescent="0.35"/>
    <row r="6" spans="2:6" x14ac:dyDescent="0.3">
      <c r="B6" s="87" t="s">
        <v>133</v>
      </c>
      <c r="C6" s="88" t="s">
        <v>132</v>
      </c>
      <c r="D6" s="88" t="s">
        <v>131</v>
      </c>
      <c r="E6" s="88" t="s">
        <v>130</v>
      </c>
      <c r="F6" s="89" t="s">
        <v>129</v>
      </c>
    </row>
    <row r="7" spans="2:6" x14ac:dyDescent="0.3">
      <c r="B7" s="133">
        <v>1</v>
      </c>
      <c r="C7" s="129" t="s">
        <v>128</v>
      </c>
      <c r="D7" s="130">
        <v>27.9</v>
      </c>
      <c r="E7" s="130">
        <f>D7+F7</f>
        <v>47.429999999999993</v>
      </c>
      <c r="F7" s="136">
        <f>D7*$E$4</f>
        <v>19.529999999999998</v>
      </c>
    </row>
    <row r="8" spans="2:6" x14ac:dyDescent="0.3">
      <c r="B8" s="134">
        <v>2</v>
      </c>
      <c r="C8" s="131" t="s">
        <v>127</v>
      </c>
      <c r="D8" s="91">
        <v>16.899999999999999</v>
      </c>
      <c r="E8" s="91">
        <f t="shared" ref="E8:E13" si="0">D8+F8</f>
        <v>28.729999999999997</v>
      </c>
      <c r="F8" s="137">
        <f t="shared" ref="F8:F13" si="1">D8*$E$4</f>
        <v>11.829999999999998</v>
      </c>
    </row>
    <row r="9" spans="2:6" x14ac:dyDescent="0.3">
      <c r="B9" s="135">
        <v>3</v>
      </c>
      <c r="C9" s="132" t="s">
        <v>126</v>
      </c>
      <c r="D9" s="90">
        <v>21.5</v>
      </c>
      <c r="E9" s="90">
        <f t="shared" si="0"/>
        <v>36.549999999999997</v>
      </c>
      <c r="F9" s="138">
        <f t="shared" si="1"/>
        <v>15.049999999999999</v>
      </c>
    </row>
    <row r="10" spans="2:6" x14ac:dyDescent="0.3">
      <c r="B10" s="134">
        <v>4</v>
      </c>
      <c r="C10" s="131" t="s">
        <v>125</v>
      </c>
      <c r="D10" s="91">
        <v>32</v>
      </c>
      <c r="E10" s="91">
        <f t="shared" si="0"/>
        <v>54.4</v>
      </c>
      <c r="F10" s="137">
        <f t="shared" si="1"/>
        <v>22.4</v>
      </c>
    </row>
    <row r="11" spans="2:6" x14ac:dyDescent="0.3">
      <c r="B11" s="135">
        <v>5</v>
      </c>
      <c r="C11" s="132" t="s">
        <v>124</v>
      </c>
      <c r="D11" s="90">
        <v>35.5</v>
      </c>
      <c r="E11" s="90">
        <f t="shared" si="0"/>
        <v>60.349999999999994</v>
      </c>
      <c r="F11" s="138">
        <f t="shared" si="1"/>
        <v>24.849999999999998</v>
      </c>
    </row>
    <row r="12" spans="2:6" x14ac:dyDescent="0.3">
      <c r="B12" s="134">
        <v>6</v>
      </c>
      <c r="C12" s="131" t="s">
        <v>123</v>
      </c>
      <c r="D12" s="91">
        <v>31.5</v>
      </c>
      <c r="E12" s="91">
        <f t="shared" si="0"/>
        <v>53.55</v>
      </c>
      <c r="F12" s="137">
        <f t="shared" si="1"/>
        <v>22.049999999999997</v>
      </c>
    </row>
    <row r="13" spans="2:6" x14ac:dyDescent="0.3">
      <c r="B13" s="139">
        <v>7</v>
      </c>
      <c r="C13" s="140" t="s">
        <v>122</v>
      </c>
      <c r="D13" s="141">
        <v>65.5</v>
      </c>
      <c r="E13" s="141">
        <f t="shared" si="0"/>
        <v>111.35</v>
      </c>
      <c r="F13" s="142">
        <f t="shared" si="1"/>
        <v>45.849999999999994</v>
      </c>
    </row>
  </sheetData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92" customFormat="1" x14ac:dyDescent="0.3">
      <c r="A1" s="92" t="s">
        <v>0</v>
      </c>
    </row>
    <row r="2" spans="1:3" s="9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Expressões Aritméticas</vt:lpstr>
      <vt:lpstr>Expressões Aritiméticas - Médio</vt:lpstr>
      <vt:lpstr>Atividade 01</vt:lpstr>
      <vt:lpstr>Atividade 02</vt:lpstr>
      <vt:lpstr>Atividade 03</vt:lpstr>
      <vt:lpstr>Atividade 04</vt:lpstr>
      <vt:lpstr>Atividade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2025-04-19T20:12:10Z</dcterms:modified>
  <cp:category>Curso de Excel Completo</cp:category>
</cp:coreProperties>
</file>