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\Downloads\"/>
    </mc:Choice>
  </mc:AlternateContent>
  <xr:revisionPtr revIDLastSave="0" documentId="13_ncr:1_{9A4F6F7E-4A80-47DD-9FF4-C4CCCA5BD019}" xr6:coauthVersionLast="47" xr6:coauthVersionMax="47" xr10:uidLastSave="{00000000-0000-0000-0000-000000000000}"/>
  <bookViews>
    <workbookView xWindow="-120" yWindow="-120" windowWidth="29040" windowHeight="15840" firstSheet="1" activeTab="1" xr2:uid="{51582EEC-0AEE-459A-AA04-9EDCD8F89717}"/>
  </bookViews>
  <sheets>
    <sheet name="Przykład_z_lekcji" sheetId="1" r:id="rId1"/>
    <sheet name="Zadanie" sheetId="2" r:id="rId2"/>
  </sheets>
  <definedNames>
    <definedName name="dt">Przykład_z_lekcji!$H$3</definedName>
    <definedName name="dt_2">Zadanie!$G$2</definedName>
    <definedName name="dx">Przykład_z_lekcji!$E$5</definedName>
    <definedName name="dx_2">Zadanie!$D$4</definedName>
    <definedName name="L">Przykład_z_lekcji!$E$3</definedName>
    <definedName name="l_2">Zadanie!$D$2</definedName>
    <definedName name="n">Przykład_z_lekcji!$E$4</definedName>
    <definedName name="n_2">Zadanie!$D$3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" i="2" l="1"/>
  <c r="W7" i="2" s="1"/>
  <c r="W8" i="2" s="1"/>
  <c r="W9" i="2" s="1"/>
  <c r="W10" i="2" s="1"/>
  <c r="D2" i="2"/>
  <c r="D4" i="2" s="1"/>
  <c r="I7" i="2" s="1"/>
  <c r="I8" i="2" s="1"/>
  <c r="W11" i="2" l="1"/>
  <c r="W12" i="2" s="1"/>
  <c r="W13" i="2" s="1"/>
  <c r="W14" i="2" s="1"/>
  <c r="W15" i="2" s="1"/>
  <c r="W16" i="2" s="1"/>
  <c r="W17" i="2" s="1"/>
  <c r="W18" i="2" s="1"/>
  <c r="W19" i="2" s="1"/>
  <c r="N7" i="2"/>
  <c r="N8" i="2" s="1"/>
  <c r="N12" i="2" s="1"/>
  <c r="O7" i="2"/>
  <c r="O8" i="2" s="1"/>
  <c r="G7" i="2"/>
  <c r="G8" i="2" s="1"/>
  <c r="G12" i="2" s="1"/>
  <c r="I12" i="2"/>
  <c r="L7" i="2"/>
  <c r="L8" i="2" s="1"/>
  <c r="P7" i="2"/>
  <c r="J7" i="2"/>
  <c r="J8" i="2" s="1"/>
  <c r="H7" i="2"/>
  <c r="H8" i="2" s="1"/>
  <c r="S9" i="2"/>
  <c r="X5" i="2" s="1"/>
  <c r="K7" i="2"/>
  <c r="K8" i="2" s="1"/>
  <c r="M7" i="2"/>
  <c r="M8" i="2" s="1"/>
  <c r="V7" i="1"/>
  <c r="V8" i="1" s="1"/>
  <c r="V9" i="1" s="1"/>
  <c r="V10" i="1" s="1"/>
  <c r="V11" i="1" s="1"/>
  <c r="V15" i="1" s="1"/>
  <c r="V16" i="1" s="1"/>
  <c r="V17" i="1" s="1"/>
  <c r="V18" i="1" s="1"/>
  <c r="V19" i="1" s="1"/>
  <c r="V20" i="1" s="1"/>
  <c r="V21" i="1" s="1"/>
  <c r="V22" i="1" s="1"/>
  <c r="V23" i="1" s="1"/>
  <c r="E3" i="1"/>
  <c r="E5" i="1" s="1"/>
  <c r="O10" i="2" l="1"/>
  <c r="O11" i="2" s="1"/>
  <c r="O14" i="2" s="1"/>
  <c r="O12" i="2"/>
  <c r="O13" i="2" s="1"/>
  <c r="O15" i="2" s="1"/>
  <c r="H10" i="2"/>
  <c r="H11" i="2" s="1"/>
  <c r="H14" i="2" s="1"/>
  <c r="J12" i="2"/>
  <c r="K10" i="2"/>
  <c r="K11" i="2" s="1"/>
  <c r="K14" i="2" s="1"/>
  <c r="M12" i="2"/>
  <c r="N10" i="2"/>
  <c r="N11" i="2" s="1"/>
  <c r="N14" i="2" s="1"/>
  <c r="T8" i="2"/>
  <c r="K12" i="2"/>
  <c r="L10" i="2"/>
  <c r="L11" i="2" s="1"/>
  <c r="L14" i="2" s="1"/>
  <c r="J10" i="2"/>
  <c r="J11" i="2" s="1"/>
  <c r="J14" i="2" s="1"/>
  <c r="I10" i="2"/>
  <c r="I11" i="2" s="1"/>
  <c r="I14" i="2" s="1"/>
  <c r="H12" i="2"/>
  <c r="G13" i="2" s="1"/>
  <c r="G15" i="2" s="1"/>
  <c r="M10" i="2"/>
  <c r="M11" i="2" s="1"/>
  <c r="M14" i="2" s="1"/>
  <c r="L12" i="2"/>
  <c r="G10" i="2"/>
  <c r="G11" i="2" s="1"/>
  <c r="G14" i="2" s="1"/>
  <c r="O8" i="1"/>
  <c r="O9" i="1" s="1"/>
  <c r="O13" i="1" s="1"/>
  <c r="N8" i="1"/>
  <c r="N9" i="1" s="1"/>
  <c r="N13" i="1" s="1"/>
  <c r="S10" i="1"/>
  <c r="W6" i="1" s="1"/>
  <c r="P8" i="1"/>
  <c r="P9" i="1" s="1"/>
  <c r="P13" i="1" s="1"/>
  <c r="I8" i="1"/>
  <c r="I9" i="1" s="1"/>
  <c r="I13" i="1" s="1"/>
  <c r="J14" i="1" s="1"/>
  <c r="J16" i="1" s="1"/>
  <c r="Q8" i="1"/>
  <c r="J8" i="1"/>
  <c r="J9" i="1" s="1"/>
  <c r="J13" i="1" s="1"/>
  <c r="H8" i="1"/>
  <c r="H9" i="1" s="1"/>
  <c r="H13" i="1" s="1"/>
  <c r="M8" i="1"/>
  <c r="M9" i="1" s="1"/>
  <c r="M13" i="1" s="1"/>
  <c r="N14" i="1" s="1"/>
  <c r="N16" i="1" s="1"/>
  <c r="L8" i="1"/>
  <c r="L9" i="1" s="1"/>
  <c r="L13" i="1" s="1"/>
  <c r="K8" i="1"/>
  <c r="K9" i="1" s="1"/>
  <c r="K13" i="1" s="1"/>
  <c r="L14" i="1" s="1"/>
  <c r="L16" i="1" s="1"/>
  <c r="Y5" i="2" l="1"/>
  <c r="Z5" i="2" s="1"/>
  <c r="N13" i="2"/>
  <c r="N15" i="2" s="1"/>
  <c r="M13" i="2"/>
  <c r="M15" i="2" s="1"/>
  <c r="M18" i="2" s="1"/>
  <c r="I13" i="2"/>
  <c r="I15" i="2" s="1"/>
  <c r="K13" i="2"/>
  <c r="K15" i="2" s="1"/>
  <c r="L16" i="2"/>
  <c r="J16" i="2"/>
  <c r="O16" i="2"/>
  <c r="K16" i="2"/>
  <c r="H13" i="2"/>
  <c r="H15" i="2" s="1"/>
  <c r="I16" i="2"/>
  <c r="M16" i="2"/>
  <c r="N16" i="2"/>
  <c r="G16" i="2"/>
  <c r="H16" i="2"/>
  <c r="G18" i="2"/>
  <c r="T14" i="2"/>
  <c r="Y6" i="2" s="1"/>
  <c r="O18" i="2"/>
  <c r="J13" i="2"/>
  <c r="J15" i="2" s="1"/>
  <c r="J18" i="2" s="1"/>
  <c r="L13" i="2"/>
  <c r="L15" i="2" s="1"/>
  <c r="L18" i="2" s="1"/>
  <c r="M14" i="1"/>
  <c r="M16" i="1" s="1"/>
  <c r="I14" i="1"/>
  <c r="I16" i="1" s="1"/>
  <c r="H14" i="1"/>
  <c r="H16" i="1" s="1"/>
  <c r="O14" i="1"/>
  <c r="O16" i="1" s="1"/>
  <c r="K14" i="1"/>
  <c r="K16" i="1" s="1"/>
  <c r="P14" i="1"/>
  <c r="P16" i="1" s="1"/>
  <c r="T9" i="1"/>
  <c r="X6" i="1" s="1"/>
  <c r="Y6" i="1" s="1"/>
  <c r="M11" i="1"/>
  <c r="L11" i="1"/>
  <c r="O11" i="1"/>
  <c r="K11" i="1"/>
  <c r="N11" i="1"/>
  <c r="P11" i="1"/>
  <c r="I11" i="1"/>
  <c r="H11" i="1"/>
  <c r="J11" i="1"/>
  <c r="N18" i="2" l="1"/>
  <c r="N19" i="2" s="1"/>
  <c r="N21" i="2" s="1"/>
  <c r="N17" i="2"/>
  <c r="N20" i="2" s="1"/>
  <c r="K18" i="2"/>
  <c r="K19" i="2" s="1"/>
  <c r="K21" i="2" s="1"/>
  <c r="I18" i="2"/>
  <c r="K17" i="2"/>
  <c r="K20" i="2" s="1"/>
  <c r="I17" i="2"/>
  <c r="I20" i="2" s="1"/>
  <c r="M17" i="2"/>
  <c r="M20" i="2" s="1"/>
  <c r="H17" i="2"/>
  <c r="H20" i="2" s="1"/>
  <c r="S15" i="2"/>
  <c r="X6" i="2" s="1"/>
  <c r="Z6" i="2" s="1"/>
  <c r="L17" i="2"/>
  <c r="L20" i="2" s="1"/>
  <c r="O17" i="2"/>
  <c r="O20" i="2" s="1"/>
  <c r="J17" i="2"/>
  <c r="J20" i="2" s="1"/>
  <c r="H18" i="2"/>
  <c r="G17" i="2"/>
  <c r="G20" i="2" s="1"/>
  <c r="K12" i="1"/>
  <c r="K15" i="1" s="1"/>
  <c r="K18" i="1" s="1"/>
  <c r="O12" i="1"/>
  <c r="O15" i="1" s="1"/>
  <c r="O18" i="1" s="1"/>
  <c r="M12" i="1"/>
  <c r="M15" i="1" s="1"/>
  <c r="M18" i="1" s="1"/>
  <c r="N12" i="1"/>
  <c r="N15" i="1" s="1"/>
  <c r="N17" i="1" s="1"/>
  <c r="N19" i="1" s="1"/>
  <c r="J18" i="1"/>
  <c r="J12" i="1"/>
  <c r="J15" i="1" s="1"/>
  <c r="L12" i="1"/>
  <c r="L15" i="1" s="1"/>
  <c r="S16" i="1"/>
  <c r="W7" i="1" s="1"/>
  <c r="H12" i="1"/>
  <c r="H15" i="1" s="1"/>
  <c r="H18" i="1" s="1"/>
  <c r="I12" i="1"/>
  <c r="I15" i="1" s="1"/>
  <c r="J17" i="1" s="1"/>
  <c r="J19" i="1" s="1"/>
  <c r="P12" i="1"/>
  <c r="P15" i="1" s="1"/>
  <c r="K17" i="1"/>
  <c r="L18" i="1"/>
  <c r="O19" i="2" l="1"/>
  <c r="O21" i="2" s="1"/>
  <c r="O24" i="2" s="1"/>
  <c r="M19" i="2"/>
  <c r="M21" i="2" s="1"/>
  <c r="O22" i="2"/>
  <c r="J19" i="2"/>
  <c r="J21" i="2" s="1"/>
  <c r="J24" i="2" s="1"/>
  <c r="L19" i="2"/>
  <c r="L21" i="2" s="1"/>
  <c r="L24" i="2" s="1"/>
  <c r="I19" i="2"/>
  <c r="I21" i="2" s="1"/>
  <c r="I24" i="2" s="1"/>
  <c r="K24" i="2"/>
  <c r="M24" i="2"/>
  <c r="H19" i="2"/>
  <c r="H21" i="2" s="1"/>
  <c r="H24" i="2" s="1"/>
  <c r="J22" i="2"/>
  <c r="J23" i="2" s="1"/>
  <c r="J26" i="2" s="1"/>
  <c r="L22" i="2"/>
  <c r="G22" i="2"/>
  <c r="H22" i="2"/>
  <c r="T20" i="2"/>
  <c r="Y7" i="2" s="1"/>
  <c r="I22" i="2"/>
  <c r="M22" i="2"/>
  <c r="K22" i="2"/>
  <c r="K23" i="2" s="1"/>
  <c r="K26" i="2" s="1"/>
  <c r="N22" i="2"/>
  <c r="N23" i="2" s="1"/>
  <c r="N26" i="2" s="1"/>
  <c r="G19" i="2"/>
  <c r="G21" i="2" s="1"/>
  <c r="G24" i="2" s="1"/>
  <c r="N24" i="2"/>
  <c r="P17" i="1"/>
  <c r="P19" i="1" s="1"/>
  <c r="L17" i="1"/>
  <c r="L19" i="1" s="1"/>
  <c r="L21" i="1" s="1"/>
  <c r="M17" i="1"/>
  <c r="M19" i="1" s="1"/>
  <c r="M21" i="1" s="1"/>
  <c r="O17" i="1"/>
  <c r="O19" i="1" s="1"/>
  <c r="O21" i="1" s="1"/>
  <c r="I18" i="1"/>
  <c r="H20" i="1" s="1"/>
  <c r="N18" i="1"/>
  <c r="H17" i="1"/>
  <c r="H19" i="1" s="1"/>
  <c r="I17" i="1"/>
  <c r="I19" i="1" s="1"/>
  <c r="I21" i="1" s="1"/>
  <c r="T15" i="1"/>
  <c r="X7" i="1" s="1"/>
  <c r="Y7" i="1" s="1"/>
  <c r="K19" i="1"/>
  <c r="K21" i="1" s="1"/>
  <c r="P18" i="1"/>
  <c r="L20" i="1"/>
  <c r="K20" i="1"/>
  <c r="J21" i="1"/>
  <c r="J20" i="1"/>
  <c r="J22" i="1" s="1"/>
  <c r="N21" i="1"/>
  <c r="O23" i="2" l="1"/>
  <c r="O26" i="2" s="1"/>
  <c r="O28" i="2" s="1"/>
  <c r="M23" i="2"/>
  <c r="M26" i="2" s="1"/>
  <c r="L23" i="2"/>
  <c r="L26" i="2" s="1"/>
  <c r="I23" i="2"/>
  <c r="I26" i="2" s="1"/>
  <c r="L25" i="2"/>
  <c r="L27" i="2" s="1"/>
  <c r="H23" i="2"/>
  <c r="H26" i="2" s="1"/>
  <c r="I28" i="2" s="1"/>
  <c r="K25" i="2"/>
  <c r="K27" i="2" s="1"/>
  <c r="K30" i="2" s="1"/>
  <c r="O25" i="2"/>
  <c r="O27" i="2" s="1"/>
  <c r="H25" i="2"/>
  <c r="H27" i="2" s="1"/>
  <c r="G25" i="2"/>
  <c r="G27" i="2" s="1"/>
  <c r="J25" i="2"/>
  <c r="J27" i="2" s="1"/>
  <c r="J30" i="2" s="1"/>
  <c r="G23" i="2"/>
  <c r="G26" i="2" s="1"/>
  <c r="S21" i="2"/>
  <c r="X7" i="2" s="1"/>
  <c r="Z7" i="2" s="1"/>
  <c r="J28" i="2"/>
  <c r="N25" i="2"/>
  <c r="N27" i="2" s="1"/>
  <c r="N30" i="2" s="1"/>
  <c r="M25" i="2"/>
  <c r="M27" i="2" s="1"/>
  <c r="I25" i="2"/>
  <c r="I27" i="2" s="1"/>
  <c r="O20" i="1"/>
  <c r="O22" i="1" s="1"/>
  <c r="N20" i="1"/>
  <c r="N22" i="1" s="1"/>
  <c r="N24" i="1" s="1"/>
  <c r="M20" i="1"/>
  <c r="M22" i="1" s="1"/>
  <c r="M24" i="1" s="1"/>
  <c r="L22" i="1"/>
  <c r="L24" i="1" s="1"/>
  <c r="T18" i="1"/>
  <c r="X8" i="1" s="1"/>
  <c r="I20" i="1"/>
  <c r="I22" i="1" s="1"/>
  <c r="I24" i="1" s="1"/>
  <c r="H22" i="1"/>
  <c r="S19" i="1"/>
  <c r="W8" i="1" s="1"/>
  <c r="P21" i="1"/>
  <c r="O23" i="1" s="1"/>
  <c r="O25" i="1" s="1"/>
  <c r="H21" i="1"/>
  <c r="H23" i="1" s="1"/>
  <c r="H25" i="1" s="1"/>
  <c r="P20" i="1"/>
  <c r="P22" i="1" s="1"/>
  <c r="K22" i="1"/>
  <c r="K24" i="1" s="1"/>
  <c r="N23" i="1"/>
  <c r="L23" i="1"/>
  <c r="K23" i="1"/>
  <c r="K25" i="1" s="1"/>
  <c r="J24" i="1"/>
  <c r="M23" i="1"/>
  <c r="J23" i="1"/>
  <c r="J25" i="1" s="1"/>
  <c r="O24" i="1"/>
  <c r="O30" i="2" l="1"/>
  <c r="N28" i="2"/>
  <c r="N29" i="2" s="1"/>
  <c r="N32" i="2" s="1"/>
  <c r="M30" i="2"/>
  <c r="M31" i="2" s="1"/>
  <c r="M33" i="2" s="1"/>
  <c r="M28" i="2"/>
  <c r="M29" i="2" s="1"/>
  <c r="M32" i="2" s="1"/>
  <c r="L30" i="2"/>
  <c r="K28" i="2"/>
  <c r="K29" i="2" s="1"/>
  <c r="K32" i="2" s="1"/>
  <c r="L28" i="2"/>
  <c r="L29" i="2" s="1"/>
  <c r="L32" i="2" s="1"/>
  <c r="H30" i="2"/>
  <c r="O31" i="2"/>
  <c r="O33" i="2" s="1"/>
  <c r="O29" i="2"/>
  <c r="O32" i="2" s="1"/>
  <c r="S27" i="2"/>
  <c r="X8" i="2" s="1"/>
  <c r="I29" i="2"/>
  <c r="I32" i="2" s="1"/>
  <c r="G28" i="2"/>
  <c r="G29" i="2" s="1"/>
  <c r="G32" i="2" s="1"/>
  <c r="H28" i="2"/>
  <c r="H29" i="2" s="1"/>
  <c r="H32" i="2" s="1"/>
  <c r="G30" i="2"/>
  <c r="T26" i="2"/>
  <c r="Y8" i="2" s="1"/>
  <c r="J29" i="2"/>
  <c r="J32" i="2" s="1"/>
  <c r="N31" i="2"/>
  <c r="N33" i="2" s="1"/>
  <c r="I30" i="2"/>
  <c r="J31" i="2" s="1"/>
  <c r="J33" i="2" s="1"/>
  <c r="K31" i="2"/>
  <c r="K33" i="2" s="1"/>
  <c r="L25" i="1"/>
  <c r="Y8" i="1"/>
  <c r="N25" i="1"/>
  <c r="N27" i="1" s="1"/>
  <c r="P24" i="1"/>
  <c r="P26" i="1" s="1"/>
  <c r="P23" i="1"/>
  <c r="P25" i="1" s="1"/>
  <c r="M25" i="1"/>
  <c r="S25" i="1" s="1"/>
  <c r="W10" i="1" s="1"/>
  <c r="I23" i="1"/>
  <c r="I25" i="1" s="1"/>
  <c r="H24" i="1"/>
  <c r="T21" i="1"/>
  <c r="X9" i="1" s="1"/>
  <c r="S22" i="1"/>
  <c r="W9" i="1" s="1"/>
  <c r="Y9" i="1" s="1"/>
  <c r="L26" i="1"/>
  <c r="L28" i="1" s="1"/>
  <c r="K27" i="1"/>
  <c r="N26" i="1"/>
  <c r="M26" i="1"/>
  <c r="L27" i="1"/>
  <c r="K26" i="1"/>
  <c r="K28" i="1" s="1"/>
  <c r="J27" i="1"/>
  <c r="I26" i="1"/>
  <c r="I28" i="1" s="1"/>
  <c r="H26" i="1"/>
  <c r="H28" i="1" s="1"/>
  <c r="I27" i="1"/>
  <c r="J26" i="1"/>
  <c r="J28" i="1" s="1"/>
  <c r="O27" i="1"/>
  <c r="L31" i="2" l="1"/>
  <c r="L33" i="2" s="1"/>
  <c r="L36" i="2" s="1"/>
  <c r="Z8" i="2"/>
  <c r="K36" i="2"/>
  <c r="O36" i="2"/>
  <c r="L34" i="2"/>
  <c r="L35" i="2" s="1"/>
  <c r="L38" i="2" s="1"/>
  <c r="I31" i="2"/>
  <c r="I33" i="2" s="1"/>
  <c r="I36" i="2" s="1"/>
  <c r="G34" i="2"/>
  <c r="T32" i="2"/>
  <c r="Y9" i="2" s="1"/>
  <c r="H34" i="2"/>
  <c r="H31" i="2"/>
  <c r="H33" i="2" s="1"/>
  <c r="G31" i="2"/>
  <c r="G33" i="2" s="1"/>
  <c r="M34" i="2"/>
  <c r="M35" i="2" s="1"/>
  <c r="M38" i="2" s="1"/>
  <c r="J34" i="2"/>
  <c r="J35" i="2" s="1"/>
  <c r="J38" i="2" s="1"/>
  <c r="I34" i="2"/>
  <c r="M36" i="2"/>
  <c r="N34" i="2"/>
  <c r="N35" i="2" s="1"/>
  <c r="N38" i="2" s="1"/>
  <c r="O34" i="2"/>
  <c r="O35" i="2" s="1"/>
  <c r="O38" i="2" s="1"/>
  <c r="N36" i="2"/>
  <c r="K34" i="2"/>
  <c r="K35" i="2" s="1"/>
  <c r="K38" i="2" s="1"/>
  <c r="J36" i="2"/>
  <c r="M28" i="1"/>
  <c r="P28" i="1"/>
  <c r="M27" i="1"/>
  <c r="T24" i="1"/>
  <c r="X10" i="1" s="1"/>
  <c r="Y10" i="1" s="1"/>
  <c r="P27" i="1"/>
  <c r="P29" i="1" s="1"/>
  <c r="P31" i="1" s="1"/>
  <c r="H27" i="1"/>
  <c r="H29" i="1" s="1"/>
  <c r="H31" i="1" s="1"/>
  <c r="N28" i="1"/>
  <c r="O26" i="1"/>
  <c r="O28" i="1" s="1"/>
  <c r="N30" i="1"/>
  <c r="O29" i="1"/>
  <c r="O31" i="1" s="1"/>
  <c r="S28" i="1"/>
  <c r="W11" i="1" s="1"/>
  <c r="I30" i="1"/>
  <c r="J29" i="1"/>
  <c r="J31" i="1" s="1"/>
  <c r="L29" i="1"/>
  <c r="L31" i="1" s="1"/>
  <c r="K30" i="1"/>
  <c r="M29" i="1"/>
  <c r="M31" i="1" s="1"/>
  <c r="L30" i="1"/>
  <c r="O30" i="1"/>
  <c r="K29" i="1"/>
  <c r="K31" i="1" s="1"/>
  <c r="J30" i="1"/>
  <c r="N29" i="1"/>
  <c r="N31" i="1" s="1"/>
  <c r="M30" i="1"/>
  <c r="K37" i="2" l="1"/>
  <c r="K39" i="2" s="1"/>
  <c r="I35" i="2"/>
  <c r="I38" i="2" s="1"/>
  <c r="J40" i="2" s="1"/>
  <c r="O37" i="2"/>
  <c r="O39" i="2" s="1"/>
  <c r="O42" i="2" s="1"/>
  <c r="N37" i="2"/>
  <c r="N39" i="2" s="1"/>
  <c r="J37" i="2"/>
  <c r="J39" i="2" s="1"/>
  <c r="J42" i="2" s="1"/>
  <c r="L37" i="2"/>
  <c r="L39" i="2" s="1"/>
  <c r="L42" i="2" s="1"/>
  <c r="K40" i="2"/>
  <c r="N40" i="2"/>
  <c r="M40" i="2"/>
  <c r="L40" i="2"/>
  <c r="N42" i="2"/>
  <c r="O40" i="2"/>
  <c r="H35" i="2"/>
  <c r="H38" i="2" s="1"/>
  <c r="G35" i="2"/>
  <c r="G38" i="2" s="1"/>
  <c r="S33" i="2"/>
  <c r="X9" i="2" s="1"/>
  <c r="Z9" i="2" s="1"/>
  <c r="H36" i="2"/>
  <c r="I37" i="2" s="1"/>
  <c r="I39" i="2" s="1"/>
  <c r="M37" i="2"/>
  <c r="M39" i="2" s="1"/>
  <c r="G36" i="2"/>
  <c r="T27" i="1"/>
  <c r="X11" i="1" s="1"/>
  <c r="I29" i="1"/>
  <c r="I31" i="1" s="1"/>
  <c r="S31" i="1" s="1"/>
  <c r="W15" i="1" s="1"/>
  <c r="H30" i="1"/>
  <c r="P30" i="1"/>
  <c r="P33" i="1" s="1"/>
  <c r="Y11" i="1"/>
  <c r="K33" i="1"/>
  <c r="L32" i="1"/>
  <c r="L34" i="1" s="1"/>
  <c r="O33" i="1"/>
  <c r="O32" i="1"/>
  <c r="O34" i="1" s="1"/>
  <c r="N33" i="1"/>
  <c r="N32" i="1"/>
  <c r="N34" i="1" s="1"/>
  <c r="M33" i="1"/>
  <c r="H32" i="1"/>
  <c r="H34" i="1" s="1"/>
  <c r="J32" i="1"/>
  <c r="J34" i="1" s="1"/>
  <c r="K32" i="1"/>
  <c r="K34" i="1" s="1"/>
  <c r="J33" i="1"/>
  <c r="H33" i="1"/>
  <c r="I32" i="1"/>
  <c r="I34" i="1" s="1"/>
  <c r="L33" i="1"/>
  <c r="M32" i="1"/>
  <c r="M34" i="1" s="1"/>
  <c r="K41" i="2" l="1"/>
  <c r="K44" i="2" s="1"/>
  <c r="K42" i="2"/>
  <c r="K43" i="2" s="1"/>
  <c r="K45" i="2" s="1"/>
  <c r="I42" i="2"/>
  <c r="J43" i="2" s="1"/>
  <c r="J45" i="2" s="1"/>
  <c r="N41" i="2"/>
  <c r="N44" i="2" s="1"/>
  <c r="L41" i="2"/>
  <c r="L44" i="2" s="1"/>
  <c r="O41" i="2"/>
  <c r="O44" i="2" s="1"/>
  <c r="O46" i="2" s="1"/>
  <c r="J41" i="2"/>
  <c r="J44" i="2" s="1"/>
  <c r="K46" i="2" s="1"/>
  <c r="O43" i="2"/>
  <c r="O45" i="2" s="1"/>
  <c r="M41" i="2"/>
  <c r="M44" i="2" s="1"/>
  <c r="I40" i="2"/>
  <c r="I41" i="2" s="1"/>
  <c r="I44" i="2" s="1"/>
  <c r="G37" i="2"/>
  <c r="G39" i="2" s="1"/>
  <c r="H37" i="2"/>
  <c r="H39" i="2" s="1"/>
  <c r="H40" i="2"/>
  <c r="G40" i="2"/>
  <c r="T38" i="2"/>
  <c r="Y10" i="2" s="1"/>
  <c r="M42" i="2"/>
  <c r="T30" i="1"/>
  <c r="X15" i="1" s="1"/>
  <c r="I33" i="1"/>
  <c r="P32" i="1"/>
  <c r="P34" i="1" s="1"/>
  <c r="P36" i="1" s="1"/>
  <c r="Y15" i="1"/>
  <c r="L35" i="1"/>
  <c r="L37" i="1" s="1"/>
  <c r="K36" i="1"/>
  <c r="J36" i="1"/>
  <c r="K35" i="1"/>
  <c r="K37" i="1" s="1"/>
  <c r="H35" i="1"/>
  <c r="H37" i="1" s="1"/>
  <c r="H36" i="1"/>
  <c r="I35" i="1"/>
  <c r="I37" i="1" s="1"/>
  <c r="T33" i="1"/>
  <c r="X16" i="1" s="1"/>
  <c r="N36" i="1"/>
  <c r="O35" i="1"/>
  <c r="O37" i="1"/>
  <c r="N35" i="1"/>
  <c r="N37" i="1" s="1"/>
  <c r="M36" i="1"/>
  <c r="M35" i="1"/>
  <c r="M37" i="1" s="1"/>
  <c r="L36" i="1"/>
  <c r="J35" i="1"/>
  <c r="J37" i="1" s="1"/>
  <c r="I36" i="1"/>
  <c r="P35" i="1"/>
  <c r="P37" i="1" s="1"/>
  <c r="O36" i="1"/>
  <c r="O47" i="2" l="1"/>
  <c r="O50" i="2" s="1"/>
  <c r="L43" i="2"/>
  <c r="L45" i="2" s="1"/>
  <c r="L48" i="2" s="1"/>
  <c r="O48" i="2"/>
  <c r="J48" i="2"/>
  <c r="N46" i="2"/>
  <c r="K47" i="2"/>
  <c r="K50" i="2" s="1"/>
  <c r="H41" i="2"/>
  <c r="H44" i="2" s="1"/>
  <c r="M46" i="2"/>
  <c r="K48" i="2"/>
  <c r="S39" i="2"/>
  <c r="X10" i="2" s="1"/>
  <c r="Z10" i="2" s="1"/>
  <c r="G41" i="2"/>
  <c r="G44" i="2" s="1"/>
  <c r="N43" i="2"/>
  <c r="N45" i="2" s="1"/>
  <c r="M43" i="2"/>
  <c r="M45" i="2" s="1"/>
  <c r="G42" i="2"/>
  <c r="J46" i="2"/>
  <c r="J47" i="2" s="1"/>
  <c r="J50" i="2" s="1"/>
  <c r="H42" i="2"/>
  <c r="I43" i="2" s="1"/>
  <c r="I45" i="2" s="1"/>
  <c r="L46" i="2"/>
  <c r="L47" i="2" s="1"/>
  <c r="L50" i="2" s="1"/>
  <c r="S34" i="1"/>
  <c r="W16" i="1" s="1"/>
  <c r="Y16" i="1" s="1"/>
  <c r="S37" i="1"/>
  <c r="W17" i="1" s="1"/>
  <c r="P39" i="1"/>
  <c r="N39" i="1"/>
  <c r="O38" i="1"/>
  <c r="O40" i="1" s="1"/>
  <c r="N38" i="1"/>
  <c r="N40" i="1" s="1"/>
  <c r="M39" i="1"/>
  <c r="H39" i="1"/>
  <c r="I38" i="1"/>
  <c r="I40" i="1" s="1"/>
  <c r="T36" i="1"/>
  <c r="X17" i="1" s="1"/>
  <c r="L38" i="1"/>
  <c r="L40" i="1" s="1"/>
  <c r="K39" i="1"/>
  <c r="H38" i="1"/>
  <c r="H40" i="1" s="1"/>
  <c r="I39" i="1"/>
  <c r="J38" i="1"/>
  <c r="J40" i="1" s="1"/>
  <c r="O39" i="1"/>
  <c r="P38" i="1"/>
  <c r="P40" i="1" s="1"/>
  <c r="M38" i="1"/>
  <c r="M40" i="1" s="1"/>
  <c r="L39" i="1"/>
  <c r="K38" i="1"/>
  <c r="K40" i="1" s="1"/>
  <c r="J39" i="1"/>
  <c r="K49" i="2" l="1"/>
  <c r="K51" i="2" s="1"/>
  <c r="K54" i="2" s="1"/>
  <c r="G46" i="2"/>
  <c r="T44" i="2"/>
  <c r="Y11" i="2" s="1"/>
  <c r="H46" i="2"/>
  <c r="N47" i="2"/>
  <c r="N50" i="2" s="1"/>
  <c r="N48" i="2"/>
  <c r="O49" i="2" s="1"/>
  <c r="O51" i="2" s="1"/>
  <c r="I48" i="2"/>
  <c r="J49" i="2" s="1"/>
  <c r="J51" i="2" s="1"/>
  <c r="J54" i="2" s="1"/>
  <c r="H43" i="2"/>
  <c r="H45" i="2" s="1"/>
  <c r="H48" i="2" s="1"/>
  <c r="G43" i="2"/>
  <c r="G45" i="2" s="1"/>
  <c r="G48" i="2" s="1"/>
  <c r="K52" i="2"/>
  <c r="M47" i="2"/>
  <c r="M50" i="2" s="1"/>
  <c r="I46" i="2"/>
  <c r="I47" i="2" s="1"/>
  <c r="I50" i="2" s="1"/>
  <c r="M48" i="2"/>
  <c r="L49" i="2" s="1"/>
  <c r="L51" i="2" s="1"/>
  <c r="Y17" i="1"/>
  <c r="S40" i="1"/>
  <c r="W18" i="1" s="1"/>
  <c r="P41" i="1"/>
  <c r="P43" i="1" s="1"/>
  <c r="O42" i="1"/>
  <c r="K41" i="1"/>
  <c r="K43" i="1" s="1"/>
  <c r="J42" i="1"/>
  <c r="H41" i="1"/>
  <c r="H43" i="1" s="1"/>
  <c r="I41" i="1"/>
  <c r="I43" i="1" s="1"/>
  <c r="H42" i="1"/>
  <c r="T39" i="1"/>
  <c r="X18" i="1" s="1"/>
  <c r="N41" i="1"/>
  <c r="N43" i="1" s="1"/>
  <c r="M42" i="1"/>
  <c r="P42" i="1"/>
  <c r="M41" i="1"/>
  <c r="M43" i="1" s="1"/>
  <c r="L42" i="1"/>
  <c r="J41" i="1"/>
  <c r="J43" i="1" s="1"/>
  <c r="I42" i="1"/>
  <c r="O41" i="1"/>
  <c r="O43" i="1" s="1"/>
  <c r="N42" i="1"/>
  <c r="L41" i="1"/>
  <c r="L43" i="1" s="1"/>
  <c r="K42" i="1"/>
  <c r="K53" i="2" l="1"/>
  <c r="K56" i="2" s="1"/>
  <c r="I49" i="2"/>
  <c r="I51" i="2" s="1"/>
  <c r="I54" i="2" s="1"/>
  <c r="J55" i="2" s="1"/>
  <c r="J57" i="2" s="1"/>
  <c r="M52" i="2"/>
  <c r="L52" i="2"/>
  <c r="L53" i="2" s="1"/>
  <c r="L56" i="2" s="1"/>
  <c r="J52" i="2"/>
  <c r="J53" i="2" s="1"/>
  <c r="J56" i="2" s="1"/>
  <c r="H49" i="2"/>
  <c r="H51" i="2" s="1"/>
  <c r="G49" i="2"/>
  <c r="G51" i="2" s="1"/>
  <c r="O54" i="2"/>
  <c r="O52" i="2"/>
  <c r="O53" i="2" s="1"/>
  <c r="O56" i="2" s="1"/>
  <c r="N52" i="2"/>
  <c r="G47" i="2"/>
  <c r="G50" i="2" s="1"/>
  <c r="S45" i="2"/>
  <c r="X11" i="2" s="1"/>
  <c r="Z11" i="2" s="1"/>
  <c r="L54" i="2"/>
  <c r="K55" i="2" s="1"/>
  <c r="K57" i="2" s="1"/>
  <c r="N49" i="2"/>
  <c r="N51" i="2" s="1"/>
  <c r="N54" i="2" s="1"/>
  <c r="H47" i="2"/>
  <c r="H50" i="2" s="1"/>
  <c r="M49" i="2"/>
  <c r="M51" i="2" s="1"/>
  <c r="Y18" i="1"/>
  <c r="S43" i="1"/>
  <c r="W19" i="1" s="1"/>
  <c r="O45" i="1"/>
  <c r="P44" i="1"/>
  <c r="P46" i="1" s="1"/>
  <c r="L45" i="1"/>
  <c r="L44" i="1"/>
  <c r="L46" i="1" s="1"/>
  <c r="K45" i="1"/>
  <c r="H45" i="1"/>
  <c r="I44" i="1"/>
  <c r="I46" i="1" s="1"/>
  <c r="T42" i="1"/>
  <c r="X19" i="1" s="1"/>
  <c r="M44" i="1"/>
  <c r="M46" i="1" s="1"/>
  <c r="N45" i="1"/>
  <c r="O44" i="1"/>
  <c r="O46" i="1" s="1"/>
  <c r="P45" i="1"/>
  <c r="H44" i="1"/>
  <c r="H46" i="1" s="1"/>
  <c r="I45" i="1"/>
  <c r="J44" i="1"/>
  <c r="J46" i="1" s="1"/>
  <c r="N44" i="1"/>
  <c r="N46" i="1" s="1"/>
  <c r="M45" i="1"/>
  <c r="K44" i="1"/>
  <c r="K46" i="1" s="1"/>
  <c r="J45" i="1"/>
  <c r="O55" i="2" l="1"/>
  <c r="O57" i="2" s="1"/>
  <c r="O60" i="2" s="1"/>
  <c r="K60" i="2"/>
  <c r="J60" i="2"/>
  <c r="K58" i="2"/>
  <c r="K59" i="2" s="1"/>
  <c r="K62" i="2" s="1"/>
  <c r="S51" i="2"/>
  <c r="X12" i="2" s="1"/>
  <c r="N53" i="2"/>
  <c r="N56" i="2" s="1"/>
  <c r="G54" i="2"/>
  <c r="G52" i="2"/>
  <c r="G53" i="2" s="1"/>
  <c r="G56" i="2" s="1"/>
  <c r="H52" i="2"/>
  <c r="H53" i="2" s="1"/>
  <c r="H56" i="2" s="1"/>
  <c r="T50" i="2"/>
  <c r="Y12" i="2" s="1"/>
  <c r="I52" i="2"/>
  <c r="I53" i="2" s="1"/>
  <c r="I56" i="2" s="1"/>
  <c r="H54" i="2"/>
  <c r="I55" i="2" s="1"/>
  <c r="I57" i="2" s="1"/>
  <c r="M53" i="2"/>
  <c r="M56" i="2" s="1"/>
  <c r="M54" i="2"/>
  <c r="N55" i="2" s="1"/>
  <c r="N57" i="2" s="1"/>
  <c r="Y19" i="1"/>
  <c r="S46" i="1"/>
  <c r="W20" i="1" s="1"/>
  <c r="P48" i="1"/>
  <c r="K47" i="1"/>
  <c r="K49" i="1" s="1"/>
  <c r="J48" i="1"/>
  <c r="L48" i="1"/>
  <c r="M47" i="1"/>
  <c r="M49" i="1" s="1"/>
  <c r="N48" i="1"/>
  <c r="O47" i="1"/>
  <c r="O49" i="1" s="1"/>
  <c r="N47" i="1"/>
  <c r="N49" i="1" s="1"/>
  <c r="M48" i="1"/>
  <c r="O48" i="1"/>
  <c r="P47" i="1"/>
  <c r="P49" i="1" s="1"/>
  <c r="J47" i="1"/>
  <c r="J49" i="1" s="1"/>
  <c r="I48" i="1"/>
  <c r="H48" i="1"/>
  <c r="T45" i="1"/>
  <c r="X20" i="1" s="1"/>
  <c r="H47" i="1"/>
  <c r="H49" i="1" s="1"/>
  <c r="I47" i="1"/>
  <c r="I49" i="1" s="1"/>
  <c r="L47" i="1"/>
  <c r="L49" i="1" s="1"/>
  <c r="K48" i="1"/>
  <c r="M55" i="2" l="1"/>
  <c r="M57" i="2" s="1"/>
  <c r="M60" i="2" s="1"/>
  <c r="Z12" i="2"/>
  <c r="L55" i="2"/>
  <c r="L57" i="2" s="1"/>
  <c r="L60" i="2" s="1"/>
  <c r="K61" i="2" s="1"/>
  <c r="K63" i="2" s="1"/>
  <c r="I58" i="2"/>
  <c r="I59" i="2" s="1"/>
  <c r="I62" i="2" s="1"/>
  <c r="H58" i="2"/>
  <c r="G58" i="2"/>
  <c r="T56" i="2"/>
  <c r="Y13" i="2" s="1"/>
  <c r="N58" i="2"/>
  <c r="N59" i="2" s="1"/>
  <c r="N62" i="2" s="1"/>
  <c r="L58" i="2"/>
  <c r="N60" i="2"/>
  <c r="O61" i="2" s="1"/>
  <c r="O63" i="2" s="1"/>
  <c r="O58" i="2"/>
  <c r="O59" i="2" s="1"/>
  <c r="O62" i="2" s="1"/>
  <c r="G55" i="2"/>
  <c r="G57" i="2" s="1"/>
  <c r="H55" i="2"/>
  <c r="H57" i="2" s="1"/>
  <c r="H60" i="2" s="1"/>
  <c r="J58" i="2"/>
  <c r="J59" i="2" s="1"/>
  <c r="J62" i="2" s="1"/>
  <c r="I60" i="2"/>
  <c r="J61" i="2" s="1"/>
  <c r="J63" i="2" s="1"/>
  <c r="M58" i="2"/>
  <c r="Y20" i="1"/>
  <c r="O50" i="1"/>
  <c r="O52" i="1" s="1"/>
  <c r="N51" i="1"/>
  <c r="L50" i="1"/>
  <c r="L52" i="1" s="1"/>
  <c r="K51" i="1"/>
  <c r="O51" i="1"/>
  <c r="P50" i="1"/>
  <c r="P52" i="1" s="1"/>
  <c r="H51" i="1"/>
  <c r="I50" i="1"/>
  <c r="I52" i="1" s="1"/>
  <c r="T48" i="1"/>
  <c r="X21" i="1" s="1"/>
  <c r="N50" i="1"/>
  <c r="N52" i="1" s="1"/>
  <c r="M51" i="1"/>
  <c r="H50" i="1"/>
  <c r="H52" i="1" s="1"/>
  <c r="I51" i="1"/>
  <c r="J50" i="1"/>
  <c r="J52" i="1" s="1"/>
  <c r="M50" i="1"/>
  <c r="M52" i="1" s="1"/>
  <c r="L51" i="1"/>
  <c r="K50" i="1"/>
  <c r="K52" i="1" s="1"/>
  <c r="J51" i="1"/>
  <c r="S49" i="1"/>
  <c r="W21" i="1" s="1"/>
  <c r="P51" i="1"/>
  <c r="M59" i="2" l="1"/>
  <c r="M62" i="2" s="1"/>
  <c r="N64" i="2" s="1"/>
  <c r="L59" i="2"/>
  <c r="L62" i="2" s="1"/>
  <c r="K64" i="2" s="1"/>
  <c r="K65" i="2" s="1"/>
  <c r="K68" i="2" s="1"/>
  <c r="I61" i="2"/>
  <c r="I63" i="2" s="1"/>
  <c r="I66" i="2" s="1"/>
  <c r="N61" i="2"/>
  <c r="N63" i="2" s="1"/>
  <c r="N66" i="2" s="1"/>
  <c r="O64" i="2"/>
  <c r="O65" i="2" s="1"/>
  <c r="O68" i="2" s="1"/>
  <c r="K66" i="2"/>
  <c r="O66" i="2"/>
  <c r="M61" i="2"/>
  <c r="M63" i="2" s="1"/>
  <c r="M66" i="2" s="1"/>
  <c r="J64" i="2"/>
  <c r="J65" i="2" s="1"/>
  <c r="J68" i="2" s="1"/>
  <c r="H59" i="2"/>
  <c r="H62" i="2" s="1"/>
  <c r="J66" i="2"/>
  <c r="L61" i="2"/>
  <c r="L63" i="2" s="1"/>
  <c r="G59" i="2"/>
  <c r="G62" i="2" s="1"/>
  <c r="S57" i="2"/>
  <c r="X13" i="2" s="1"/>
  <c r="Z13" i="2" s="1"/>
  <c r="G60" i="2"/>
  <c r="Y21" i="1"/>
  <c r="S52" i="1"/>
  <c r="W22" i="1" s="1"/>
  <c r="O53" i="1"/>
  <c r="O55" i="1" s="1"/>
  <c r="N54" i="1"/>
  <c r="H54" i="1"/>
  <c r="H53" i="1"/>
  <c r="H55" i="1" s="1"/>
  <c r="T51" i="1"/>
  <c r="X22" i="1" s="1"/>
  <c r="I53" i="1"/>
  <c r="I55" i="1" s="1"/>
  <c r="P54" i="1"/>
  <c r="J53" i="1"/>
  <c r="J55" i="1" s="1"/>
  <c r="I54" i="1"/>
  <c r="L53" i="1"/>
  <c r="L55" i="1" s="1"/>
  <c r="K54" i="1"/>
  <c r="M53" i="1"/>
  <c r="M55" i="1" s="1"/>
  <c r="L54" i="1"/>
  <c r="O54" i="1"/>
  <c r="P53" i="1"/>
  <c r="P55" i="1" s="1"/>
  <c r="N53" i="1"/>
  <c r="N55" i="1" s="1"/>
  <c r="M54" i="1"/>
  <c r="K53" i="1"/>
  <c r="K55" i="1" s="1"/>
  <c r="J54" i="1"/>
  <c r="L64" i="2" l="1"/>
  <c r="L65" i="2" s="1"/>
  <c r="L68" i="2" s="1"/>
  <c r="M64" i="2"/>
  <c r="M65" i="2" s="1"/>
  <c r="M68" i="2" s="1"/>
  <c r="N65" i="2"/>
  <c r="N68" i="2" s="1"/>
  <c r="O70" i="2" s="1"/>
  <c r="N67" i="2"/>
  <c r="N69" i="2" s="1"/>
  <c r="O67" i="2"/>
  <c r="O69" i="2" s="1"/>
  <c r="O72" i="2" s="1"/>
  <c r="I64" i="2"/>
  <c r="I65" i="2" s="1"/>
  <c r="I68" i="2" s="1"/>
  <c r="L66" i="2"/>
  <c r="M67" i="2" s="1"/>
  <c r="M69" i="2" s="1"/>
  <c r="G61" i="2"/>
  <c r="G63" i="2" s="1"/>
  <c r="G66" i="2" s="1"/>
  <c r="H61" i="2"/>
  <c r="H63" i="2" s="1"/>
  <c r="H64" i="2"/>
  <c r="G64" i="2"/>
  <c r="T62" i="2"/>
  <c r="Y14" i="2" s="1"/>
  <c r="J67" i="2"/>
  <c r="J69" i="2" s="1"/>
  <c r="M56" i="1"/>
  <c r="Y22" i="1"/>
  <c r="S55" i="1"/>
  <c r="W23" i="1" s="1"/>
  <c r="P56" i="1"/>
  <c r="K56" i="1"/>
  <c r="L56" i="1"/>
  <c r="N56" i="1"/>
  <c r="T54" i="1"/>
  <c r="X23" i="1" s="1"/>
  <c r="H56" i="1"/>
  <c r="I56" i="1"/>
  <c r="J56" i="1"/>
  <c r="O56" i="1"/>
  <c r="N72" i="2" l="1"/>
  <c r="O73" i="2" s="1"/>
  <c r="O75" i="2" s="1"/>
  <c r="L70" i="2"/>
  <c r="O71" i="2"/>
  <c r="O74" i="2" s="1"/>
  <c r="L67" i="2"/>
  <c r="L69" i="2" s="1"/>
  <c r="L72" i="2" s="1"/>
  <c r="M70" i="2"/>
  <c r="M71" i="2" s="1"/>
  <c r="M74" i="2" s="1"/>
  <c r="K70" i="2"/>
  <c r="J72" i="2"/>
  <c r="K67" i="2"/>
  <c r="K69" i="2" s="1"/>
  <c r="G65" i="2"/>
  <c r="G68" i="2" s="1"/>
  <c r="S63" i="2"/>
  <c r="X14" i="2" s="1"/>
  <c r="Z14" i="2" s="1"/>
  <c r="J70" i="2"/>
  <c r="J71" i="2" s="1"/>
  <c r="J74" i="2" s="1"/>
  <c r="H65" i="2"/>
  <c r="H68" i="2" s="1"/>
  <c r="N70" i="2"/>
  <c r="N71" i="2" s="1"/>
  <c r="N74" i="2" s="1"/>
  <c r="M72" i="2"/>
  <c r="H66" i="2"/>
  <c r="I67" i="2" s="1"/>
  <c r="I69" i="2" s="1"/>
  <c r="Y23" i="1"/>
  <c r="O78" i="2" l="1"/>
  <c r="N73" i="2"/>
  <c r="N75" i="2" s="1"/>
  <c r="L71" i="2"/>
  <c r="L74" i="2" s="1"/>
  <c r="N76" i="2"/>
  <c r="N77" i="2" s="1"/>
  <c r="N80" i="2" s="1"/>
  <c r="M76" i="2"/>
  <c r="K71" i="2"/>
  <c r="K74" i="2" s="1"/>
  <c r="K76" i="2" s="1"/>
  <c r="K72" i="2"/>
  <c r="L73" i="2" s="1"/>
  <c r="L75" i="2" s="1"/>
  <c r="H67" i="2"/>
  <c r="H69" i="2" s="1"/>
  <c r="H72" i="2" s="1"/>
  <c r="G67" i="2"/>
  <c r="G69" i="2" s="1"/>
  <c r="N78" i="2"/>
  <c r="O79" i="2" s="1"/>
  <c r="O81" i="2" s="1"/>
  <c r="O76" i="2"/>
  <c r="O77" i="2" s="1"/>
  <c r="O80" i="2" s="1"/>
  <c r="M73" i="2"/>
  <c r="M75" i="2" s="1"/>
  <c r="M78" i="2" s="1"/>
  <c r="H70" i="2"/>
  <c r="G70" i="2"/>
  <c r="T68" i="2"/>
  <c r="Y15" i="2" s="1"/>
  <c r="I72" i="2"/>
  <c r="I70" i="2"/>
  <c r="I71" i="2" s="1"/>
  <c r="I74" i="2" s="1"/>
  <c r="L78" i="2" l="1"/>
  <c r="M79" i="2" s="1"/>
  <c r="M81" i="2" s="1"/>
  <c r="I73" i="2"/>
  <c r="I75" i="2" s="1"/>
  <c r="I78" i="2" s="1"/>
  <c r="J73" i="2"/>
  <c r="J75" i="2" s="1"/>
  <c r="J78" i="2" s="1"/>
  <c r="O82" i="2"/>
  <c r="O83" i="2" s="1"/>
  <c r="O86" i="2" s="1"/>
  <c r="J76" i="2"/>
  <c r="G71" i="2"/>
  <c r="G74" i="2" s="1"/>
  <c r="S69" i="2"/>
  <c r="N79" i="2"/>
  <c r="N81" i="2" s="1"/>
  <c r="O84" i="2"/>
  <c r="K73" i="2"/>
  <c r="K75" i="2" s="1"/>
  <c r="H71" i="2"/>
  <c r="H74" i="2" s="1"/>
  <c r="L76" i="2"/>
  <c r="L77" i="2" s="1"/>
  <c r="L80" i="2" s="1"/>
  <c r="G72" i="2"/>
  <c r="M77" i="2"/>
  <c r="M80" i="2" s="1"/>
  <c r="J77" i="2" l="1"/>
  <c r="J80" i="2" s="1"/>
  <c r="X15" i="2"/>
  <c r="Z15" i="2" s="1"/>
  <c r="M84" i="2"/>
  <c r="N82" i="2"/>
  <c r="N83" i="2" s="1"/>
  <c r="N86" i="2" s="1"/>
  <c r="K77" i="2"/>
  <c r="K80" i="2" s="1"/>
  <c r="N84" i="2"/>
  <c r="O85" i="2" s="1"/>
  <c r="O87" i="2" s="1"/>
  <c r="G73" i="2"/>
  <c r="G75" i="2" s="1"/>
  <c r="G78" i="2" s="1"/>
  <c r="H73" i="2"/>
  <c r="H75" i="2" s="1"/>
  <c r="K78" i="2"/>
  <c r="L79" i="2" s="1"/>
  <c r="L81" i="2" s="1"/>
  <c r="M82" i="2"/>
  <c r="M83" i="2" s="1"/>
  <c r="M86" i="2" s="1"/>
  <c r="I76" i="2"/>
  <c r="I77" i="2" s="1"/>
  <c r="I80" i="2" s="1"/>
  <c r="H76" i="2"/>
  <c r="G76" i="2"/>
  <c r="T74" i="2"/>
  <c r="Y16" i="2" s="1"/>
  <c r="K82" i="2" l="1"/>
  <c r="J79" i="2"/>
  <c r="J81" i="2" s="1"/>
  <c r="J84" i="2" s="1"/>
  <c r="N88" i="2"/>
  <c r="O88" i="2"/>
  <c r="O89" i="2" s="1"/>
  <c r="O92" i="2" s="1"/>
  <c r="N85" i="2"/>
  <c r="N87" i="2" s="1"/>
  <c r="G77" i="2"/>
  <c r="G80" i="2" s="1"/>
  <c r="S75" i="2"/>
  <c r="X16" i="2" s="1"/>
  <c r="Z16" i="2" s="1"/>
  <c r="K79" i="2"/>
  <c r="K81" i="2" s="1"/>
  <c r="O90" i="2"/>
  <c r="H77" i="2"/>
  <c r="H80" i="2" s="1"/>
  <c r="J82" i="2"/>
  <c r="H78" i="2"/>
  <c r="I79" i="2" s="1"/>
  <c r="I81" i="2" s="1"/>
  <c r="I84" i="2" s="1"/>
  <c r="L84" i="2"/>
  <c r="M85" i="2" s="1"/>
  <c r="M87" i="2" s="1"/>
  <c r="L82" i="2"/>
  <c r="L83" i="2" s="1"/>
  <c r="L86" i="2" s="1"/>
  <c r="J83" i="2" l="1"/>
  <c r="J86" i="2" s="1"/>
  <c r="H79" i="2"/>
  <c r="H81" i="2" s="1"/>
  <c r="H84" i="2" s="1"/>
  <c r="I85" i="2" s="1"/>
  <c r="I87" i="2" s="1"/>
  <c r="M88" i="2"/>
  <c r="M89" i="2" s="1"/>
  <c r="M92" i="2" s="1"/>
  <c r="N89" i="2"/>
  <c r="N92" i="2" s="1"/>
  <c r="K83" i="2"/>
  <c r="K86" i="2" s="1"/>
  <c r="N90" i="2"/>
  <c r="O91" i="2" s="1"/>
  <c r="O93" i="2" s="1"/>
  <c r="O96" i="2" s="1"/>
  <c r="H82" i="2"/>
  <c r="G82" i="2"/>
  <c r="T80" i="2"/>
  <c r="Y17" i="2" s="1"/>
  <c r="I82" i="2"/>
  <c r="I83" i="2" s="1"/>
  <c r="I86" i="2" s="1"/>
  <c r="G79" i="2"/>
  <c r="G81" i="2" s="1"/>
  <c r="G84" i="2" s="1"/>
  <c r="M90" i="2"/>
  <c r="K84" i="2"/>
  <c r="L85" i="2" s="1"/>
  <c r="L87" i="2" s="1"/>
  <c r="H83" i="2" l="1"/>
  <c r="H86" i="2" s="1"/>
  <c r="I88" i="2" s="1"/>
  <c r="I89" i="2" s="1"/>
  <c r="I92" i="2" s="1"/>
  <c r="J85" i="2"/>
  <c r="J87" i="2" s="1"/>
  <c r="J90" i="2" s="1"/>
  <c r="K88" i="2"/>
  <c r="N91" i="2"/>
  <c r="N93" i="2" s="1"/>
  <c r="N96" i="2" s="1"/>
  <c r="O97" i="2" s="1"/>
  <c r="K85" i="2"/>
  <c r="K87" i="2" s="1"/>
  <c r="N94" i="2"/>
  <c r="O94" i="2"/>
  <c r="O95" i="2" s="1"/>
  <c r="G85" i="2"/>
  <c r="G87" i="2" s="1"/>
  <c r="H85" i="2"/>
  <c r="H87" i="2" s="1"/>
  <c r="G83" i="2"/>
  <c r="G86" i="2" s="1"/>
  <c r="S81" i="2"/>
  <c r="X17" i="2" s="1"/>
  <c r="Z17" i="2" s="1"/>
  <c r="I90" i="2"/>
  <c r="J88" i="2"/>
  <c r="L88" i="2"/>
  <c r="L89" i="2" s="1"/>
  <c r="L92" i="2" s="1"/>
  <c r="L90" i="2"/>
  <c r="M91" i="2" s="1"/>
  <c r="M93" i="2" s="1"/>
  <c r="H90" i="2" l="1"/>
  <c r="J89" i="2"/>
  <c r="J92" i="2" s="1"/>
  <c r="N95" i="2"/>
  <c r="K89" i="2"/>
  <c r="K92" i="2" s="1"/>
  <c r="K90" i="2"/>
  <c r="K91" i="2" s="1"/>
  <c r="K93" i="2" s="1"/>
  <c r="I91" i="2"/>
  <c r="I93" i="2" s="1"/>
  <c r="I96" i="2" s="1"/>
  <c r="M94" i="2"/>
  <c r="M95" i="2" s="1"/>
  <c r="H88" i="2"/>
  <c r="H89" i="2" s="1"/>
  <c r="H92" i="2" s="1"/>
  <c r="G90" i="2"/>
  <c r="G88" i="2"/>
  <c r="G89" i="2" s="1"/>
  <c r="G92" i="2" s="1"/>
  <c r="T86" i="2"/>
  <c r="Y18" i="2" s="1"/>
  <c r="J91" i="2"/>
  <c r="J93" i="2" s="1"/>
  <c r="S87" i="2"/>
  <c r="X18" i="2" s="1"/>
  <c r="M96" i="2"/>
  <c r="N97" i="2" s="1"/>
  <c r="J94" i="2" l="1"/>
  <c r="J95" i="2" s="1"/>
  <c r="L91" i="2"/>
  <c r="L93" i="2" s="1"/>
  <c r="L96" i="2" s="1"/>
  <c r="M97" i="2" s="1"/>
  <c r="L94" i="2"/>
  <c r="L95" i="2" s="1"/>
  <c r="K94" i="2"/>
  <c r="K95" i="2" s="1"/>
  <c r="Z18" i="2"/>
  <c r="G94" i="2"/>
  <c r="H94" i="2"/>
  <c r="T92" i="2"/>
  <c r="Y19" i="2" s="1"/>
  <c r="I94" i="2"/>
  <c r="I95" i="2" s="1"/>
  <c r="K96" i="2"/>
  <c r="H91" i="2"/>
  <c r="H93" i="2" s="1"/>
  <c r="G91" i="2"/>
  <c r="G93" i="2" s="1"/>
  <c r="J96" i="2"/>
  <c r="L97" i="2" l="1"/>
  <c r="K97" i="2"/>
  <c r="H95" i="2"/>
  <c r="H96" i="2"/>
  <c r="I97" i="2" s="1"/>
  <c r="G95" i="2"/>
  <c r="S93" i="2"/>
  <c r="J97" i="2"/>
  <c r="G96" i="2"/>
  <c r="X19" i="2" l="1"/>
  <c r="Z19" i="2" s="1"/>
  <c r="H97" i="2"/>
  <c r="G97" i="2"/>
</calcChain>
</file>

<file path=xl/sharedStrings.xml><?xml version="1.0" encoding="utf-8"?>
<sst xmlns="http://schemas.openxmlformats.org/spreadsheetml/2006/main" count="167" uniqueCount="122">
  <si>
    <t>L</t>
  </si>
  <si>
    <t>dt</t>
  </si>
  <si>
    <t>n</t>
  </si>
  <si>
    <t>dx</t>
  </si>
  <si>
    <t>t</t>
  </si>
  <si>
    <t>Ek</t>
  </si>
  <si>
    <t>Ep</t>
  </si>
  <si>
    <t>Ec</t>
  </si>
  <si>
    <t>i</t>
  </si>
  <si>
    <t>x</t>
  </si>
  <si>
    <t>y(xi,t0)</t>
  </si>
  <si>
    <t>v(xi,t0)</t>
  </si>
  <si>
    <t>v(xi,t0+dt/2)=v(xi,t0)+a(xi,t0)*dt/2</t>
  </si>
  <si>
    <t>a(xi,t0)</t>
  </si>
  <si>
    <t>v(xi,t0+dt/2)</t>
  </si>
  <si>
    <t>y(xi,t0+dt/2)</t>
  </si>
  <si>
    <t>a(xi,t0+dt/2)</t>
  </si>
  <si>
    <t>y(xi,t1)=y(xi,t0)+v(xi,t0+dt/2)*dt</t>
  </si>
  <si>
    <t>y(xi,t1)</t>
  </si>
  <si>
    <t>v(xi,t1)=v(xi,t0)+a(xi,t0+dt/2)*dt</t>
  </si>
  <si>
    <t>v(xi,t1)</t>
  </si>
  <si>
    <t>a(xi,t0+dt/2)=[y(xi-1,t0+dt/2)-2*y(xi,t0+dt/2)+y(xi+1,t0+dt/2)]/dx^2</t>
  </si>
  <si>
    <t>a(xi,t1)</t>
  </si>
  <si>
    <t>y(xi,t0+dt/2)=y(xi,t0)+v(xi,t0)*dt/2</t>
  </si>
  <si>
    <t>y(xi,t2)</t>
  </si>
  <si>
    <t>v(xi,t2)</t>
  </si>
  <si>
    <t>a(xi,t2)</t>
  </si>
  <si>
    <t>y(xi,t3)</t>
  </si>
  <si>
    <t>v(xi,t3)</t>
  </si>
  <si>
    <t>a(xi,t3)</t>
  </si>
  <si>
    <t>y(xi,t4)</t>
  </si>
  <si>
    <t>v(xi,t4)</t>
  </si>
  <si>
    <t>a(xi,t4)</t>
  </si>
  <si>
    <t>y(t0)</t>
  </si>
  <si>
    <t>v(t0)</t>
  </si>
  <si>
    <t>a(t0)</t>
  </si>
  <si>
    <t>v(t0+dt/2)</t>
  </si>
  <si>
    <t>y(t0+dt/2)</t>
  </si>
  <si>
    <t>a(t0+dt/2)</t>
  </si>
  <si>
    <t>y(t1)</t>
  </si>
  <si>
    <t>v(t1)</t>
  </si>
  <si>
    <t>a(t1)</t>
  </si>
  <si>
    <t>v(t1+dt/2)</t>
  </si>
  <si>
    <t>y(t1+dt/2)</t>
  </si>
  <si>
    <t>a(t1+dt/2)</t>
  </si>
  <si>
    <t>y(t2)</t>
  </si>
  <si>
    <t>v(t2)</t>
  </si>
  <si>
    <t>a(t2)</t>
  </si>
  <si>
    <t>v(t2+dt/2)</t>
  </si>
  <si>
    <t>y(t2+dt/2)</t>
  </si>
  <si>
    <t>a(t2+dt/2)</t>
  </si>
  <si>
    <t>y(t3)</t>
  </si>
  <si>
    <t>v(t3)</t>
  </si>
  <si>
    <t>a(t3)</t>
  </si>
  <si>
    <t>v(t3+dt/2)</t>
  </si>
  <si>
    <t>y(t3+dt/2)</t>
  </si>
  <si>
    <t>a(t3+dt/2)</t>
  </si>
  <si>
    <t>y(t4)</t>
  </si>
  <si>
    <t>v(t4)</t>
  </si>
  <si>
    <t>v(t4+dt/2)</t>
  </si>
  <si>
    <t>y(t4+dt/2)</t>
  </si>
  <si>
    <t>a(t4+dt/2)</t>
  </si>
  <si>
    <t>y(t5)</t>
  </si>
  <si>
    <t>v(t5)</t>
  </si>
  <si>
    <t>a(t5)</t>
  </si>
  <si>
    <t>v(t5+dt/2)</t>
  </si>
  <si>
    <t>y(t5+dt/2)</t>
  </si>
  <si>
    <t>a(t5+dt/2)</t>
  </si>
  <si>
    <t>y(t6)</t>
  </si>
  <si>
    <t>v(t6)</t>
  </si>
  <si>
    <t>a(t6)</t>
  </si>
  <si>
    <t>v(t6+dt/2)</t>
  </si>
  <si>
    <t>y(t6+dt/2)</t>
  </si>
  <si>
    <t>a(t6+dt/2)</t>
  </si>
  <si>
    <t>y(t7)</t>
  </si>
  <si>
    <t>v(t7)</t>
  </si>
  <si>
    <t>a(t7)</t>
  </si>
  <si>
    <t>v(t7+dt/2)</t>
  </si>
  <si>
    <t>y(t7+dt/2)</t>
  </si>
  <si>
    <t>a(t7+dt/2)</t>
  </si>
  <si>
    <t>y(t8)</t>
  </si>
  <si>
    <t>v(t8)</t>
  </si>
  <si>
    <t>a(t8)</t>
  </si>
  <si>
    <t>v(t8+dt/2)</t>
  </si>
  <si>
    <t>y(t8+dt/2)</t>
  </si>
  <si>
    <t>a(t8+dt/2)</t>
  </si>
  <si>
    <t>y(t9)</t>
  </si>
  <si>
    <t>v(t9)</t>
  </si>
  <si>
    <t>a(t9)</t>
  </si>
  <si>
    <t>v(t9+dt/2)</t>
  </si>
  <si>
    <t>y(t9+dt/2)</t>
  </si>
  <si>
    <t>a(t9+dt/2)</t>
  </si>
  <si>
    <t>y(t10)</t>
  </si>
  <si>
    <t>v(t10)</t>
  </si>
  <si>
    <t>a(t10)</t>
  </si>
  <si>
    <t>v(t10+dt/2)</t>
  </si>
  <si>
    <t>y(t10+dt/2)</t>
  </si>
  <si>
    <t>a(t10+dt/2)</t>
  </si>
  <si>
    <t>y(t11)</t>
  </si>
  <si>
    <t>v(t11)</t>
  </si>
  <si>
    <t>a(t11)</t>
  </si>
  <si>
    <t>v(t11+dt/2)</t>
  </si>
  <si>
    <t>y(t11+dt/2)</t>
  </si>
  <si>
    <t>a(t11+dt/2)</t>
  </si>
  <si>
    <t>y(t12)</t>
  </si>
  <si>
    <t>v(t12)</t>
  </si>
  <si>
    <t>a(t12)</t>
  </si>
  <si>
    <t>v(t12+dt/2)</t>
  </si>
  <si>
    <t>y(t12+dt/2)</t>
  </si>
  <si>
    <t>a(t12+dt/2)</t>
  </si>
  <si>
    <t>y(t13)</t>
  </si>
  <si>
    <t>v(t13)</t>
  </si>
  <si>
    <t>a(t13)</t>
  </si>
  <si>
    <t>v(t13+dt/2)</t>
  </si>
  <si>
    <t>y(t13+dt/2)</t>
  </si>
  <si>
    <t>a(t13+dt/2)</t>
  </si>
  <si>
    <t>y(t14)</t>
  </si>
  <si>
    <t>v(t14)</t>
  </si>
  <si>
    <t>a(t14)</t>
  </si>
  <si>
    <t>v(t14+dt/2)</t>
  </si>
  <si>
    <t>y(t14+dt/2)</t>
  </si>
  <si>
    <t>a(t14+dt/2)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</si>
</sst>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7" borderId="0" xfId="0" applyFill="1"/>
    <xf numFmtId="0" fontId="2" fillId="7" borderId="0" xfId="0" applyFont="1" applyFill="1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vertical="center"/>
    </xf>
    <xf numFmtId="0" fontId="0" fillId="6" borderId="0" xfId="0" applyFill="1"/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7F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Przykład_z_lekcji!$G$7:$Q$7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Przykład_z_lekcji!$G$9:$Q$9</c:f>
              <c:numCache>
                <c:formatCode>General</c:formatCode>
                <c:ptCount val="11"/>
                <c:pt idx="0">
                  <c:v>0</c:v>
                </c:pt>
                <c:pt idx="1">
                  <c:v>3.0901699437494741E-4</c:v>
                </c:pt>
                <c:pt idx="2">
                  <c:v>5.8778525229247311E-4</c:v>
                </c:pt>
                <c:pt idx="3">
                  <c:v>8.0901699437494748E-4</c:v>
                </c:pt>
                <c:pt idx="4">
                  <c:v>9.5105651629515358E-4</c:v>
                </c:pt>
                <c:pt idx="5">
                  <c:v>1E-3</c:v>
                </c:pt>
                <c:pt idx="6">
                  <c:v>9.5105651629515369E-4</c:v>
                </c:pt>
                <c:pt idx="7">
                  <c:v>8.0901699437494748E-4</c:v>
                </c:pt>
                <c:pt idx="8">
                  <c:v>5.8778525229247322E-4</c:v>
                </c:pt>
                <c:pt idx="9">
                  <c:v>3.0901699437494752E-4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9-4994-B626-A126899223D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Przykład_z_lekcji!$G$7:$Q$7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Przykład_z_lekcji!$G$18:$Q$18</c:f>
              <c:numCache>
                <c:formatCode>General</c:formatCode>
                <c:ptCount val="11"/>
                <c:pt idx="0">
                  <c:v>0</c:v>
                </c:pt>
                <c:pt idx="1">
                  <c:v>2.9062796768564077E-4</c:v>
                </c:pt>
                <c:pt idx="2">
                  <c:v>5.5280724497009206E-4</c:v>
                </c:pt>
                <c:pt idx="3">
                  <c:v>7.6087389748231374E-4</c:v>
                </c:pt>
                <c:pt idx="4">
                  <c:v>8.9446091158879829E-4</c:v>
                </c:pt>
                <c:pt idx="5">
                  <c:v>9.4049185959334594E-4</c:v>
                </c:pt>
                <c:pt idx="6">
                  <c:v>8.9446091158879818E-4</c:v>
                </c:pt>
                <c:pt idx="7">
                  <c:v>7.6087389748231385E-4</c:v>
                </c:pt>
                <c:pt idx="8">
                  <c:v>5.5280724497009206E-4</c:v>
                </c:pt>
                <c:pt idx="9">
                  <c:v>2.9062796768564083E-4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39-4994-B626-A126899223D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Przykład_z_lekcji!$G$7:$Q$7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Przykład_z_lekcji!$G$21:$Q$21</c:f>
              <c:numCache>
                <c:formatCode>General</c:formatCode>
                <c:ptCount val="11"/>
                <c:pt idx="0">
                  <c:v>0</c:v>
                </c:pt>
                <c:pt idx="1">
                  <c:v>2.6635244249593613E-4</c:v>
                </c:pt>
                <c:pt idx="2">
                  <c:v>5.0663245213378074E-4</c:v>
                </c:pt>
                <c:pt idx="3">
                  <c:v>6.9731974744091272E-4</c:v>
                </c:pt>
                <c:pt idx="4">
                  <c:v>8.1974852735616115E-4</c:v>
                </c:pt>
                <c:pt idx="5">
                  <c:v>8.6193460988995328E-4</c:v>
                </c:pt>
                <c:pt idx="6">
                  <c:v>8.1974852735616104E-4</c:v>
                </c:pt>
                <c:pt idx="7">
                  <c:v>6.9731974744091294E-4</c:v>
                </c:pt>
                <c:pt idx="8">
                  <c:v>5.0663245213378063E-4</c:v>
                </c:pt>
                <c:pt idx="9">
                  <c:v>2.6635244249593613E-4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39-4994-B626-A126899223D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Przykład_z_lekcji!$G$7:$Q$7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Przykład_z_lekcji!$G$24:$Q$24</c:f>
              <c:numCache>
                <c:formatCode>General</c:formatCode>
                <c:ptCount val="11"/>
                <c:pt idx="0">
                  <c:v>0</c:v>
                </c:pt>
                <c:pt idx="1">
                  <c:v>2.3054709736813978E-4</c:v>
                </c:pt>
                <c:pt idx="2">
                  <c:v>4.3852663852980537E-4</c:v>
                </c:pt>
                <c:pt idx="3">
                  <c:v>6.0358013691742124E-4</c:v>
                </c:pt>
                <c:pt idx="4">
                  <c:v>7.0955100611346401E-4</c:v>
                </c:pt>
                <c:pt idx="5">
                  <c:v>7.4606607909856318E-4</c:v>
                </c:pt>
                <c:pt idx="6">
                  <c:v>7.0955100611346401E-4</c:v>
                </c:pt>
                <c:pt idx="7">
                  <c:v>6.0358013691742146E-4</c:v>
                </c:pt>
                <c:pt idx="8">
                  <c:v>4.3852663852980527E-4</c:v>
                </c:pt>
                <c:pt idx="9">
                  <c:v>2.3054709736813965E-4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39-4994-B626-A126899223D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Przykład_z_lekcji!$G$7:$Q$7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Przykład_z_lekcji!$G$27:$Q$27</c:f>
              <c:numCache>
                <c:formatCode>General</c:formatCode>
                <c:ptCount val="11"/>
                <c:pt idx="0">
                  <c:v>0</c:v>
                </c:pt>
                <c:pt idx="1">
                  <c:v>1.8417499320987459E-4</c:v>
                </c:pt>
                <c:pt idx="2">
                  <c:v>3.5032165486173348E-4</c:v>
                </c:pt>
                <c:pt idx="3">
                  <c:v>4.821763921012323E-4</c:v>
                </c:pt>
                <c:pt idx="4">
                  <c:v>5.6683234456139458E-4</c:v>
                </c:pt>
                <c:pt idx="5">
                  <c:v>5.9600279778271564E-4</c:v>
                </c:pt>
                <c:pt idx="6">
                  <c:v>5.6683234456139479E-4</c:v>
                </c:pt>
                <c:pt idx="7">
                  <c:v>4.8217639210123225E-4</c:v>
                </c:pt>
                <c:pt idx="8">
                  <c:v>3.5032165486173353E-4</c:v>
                </c:pt>
                <c:pt idx="9">
                  <c:v>1.8417499320987426E-4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39-4994-B626-A126899223D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Przykład_z_lekcji!$G$7:$Q$7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Przykład_z_lekcji!$G$30:$Q$30</c:f>
              <c:numCache>
                <c:formatCode>General</c:formatCode>
                <c:ptCount val="11"/>
                <c:pt idx="0">
                  <c:v>0</c:v>
                </c:pt>
                <c:pt idx="1">
                  <c:v>1.2865660302458957E-4</c:v>
                </c:pt>
                <c:pt idx="2">
                  <c:v>2.4471940134186828E-4</c:v>
                </c:pt>
                <c:pt idx="3">
                  <c:v>3.3682735959547725E-4</c:v>
                </c:pt>
                <c:pt idx="4">
                  <c:v>3.9596430907766988E-4</c:v>
                </c:pt>
                <c:pt idx="5">
                  <c:v>4.1634151314177536E-4</c:v>
                </c:pt>
                <c:pt idx="6">
                  <c:v>3.9596430907767047E-4</c:v>
                </c:pt>
                <c:pt idx="7">
                  <c:v>3.3682735959547671E-4</c:v>
                </c:pt>
                <c:pt idx="8">
                  <c:v>2.4471940134186861E-4</c:v>
                </c:pt>
                <c:pt idx="9">
                  <c:v>1.2865660302458916E-4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39-4994-B626-A126899223D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Przykład_z_lekcji!$G$7:$Q$7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Przykład_z_lekcji!$G$33:$Q$33</c:f>
              <c:numCache>
                <c:formatCode>General</c:formatCode>
                <c:ptCount val="11"/>
                <c:pt idx="0">
                  <c:v>0</c:v>
                </c:pt>
                <c:pt idx="1">
                  <c:v>6.583160526908591E-5</c:v>
                </c:pt>
                <c:pt idx="2">
                  <c:v>1.2521915433866745E-4</c:v>
                </c:pt>
                <c:pt idx="3">
                  <c:v>1.723493801284328E-4</c:v>
                </c:pt>
                <c:pt idx="4">
                  <c:v>2.0260884776248351E-4</c:v>
                </c:pt>
                <c:pt idx="5">
                  <c:v>2.1303554971869356E-4</c:v>
                </c:pt>
                <c:pt idx="6">
                  <c:v>2.0260884776248425E-4</c:v>
                </c:pt>
                <c:pt idx="7">
                  <c:v>1.7234938012843196E-4</c:v>
                </c:pt>
                <c:pt idx="8">
                  <c:v>1.2521915433866786E-4</c:v>
                </c:pt>
                <c:pt idx="9">
                  <c:v>6.5831605269085679E-5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39-4994-B626-A126899223D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Przykład_z_lekcji!$G$7:$Q$7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Przykład_z_lekcji!$G$36:$Q$36</c:f>
              <c:numCache>
                <c:formatCode>General</c:formatCode>
                <c:ptCount val="11"/>
                <c:pt idx="0">
                  <c:v>0</c:v>
                </c:pt>
                <c:pt idx="1">
                  <c:v>-2.0974692844384749E-6</c:v>
                </c:pt>
                <c:pt idx="2">
                  <c:v>-3.9896236613890304E-6</c:v>
                </c:pt>
                <c:pt idx="3">
                  <c:v>-5.4912458770188511E-6</c:v>
                </c:pt>
                <c:pt idx="4">
                  <c:v>-6.455346686447933E-6</c:v>
                </c:pt>
                <c:pt idx="5">
                  <c:v>-6.7875531851609692E-6</c:v>
                </c:pt>
                <c:pt idx="6">
                  <c:v>-6.4553466864477704E-6</c:v>
                </c:pt>
                <c:pt idx="7">
                  <c:v>-5.4912458770192034E-6</c:v>
                </c:pt>
                <c:pt idx="8">
                  <c:v>-3.9896236613891931E-6</c:v>
                </c:pt>
                <c:pt idx="9">
                  <c:v>-2.0974692844380683E-6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39-4994-B626-A126899223D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Przykład_z_lekcji!$G$7:$Q$7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Przykład_z_lekcji!$G$39:$Q$39</c:f>
              <c:numCache>
                <c:formatCode>General</c:formatCode>
                <c:ptCount val="11"/>
                <c:pt idx="0">
                  <c:v>0</c:v>
                </c:pt>
                <c:pt idx="1">
                  <c:v>-7.263822144432897E-5</c:v>
                </c:pt>
                <c:pt idx="2">
                  <c:v>-1.3816610767343652E-4</c:v>
                </c:pt>
                <c:pt idx="3">
                  <c:v>-1.9016933262359304E-4</c:v>
                </c:pt>
                <c:pt idx="4">
                  <c:v>-2.2355745830889917E-4</c:v>
                </c:pt>
                <c:pt idx="5">
                  <c:v>-2.3506222235852785E-4</c:v>
                </c:pt>
                <c:pt idx="6">
                  <c:v>-2.2355745830890053E-4</c:v>
                </c:pt>
                <c:pt idx="7">
                  <c:v>-1.9016933262359174E-4</c:v>
                </c:pt>
                <c:pt idx="8">
                  <c:v>-1.3816610767343807E-4</c:v>
                </c:pt>
                <c:pt idx="9">
                  <c:v>-7.2638221444327561E-5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939-4994-B626-A126899223D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Przykład_z_lekcji!$G$7:$Q$7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Przykład_z_lekcji!$G$42:$Q$42</c:f>
              <c:numCache>
                <c:formatCode>General</c:formatCode>
                <c:ptCount val="11"/>
                <c:pt idx="0">
                  <c:v>0</c:v>
                </c:pt>
                <c:pt idx="1">
                  <c:v>-1.4309576260643507E-4</c:v>
                </c:pt>
                <c:pt idx="2">
                  <c:v>-2.7218431496214238E-4</c:v>
                </c:pt>
                <c:pt idx="3">
                  <c:v>-3.7462957014972986E-4</c:v>
                </c:pt>
                <c:pt idx="4">
                  <c:v>-4.4040347281335598E-4</c:v>
                </c:pt>
                <c:pt idx="5">
                  <c:v>-4.6306761508658838E-4</c:v>
                </c:pt>
                <c:pt idx="6">
                  <c:v>-4.4040347281335912E-4</c:v>
                </c:pt>
                <c:pt idx="7">
                  <c:v>-3.7462957014972661E-4</c:v>
                </c:pt>
                <c:pt idx="8">
                  <c:v>-2.7218431496214509E-4</c:v>
                </c:pt>
                <c:pt idx="9">
                  <c:v>-1.4309576260643306E-4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939-4994-B626-A126899223D6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Przykład_z_lekcji!$G$7:$Q$7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Przykład_z_lekcji!$G$45:$Q$45</c:f>
              <c:numCache>
                <c:formatCode>General</c:formatCode>
                <c:ptCount val="11"/>
                <c:pt idx="0">
                  <c:v>0</c:v>
                </c:pt>
                <c:pt idx="1">
                  <c:v>-2.1067159344814105E-4</c:v>
                </c:pt>
                <c:pt idx="2">
                  <c:v>-4.0072118349426816E-4</c:v>
                </c:pt>
                <c:pt idx="3">
                  <c:v>-5.5154539211132959E-4</c:v>
                </c:pt>
                <c:pt idx="4">
                  <c:v>-6.4838049490581213E-4</c:v>
                </c:pt>
                <c:pt idx="5">
                  <c:v>-6.8174759732637599E-4</c:v>
                </c:pt>
                <c:pt idx="6">
                  <c:v>-6.4838049490581538E-4</c:v>
                </c:pt>
                <c:pt idx="7">
                  <c:v>-5.5154539211132666E-4</c:v>
                </c:pt>
                <c:pt idx="8">
                  <c:v>-4.0072118349426973E-4</c:v>
                </c:pt>
                <c:pt idx="9">
                  <c:v>-2.1067159344814024E-4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939-4994-B626-A126899223D6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Przykład_z_lekcji!$G$7:$Q$7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Przykład_z_lekcji!$G$48:$Q$48</c:f>
              <c:numCache>
                <c:formatCode>General</c:formatCode>
                <c:ptCount val="11"/>
                <c:pt idx="0">
                  <c:v>0</c:v>
                </c:pt>
                <c:pt idx="1">
                  <c:v>-2.7257051580132377E-4</c:v>
                </c:pt>
                <c:pt idx="2">
                  <c:v>-5.1845993040556008E-4</c:v>
                </c:pt>
                <c:pt idx="3">
                  <c:v>-7.1359887469895657E-4</c:v>
                </c:pt>
                <c:pt idx="4">
                  <c:v>-8.3888578920109926E-4</c:v>
                </c:pt>
                <c:pt idx="5">
                  <c:v>-8.8205671779526679E-4</c:v>
                </c:pt>
                <c:pt idx="6">
                  <c:v>-8.3888578920109872E-4</c:v>
                </c:pt>
                <c:pt idx="7">
                  <c:v>-7.1359887469895896E-4</c:v>
                </c:pt>
                <c:pt idx="8">
                  <c:v>-5.1845993040555629E-4</c:v>
                </c:pt>
                <c:pt idx="9">
                  <c:v>-2.7257051580132686E-4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939-4994-B626-A126899223D6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Przykład_z_lekcji!$G$7:$Q$7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Przykład_z_lekcji!$G$51:$Q$51</c:f>
              <c:numCache>
                <c:formatCode>General</c:formatCode>
                <c:ptCount val="11"/>
                <c:pt idx="0">
                  <c:v>0</c:v>
                </c:pt>
                <c:pt idx="1">
                  <c:v>-3.2611165497943302E-4</c:v>
                </c:pt>
                <c:pt idx="2">
                  <c:v>-6.2030122901599169E-4</c:v>
                </c:pt>
                <c:pt idx="3">
                  <c:v>-8.5377139686364299E-4</c:v>
                </c:pt>
                <c:pt idx="4">
                  <c:v>-1.0036684718111952E-3</c:v>
                </c:pt>
                <c:pt idx="5">
                  <c:v>-1.0553194837684258E-3</c:v>
                </c:pt>
                <c:pt idx="6">
                  <c:v>-1.0036684718111872E-3</c:v>
                </c:pt>
                <c:pt idx="7">
                  <c:v>-8.5377139686365513E-4</c:v>
                </c:pt>
                <c:pt idx="8">
                  <c:v>-6.2030122901597954E-4</c:v>
                </c:pt>
                <c:pt idx="9">
                  <c:v>-3.2611165497944126E-4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939-4994-B626-A126899223D6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Przykład_z_lekcji!$G$7:$Q$7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Przykład_z_lekcji!$G$54:$Q$54</c:f>
              <c:numCache>
                <c:formatCode>General</c:formatCode>
                <c:ptCount val="11"/>
                <c:pt idx="0">
                  <c:v>0</c:v>
                </c:pt>
                <c:pt idx="1">
                  <c:v>-3.6883935114086263E-4</c:v>
                </c:pt>
                <c:pt idx="2">
                  <c:v>-7.0157413673722479E-4</c:v>
                </c:pt>
                <c:pt idx="3">
                  <c:v>-9.6563395767525076E-4</c:v>
                </c:pt>
                <c:pt idx="4">
                  <c:v>-1.135170798868677E-3</c:v>
                </c:pt>
                <c:pt idx="5">
                  <c:v>-1.1935892130687854E-3</c:v>
                </c:pt>
                <c:pt idx="6">
                  <c:v>-1.1351707988686629E-3</c:v>
                </c:pt>
                <c:pt idx="7">
                  <c:v>-9.6563395767526887E-4</c:v>
                </c:pt>
                <c:pt idx="8">
                  <c:v>-7.0157413673720972E-4</c:v>
                </c:pt>
                <c:pt idx="9">
                  <c:v>-3.6883935114087206E-4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939-4994-B626-A1268992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619488"/>
        <c:axId val="1423398096"/>
      </c:scatterChart>
      <c:valAx>
        <c:axId val="14156194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98096"/>
        <c:crosses val="autoZero"/>
        <c:crossBetween val="midCat"/>
      </c:valAx>
      <c:valAx>
        <c:axId val="14233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1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Przykład_z_lekcji!$W$5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Przykład_z_lekcji!$V$6:$V$23</c:f>
              <c:numCache>
                <c:formatCode>General</c:formatCode>
                <c:ptCount val="1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9">
                  <c:v>1.2</c:v>
                </c:pt>
                <c:pt idx="10">
                  <c:v>1.4</c:v>
                </c:pt>
                <c:pt idx="11">
                  <c:v>1.5999999999999999</c:v>
                </c:pt>
                <c:pt idx="12">
                  <c:v>1.7999999999999998</c:v>
                </c:pt>
                <c:pt idx="13">
                  <c:v>1.9999999999999998</c:v>
                </c:pt>
                <c:pt idx="14">
                  <c:v>2.1999999999999997</c:v>
                </c:pt>
                <c:pt idx="15">
                  <c:v>2.4</c:v>
                </c:pt>
                <c:pt idx="16">
                  <c:v>2.6</c:v>
                </c:pt>
                <c:pt idx="17">
                  <c:v>2.8000000000000003</c:v>
                </c:pt>
              </c:numCache>
            </c:numRef>
          </c:xVal>
          <c:yVal>
            <c:numRef>
              <c:f>Przykład_z_lekcji!$W$6:$W$23</c:f>
              <c:numCache>
                <c:formatCode>General</c:formatCode>
                <c:ptCount val="18"/>
                <c:pt idx="0">
                  <c:v>0</c:v>
                </c:pt>
                <c:pt idx="1">
                  <c:v>3.0902963575611172E-8</c:v>
                </c:pt>
                <c:pt idx="2">
                  <c:v>1.2117204312572655E-7</c:v>
                </c:pt>
                <c:pt idx="3">
                  <c:v>2.6360939862553214E-7</c:v>
                </c:pt>
                <c:pt idx="4">
                  <c:v>4.4215930325905714E-7</c:v>
                </c:pt>
                <c:pt idx="5">
                  <c:v>6.3378052724451952E-7</c:v>
                </c:pt>
                <c:pt idx="9">
                  <c:v>8.115777375573298E-7</c:v>
                </c:pt>
                <c:pt idx="10">
                  <c:v>9.4880411094068653E-7</c:v>
                </c:pt>
                <c:pt idx="11">
                  <c:v>1.0231641956472783E-6</c:v>
                </c:pt>
                <c:pt idx="12">
                  <c:v>1.0207517377236844E-6</c:v>
                </c:pt>
                <c:pt idx="13">
                  <c:v>9.3896185580577793E-7</c:v>
                </c:pt>
                <c:pt idx="14">
                  <c:v>7.8782786610993574E-7</c:v>
                </c:pt>
                <c:pt idx="15">
                  <c:v>5.8944104816727848E-7</c:v>
                </c:pt>
                <c:pt idx="16">
                  <c:v>3.7539122390303878E-7</c:v>
                </c:pt>
                <c:pt idx="17">
                  <c:v>1.8247818464428042E-7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2E-4CCE-A839-6481C232674F}"/>
            </c:ext>
          </c:extLst>
        </c:ser>
        <c:ser>
          <c:idx val="1"/>
          <c:order val="1"/>
          <c:tx>
            <c:strRef>
              <c:f>Przykład_z_lekcji!$X$5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Przykład_z_lekcji!$V$6:$V$23</c:f>
              <c:numCache>
                <c:formatCode>General</c:formatCode>
                <c:ptCount val="1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9">
                  <c:v>1.2</c:v>
                </c:pt>
                <c:pt idx="10">
                  <c:v>1.4</c:v>
                </c:pt>
                <c:pt idx="11">
                  <c:v>1.5999999999999999</c:v>
                </c:pt>
                <c:pt idx="12">
                  <c:v>1.7999999999999998</c:v>
                </c:pt>
                <c:pt idx="13">
                  <c:v>1.9999999999999998</c:v>
                </c:pt>
                <c:pt idx="14">
                  <c:v>2.1999999999999997</c:v>
                </c:pt>
                <c:pt idx="15">
                  <c:v>2.4</c:v>
                </c:pt>
                <c:pt idx="16">
                  <c:v>2.6</c:v>
                </c:pt>
                <c:pt idx="17">
                  <c:v>2.8000000000000003</c:v>
                </c:pt>
              </c:numCache>
            </c:numRef>
          </c:xVal>
          <c:yVal>
            <c:numRef>
              <c:f>Przykład_z_lekcji!$X$6:$X$23</c:f>
              <c:numCache>
                <c:formatCode>General</c:formatCode>
                <c:ptCount val="18"/>
                <c:pt idx="0">
                  <c:v>7.7895973637639416E-7</c:v>
                </c:pt>
                <c:pt idx="1">
                  <c:v>7.4836326911668944E-7</c:v>
                </c:pt>
                <c:pt idx="2">
                  <c:v>6.8900931249271938E-7</c:v>
                </c:pt>
                <c:pt idx="3">
                  <c:v>5.7871354756957775E-7</c:v>
                </c:pt>
                <c:pt idx="4">
                  <c:v>4.3358035770266954E-7</c:v>
                </c:pt>
                <c:pt idx="5">
                  <c:v>2.76701559519998E-7</c:v>
                </c:pt>
                <c:pt idx="9">
                  <c:v>1.3502507977847196E-7</c:v>
                </c:pt>
                <c:pt idx="10">
                  <c:v>3.5352421970684117E-8</c:v>
                </c:pt>
                <c:pt idx="11">
                  <c:v>3.5887359169544902E-11</c:v>
                </c:pt>
                <c:pt idx="12">
                  <c:v>4.3040834751862226E-8</c:v>
                </c:pt>
                <c:pt idx="13">
                  <c:v>1.6703359518072234E-7</c:v>
                </c:pt>
                <c:pt idx="14">
                  <c:v>3.6204473993418148E-7</c:v>
                </c:pt>
                <c:pt idx="15">
                  <c:v>6.060494115369978E-7</c:v>
                </c:pt>
                <c:pt idx="16">
                  <c:v>8.6752684522183584E-7</c:v>
                </c:pt>
                <c:pt idx="17">
                  <c:v>1.1097490464615614E-6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2E-4CCE-A839-6481C232674F}"/>
            </c:ext>
          </c:extLst>
        </c:ser>
        <c:ser>
          <c:idx val="2"/>
          <c:order val="2"/>
          <c:tx>
            <c:strRef>
              <c:f>Przykład_z_lekcji!$Y$5</c:f>
              <c:strCache>
                <c:ptCount val="1"/>
                <c:pt idx="0">
                  <c:v>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Przykład_z_lekcji!$V$6:$V$23</c:f>
              <c:numCache>
                <c:formatCode>General</c:formatCode>
                <c:ptCount val="1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9">
                  <c:v>1.2</c:v>
                </c:pt>
                <c:pt idx="10">
                  <c:v>1.4</c:v>
                </c:pt>
                <c:pt idx="11">
                  <c:v>1.5999999999999999</c:v>
                </c:pt>
                <c:pt idx="12">
                  <c:v>1.7999999999999998</c:v>
                </c:pt>
                <c:pt idx="13">
                  <c:v>1.9999999999999998</c:v>
                </c:pt>
                <c:pt idx="14">
                  <c:v>2.1999999999999997</c:v>
                </c:pt>
                <c:pt idx="15">
                  <c:v>2.4</c:v>
                </c:pt>
                <c:pt idx="16">
                  <c:v>2.6</c:v>
                </c:pt>
                <c:pt idx="17">
                  <c:v>2.8000000000000003</c:v>
                </c:pt>
              </c:numCache>
            </c:numRef>
          </c:xVal>
          <c:yVal>
            <c:numRef>
              <c:f>Przykład_z_lekcji!$Y$6:$Y$23</c:f>
              <c:numCache>
                <c:formatCode>General</c:formatCode>
                <c:ptCount val="18"/>
                <c:pt idx="0">
                  <c:v>7.7895973637639416E-7</c:v>
                </c:pt>
                <c:pt idx="1">
                  <c:v>7.7926623269230057E-7</c:v>
                </c:pt>
                <c:pt idx="2">
                  <c:v>8.1018135561844598E-7</c:v>
                </c:pt>
                <c:pt idx="3">
                  <c:v>8.4232294619510989E-7</c:v>
                </c:pt>
                <c:pt idx="4">
                  <c:v>8.7573966096172673E-7</c:v>
                </c:pt>
                <c:pt idx="5">
                  <c:v>9.1048208676451757E-7</c:v>
                </c:pt>
                <c:pt idx="9">
                  <c:v>9.4660281733580179E-7</c:v>
                </c:pt>
                <c:pt idx="10">
                  <c:v>9.8415653291137072E-7</c:v>
                </c:pt>
                <c:pt idx="11">
                  <c:v>1.0232000830064478E-6</c:v>
                </c:pt>
                <c:pt idx="12">
                  <c:v>1.0637925724755466E-6</c:v>
                </c:pt>
                <c:pt idx="13">
                  <c:v>1.1059954509865002E-6</c:v>
                </c:pt>
                <c:pt idx="14">
                  <c:v>1.1498726060441172E-6</c:v>
                </c:pt>
                <c:pt idx="15">
                  <c:v>1.1954904597042762E-6</c:v>
                </c:pt>
                <c:pt idx="16">
                  <c:v>1.2429180691248747E-6</c:v>
                </c:pt>
                <c:pt idx="17">
                  <c:v>1.2922272311058417E-6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2E-4CCE-A839-6481C2326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590544"/>
        <c:axId val="1320742720"/>
      </c:scatterChart>
      <c:valAx>
        <c:axId val="15995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742720"/>
        <c:crosses val="autoZero"/>
        <c:crossBetween val="midCat"/>
      </c:valAx>
      <c:valAx>
        <c:axId val="13207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Zadanie!$X$4</c:f>
              <c:strCache>
                <c:ptCount val="1"/>
                <c:pt idx="0">
                  <c:v>Ek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Zadanie!$W$5:$W$19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</c:numCache>
            </c:numRef>
          </c:xVal>
          <c:yVal>
            <c:numRef>
              <c:f>Zadanie!$X$5:$X$19</c:f>
              <c:numCache>
                <c:formatCode>General</c:formatCode>
                <c:ptCount val="15"/>
                <c:pt idx="0">
                  <c:v>0</c:v>
                </c:pt>
                <c:pt idx="1">
                  <c:v>3.0902963575611172E-8</c:v>
                </c:pt>
                <c:pt idx="2">
                  <c:v>1.1875655065007644E-7</c:v>
                </c:pt>
                <c:pt idx="3">
                  <c:v>2.496885583707654E-7</c:v>
                </c:pt>
                <c:pt idx="4">
                  <c:v>4.0297982353895808E-7</c:v>
                </c:pt>
                <c:pt idx="5">
                  <c:v>5.5434672695867911E-7</c:v>
                </c:pt>
                <c:pt idx="6">
                  <c:v>6.7979191969923623E-7</c:v>
                </c:pt>
                <c:pt idx="7">
                  <c:v>7.5941265242747776E-7</c:v>
                </c:pt>
                <c:pt idx="8">
                  <c:v>7.8056233625889228E-7</c:v>
                </c:pt>
                <c:pt idx="9">
                  <c:v>7.398631226194937E-7</c:v>
                </c:pt>
                <c:pt idx="10">
                  <c:v>6.4374922442612324E-7</c:v>
                </c:pt>
                <c:pt idx="11">
                  <c:v>5.0745360330393898E-7</c:v>
                </c:pt>
                <c:pt idx="12">
                  <c:v>3.5259759874155748E-7</c:v>
                </c:pt>
                <c:pt idx="13">
                  <c:v>2.0376489777445847E-7</c:v>
                </c:pt>
                <c:pt idx="14">
                  <c:v>8.4602717490932818E-8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BCA-4B55-9937-ED13BEF7E999}"/>
            </c:ext>
          </c:extLst>
        </c:ser>
        <c:ser>
          <c:idx val="1"/>
          <c:order val="1"/>
          <c:tx>
            <c:strRef>
              <c:f>Zadanie!$Y$4</c:f>
              <c:strCache>
                <c:ptCount val="1"/>
                <c:pt idx="0">
                  <c:v>Ep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Zadanie!$W$5:$W$19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</c:numCache>
            </c:numRef>
          </c:xVal>
          <c:yVal>
            <c:numRef>
              <c:f>Zadanie!$Y$5:$Y$19</c:f>
              <c:numCache>
                <c:formatCode>General</c:formatCode>
                <c:ptCount val="15"/>
                <c:pt idx="0">
                  <c:v>7.7895973637639416E-7</c:v>
                </c:pt>
                <c:pt idx="1">
                  <c:v>7.4836326911668944E-7</c:v>
                </c:pt>
                <c:pt idx="2">
                  <c:v>6.6081629895485392E-7</c:v>
                </c:pt>
                <c:pt idx="3">
                  <c:v>5.3019102879096877E-7</c:v>
                </c:pt>
                <c:pt idx="4">
                  <c:v>3.7720662187122394E-7</c:v>
                </c:pt>
                <c:pt idx="5">
                  <c:v>2.2614669743908285E-7</c:v>
                </c:pt>
                <c:pt idx="6">
                  <c:v>1.0100860447274522E-7</c:v>
                </c:pt>
                <c:pt idx="7">
                  <c:v>2.1695092352888173E-8</c:v>
                </c:pt>
                <c:pt idx="8">
                  <c:v>8.5275001156764408E-10</c:v>
                </c:pt>
                <c:pt idx="9">
                  <c:v>4.1859426070333283E-8</c:v>
                </c:pt>
                <c:pt idx="10">
                  <c:v>1.3828090765992525E-7</c:v>
                </c:pt>
                <c:pt idx="11">
                  <c:v>2.748842332027864E-7</c:v>
                </c:pt>
                <c:pt idx="12">
                  <c:v>4.3004806325791918E-7</c:v>
                </c:pt>
                <c:pt idx="13">
                  <c:v>5.7918871083748235E-7</c:v>
                </c:pt>
                <c:pt idx="14">
                  <c:v>6.9865895890084174E-7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CA-4B55-9937-ED13BEF7E999}"/>
            </c:ext>
          </c:extLst>
        </c:ser>
        <c:ser>
          <c:idx val="2"/>
          <c:order val="2"/>
          <c:tx>
            <c:strRef>
              <c:f>Zadanie!$Z$4</c:f>
              <c:strCache>
                <c:ptCount val="1"/>
                <c:pt idx="0">
                  <c:v>Ec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Zadanie!$W$5:$W$19</c:f>
              <c:numCache>
                <c:formatCode>General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</c:numCache>
            </c:numRef>
          </c:xVal>
          <c:yVal>
            <c:numRef>
              <c:f>Zadanie!$Z$5:$Z$19</c:f>
              <c:numCache>
                <c:formatCode>General</c:formatCode>
                <c:ptCount val="15"/>
                <c:pt idx="0">
                  <c:v>7.7895973637639416E-7</c:v>
                </c:pt>
                <c:pt idx="1">
                  <c:v>7.7926623269230057E-7</c:v>
                </c:pt>
                <c:pt idx="2">
                  <c:v>7.7957284960493039E-7</c:v>
                </c:pt>
                <c:pt idx="3">
                  <c:v>7.7987958716173417E-7</c:v>
                </c:pt>
                <c:pt idx="4">
                  <c:v>7.8018644541018208E-7</c:v>
                </c:pt>
                <c:pt idx="5">
                  <c:v>7.8049342439776196E-7</c:v>
                </c:pt>
                <c:pt idx="6">
                  <c:v>7.8080052417198146E-7</c:v>
                </c:pt>
                <c:pt idx="7">
                  <c:v>7.811077447803659E-7</c:v>
                </c:pt>
                <c:pt idx="8">
                  <c:v>7.8141508627045988E-7</c:v>
                </c:pt>
                <c:pt idx="9">
                  <c:v>7.8172254868982693E-7</c:v>
                </c:pt>
                <c:pt idx="10">
                  <c:v>7.8203013208604851E-7</c:v>
                </c:pt>
                <c:pt idx="11">
                  <c:v>7.8233783650672533E-7</c:v>
                </c:pt>
                <c:pt idx="12">
                  <c:v>7.8264566199947672E-7</c:v>
                </c:pt>
                <c:pt idx="13">
                  <c:v>7.8295360861194088E-7</c:v>
                </c:pt>
                <c:pt idx="14">
                  <c:v>7.8326167639177453E-7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CA-4B55-9937-ED13BEF7E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590544"/>
        <c:axId val="1320742720"/>
      </c:scatterChart>
      <c:valAx>
        <c:axId val="15995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742720"/>
        <c:crosses val="autoZero"/>
        <c:crossBetween val="midCat"/>
      </c:valAx>
      <c:valAx>
        <c:axId val="13207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Zadanie!$F$6:$P$6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Zadanie!$F$8:$P$8</c:f>
              <c:numCache>
                <c:formatCode>General</c:formatCode>
                <c:ptCount val="11"/>
                <c:pt idx="0">
                  <c:v>0</c:v>
                </c:pt>
                <c:pt idx="1">
                  <c:v>3.0901699437494741E-4</c:v>
                </c:pt>
                <c:pt idx="2">
                  <c:v>5.8778525229247311E-4</c:v>
                </c:pt>
                <c:pt idx="3">
                  <c:v>8.0901699437494748E-4</c:v>
                </c:pt>
                <c:pt idx="4">
                  <c:v>9.5105651629515358E-4</c:v>
                </c:pt>
                <c:pt idx="5">
                  <c:v>1E-3</c:v>
                </c:pt>
                <c:pt idx="6">
                  <c:v>9.5105651629515369E-4</c:v>
                </c:pt>
                <c:pt idx="7">
                  <c:v>8.0901699437494748E-4</c:v>
                </c:pt>
                <c:pt idx="8">
                  <c:v>5.8778525229247322E-4</c:v>
                </c:pt>
                <c:pt idx="9">
                  <c:v>3.0901699437494752E-4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7F0-4B08-BFA4-5A247B991918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Zadanie!$F$6:$P$6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Zadanie!$F$14:$P$14</c:f>
              <c:numCache>
                <c:formatCode>General</c:formatCode>
                <c:ptCount val="11"/>
                <c:pt idx="0">
                  <c:v>0</c:v>
                </c:pt>
                <c:pt idx="1">
                  <c:v>3.028873188118452E-4</c:v>
                </c:pt>
                <c:pt idx="2">
                  <c:v>5.7612591651834606E-4</c:v>
                </c:pt>
                <c:pt idx="3">
                  <c:v>7.9296929541073627E-4</c:v>
                </c:pt>
                <c:pt idx="4">
                  <c:v>9.3219131472636852E-4</c:v>
                </c:pt>
                <c:pt idx="5">
                  <c:v>9.8016395319778203E-4</c:v>
                </c:pt>
                <c:pt idx="6">
                  <c:v>9.3219131472636852E-4</c:v>
                </c:pt>
                <c:pt idx="7">
                  <c:v>7.9296929541073627E-4</c:v>
                </c:pt>
                <c:pt idx="8">
                  <c:v>5.7612591651834617E-4</c:v>
                </c:pt>
                <c:pt idx="9">
                  <c:v>3.0288731881184531E-4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7F0-4B08-BFA4-5A247B991918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Zadanie!$F$6:$P$6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Zadanie!$F$20:$P$20</c:f>
              <c:numCache>
                <c:formatCode>General</c:formatCode>
                <c:ptCount val="11"/>
                <c:pt idx="0">
                  <c:v>0</c:v>
                </c:pt>
                <c:pt idx="1">
                  <c:v>2.8461988065389069E-4</c:v>
                </c:pt>
                <c:pt idx="2">
                  <c:v>5.4137918432606335E-4</c:v>
                </c:pt>
                <c:pt idx="3">
                  <c:v>7.4514452142582449E-4</c:v>
                </c:pt>
                <c:pt idx="4">
                  <c:v>8.7596992104126484E-4</c:v>
                </c:pt>
                <c:pt idx="5">
                  <c:v>9.2104928154386771E-4</c:v>
                </c:pt>
                <c:pt idx="6">
                  <c:v>8.7596992104126484E-4</c:v>
                </c:pt>
                <c:pt idx="7">
                  <c:v>7.451445214258246E-4</c:v>
                </c:pt>
                <c:pt idx="8">
                  <c:v>5.4137918432606335E-4</c:v>
                </c:pt>
                <c:pt idx="9">
                  <c:v>2.8461988065389075E-4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7F0-4B08-BFA4-5A247B991918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Zadanie!$F$6:$P$6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Zadanie!$F$26:$P$26</c:f>
              <c:numCache>
                <c:formatCode>General</c:formatCode>
                <c:ptCount val="11"/>
                <c:pt idx="0">
                  <c:v>0</c:v>
                </c:pt>
                <c:pt idx="1">
                  <c:v>2.5494179925339801E-4</c:v>
                </c:pt>
                <c:pt idx="2">
                  <c:v>4.849281189119103E-4</c:v>
                </c:pt>
                <c:pt idx="3">
                  <c:v>6.6744629559844842E-4</c:v>
                </c:pt>
                <c:pt idx="4">
                  <c:v>7.8463017850002143E-4</c:v>
                </c:pt>
                <c:pt idx="5">
                  <c:v>8.2500899269010114E-4</c:v>
                </c:pt>
                <c:pt idx="6">
                  <c:v>7.8463017850002143E-4</c:v>
                </c:pt>
                <c:pt idx="7">
                  <c:v>6.6744629559844864E-4</c:v>
                </c:pt>
                <c:pt idx="8">
                  <c:v>4.8492811891191024E-4</c:v>
                </c:pt>
                <c:pt idx="9">
                  <c:v>2.5494179925339796E-4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07F0-4B08-BFA4-5A247B991918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Zadanie!$F$6:$P$6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Zadanie!$F$32:$P$32</c:f>
              <c:numCache>
                <c:formatCode>General</c:formatCode>
                <c:ptCount val="11"/>
                <c:pt idx="0">
                  <c:v>0</c:v>
                </c:pt>
                <c:pt idx="1">
                  <c:v>2.1503765389979538E-4</c:v>
                </c:pt>
                <c:pt idx="2">
                  <c:v>4.0902592398044471E-4</c:v>
                </c:pt>
                <c:pt idx="3">
                  <c:v>5.6297588677070045E-4</c:v>
                </c:pt>
                <c:pt idx="4">
                  <c:v>6.6181784728019E-4</c:v>
                </c:pt>
                <c:pt idx="5">
                  <c:v>6.9587646574181046E-4</c:v>
                </c:pt>
                <c:pt idx="6">
                  <c:v>6.6181784728019011E-4</c:v>
                </c:pt>
                <c:pt idx="7">
                  <c:v>5.6297588677070055E-4</c:v>
                </c:pt>
                <c:pt idx="8">
                  <c:v>4.090259239804446E-4</c:v>
                </c:pt>
                <c:pt idx="9">
                  <c:v>2.1503765389979527E-4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07F0-4B08-BFA4-5A247B991918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Zadanie!$F$6:$P$6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Zadanie!$F$38:$P$38</c:f>
              <c:numCache>
                <c:formatCode>General</c:formatCode>
                <c:ptCount val="11"/>
                <c:pt idx="0">
                  <c:v>0</c:v>
                </c:pt>
                <c:pt idx="1">
                  <c:v>1.6650220298042827E-4</c:v>
                </c:pt>
                <c:pt idx="2">
                  <c:v>3.1670601024406909E-4</c:v>
                </c:pt>
                <c:pt idx="3">
                  <c:v>4.3590842660449504E-4</c:v>
                </c:pt>
                <c:pt idx="4">
                  <c:v>5.1244108901627599E-4</c:v>
                </c:pt>
                <c:pt idx="5">
                  <c:v>5.3881244724813355E-4</c:v>
                </c:pt>
                <c:pt idx="6">
                  <c:v>5.1244108901627621E-4</c:v>
                </c:pt>
                <c:pt idx="7">
                  <c:v>4.3590842660449494E-4</c:v>
                </c:pt>
                <c:pt idx="8">
                  <c:v>3.1670601024406903E-4</c:v>
                </c:pt>
                <c:pt idx="9">
                  <c:v>1.6650220298042816E-4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7F0-4B08-BFA4-5A247B991918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Zadanie!$F$6:$P$6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Zadanie!$F$44:$P$44</c:f>
              <c:numCache>
                <c:formatCode>General</c:formatCode>
                <c:ptCount val="11"/>
                <c:pt idx="0">
                  <c:v>0</c:v>
                </c:pt>
                <c:pt idx="1">
                  <c:v>1.1127665048160469E-4</c:v>
                </c:pt>
                <c:pt idx="2">
                  <c:v>2.1166076710405645E-4</c:v>
                </c:pt>
                <c:pt idx="3">
                  <c:v>2.9132605311508336E-4</c:v>
                </c:pt>
                <c:pt idx="4">
                  <c:v>3.4247431525923907E-4</c:v>
                </c:pt>
                <c:pt idx="5">
                  <c:v>3.60098805266957E-4</c:v>
                </c:pt>
                <c:pt idx="6">
                  <c:v>3.4247431525923913E-4</c:v>
                </c:pt>
                <c:pt idx="7">
                  <c:v>2.9132605311508314E-4</c:v>
                </c:pt>
                <c:pt idx="8">
                  <c:v>2.1166076710405645E-4</c:v>
                </c:pt>
                <c:pt idx="9">
                  <c:v>1.1127665048160461E-4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07F0-4B08-BFA4-5A247B991918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Zadanie!$F$6:$P$6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Zadanie!$F$50:$P$50</c:f>
              <c:numCache>
                <c:formatCode>General</c:formatCode>
                <c:ptCount val="11"/>
                <c:pt idx="0">
                  <c:v>0</c:v>
                </c:pt>
                <c:pt idx="1">
                  <c:v>5.1571006874751505E-5</c:v>
                </c:pt>
                <c:pt idx="2">
                  <c:v>9.8093884280269273E-5</c:v>
                </c:pt>
                <c:pt idx="3">
                  <c:v>1.3501464883215403E-4</c:v>
                </c:pt>
                <c:pt idx="4">
                  <c:v>1.5871923885397475E-4</c:v>
                </c:pt>
                <c:pt idx="5">
                  <c:v>1.6688728391480476E-4</c:v>
                </c:pt>
                <c:pt idx="6">
                  <c:v>1.5871923885397445E-4</c:v>
                </c:pt>
                <c:pt idx="7">
                  <c:v>1.3501464883215394E-4</c:v>
                </c:pt>
                <c:pt idx="8">
                  <c:v>9.8093884280269137E-5</c:v>
                </c:pt>
                <c:pt idx="9">
                  <c:v>5.1571006874751539E-5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7F0-4B08-BFA4-5A247B991918}"/>
            </c:ext>
          </c:extLst>
        </c:ser>
        <c:ser>
          <c:idx val="8"/>
          <c:order val="8"/>
          <c:tx>
            <c:strRef>
              <c:f>Zadanie!$F$6:$P$6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Zadanie!$F$6:$P$6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Zadanie!$F$56:$P$56</c:f>
              <c:numCache>
                <c:formatCode>General</c:formatCode>
                <c:ptCount val="11"/>
                <c:pt idx="0">
                  <c:v>0</c:v>
                </c:pt>
                <c:pt idx="1">
                  <c:v>-1.0224350428985914E-5</c:v>
                </c:pt>
                <c:pt idx="2">
                  <c:v>-1.9447870200743839E-5</c:v>
                </c:pt>
                <c:pt idx="3">
                  <c:v>-2.6767696935974395E-5</c:v>
                </c:pt>
                <c:pt idx="4">
                  <c:v>-3.1467314993599891E-5</c:v>
                </c:pt>
                <c:pt idx="5">
                  <c:v>-3.3086693013977084E-5</c:v>
                </c:pt>
                <c:pt idx="6">
                  <c:v>-3.1467314993600406E-5</c:v>
                </c:pt>
                <c:pt idx="7">
                  <c:v>-2.6767696935974395E-5</c:v>
                </c:pt>
                <c:pt idx="8">
                  <c:v>-1.9447870200744056E-5</c:v>
                </c:pt>
                <c:pt idx="9">
                  <c:v>-1.0224350428985813E-5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07F0-4B08-BFA4-5A247B991918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Zadanie!$F$6:$P$6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Zadanie!$F$62:$P$62</c:f>
              <c:numCache>
                <c:formatCode>General</c:formatCode>
                <c:ptCount val="11"/>
                <c:pt idx="0">
                  <c:v>0</c:v>
                </c:pt>
                <c:pt idx="1">
                  <c:v>-7.1634377925212337E-5</c:v>
                </c:pt>
                <c:pt idx="2">
                  <c:v>-1.362566838330456E-4</c:v>
                </c:pt>
                <c:pt idx="3">
                  <c:v>-1.8754123617116089E-4</c:v>
                </c:pt>
                <c:pt idx="4">
                  <c:v>-2.2046794563621618E-4</c:v>
                </c:pt>
                <c:pt idx="5">
                  <c:v>-2.3181371649189716E-4</c:v>
                </c:pt>
                <c:pt idx="6">
                  <c:v>-2.2046794563621648E-4</c:v>
                </c:pt>
                <c:pt idx="7">
                  <c:v>-1.8754123617116116E-4</c:v>
                </c:pt>
                <c:pt idx="8">
                  <c:v>-1.3625668383304565E-4</c:v>
                </c:pt>
                <c:pt idx="9">
                  <c:v>-7.1634377925212364E-5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07F0-4B08-BFA4-5A247B991918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Zadanie!$F$6:$P$6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Zadanie!$F$68:$P$68</c:f>
              <c:numCache>
                <c:formatCode>General</c:formatCode>
                <c:ptCount val="11"/>
                <c:pt idx="0">
                  <c:v>0</c:v>
                </c:pt>
                <c:pt idx="1">
                  <c:v>-1.3019849671268315E-4</c:v>
                </c:pt>
                <c:pt idx="2">
                  <c:v>-2.476522574208616E-4</c:v>
                </c:pt>
                <c:pt idx="3">
                  <c:v>-3.4086408967794613E-4</c:v>
                </c:pt>
                <c:pt idx="4">
                  <c:v>-4.0070976989759225E-4</c:v>
                </c:pt>
                <c:pt idx="5">
                  <c:v>-4.2133118593052612E-4</c:v>
                </c:pt>
                <c:pt idx="6">
                  <c:v>-4.0070976989759204E-4</c:v>
                </c:pt>
                <c:pt idx="7">
                  <c:v>-3.4086408967794673E-4</c:v>
                </c:pt>
                <c:pt idx="8">
                  <c:v>-2.4765225742086143E-4</c:v>
                </c:pt>
                <c:pt idx="9">
                  <c:v>-1.3019849671268337E-4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07F0-4B08-BFA4-5A247B991918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Zadanie!$F$6:$P$6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Zadanie!$F$68:$P$68</c:f>
              <c:numCache>
                <c:formatCode>General</c:formatCode>
                <c:ptCount val="11"/>
                <c:pt idx="0">
                  <c:v>0</c:v>
                </c:pt>
                <c:pt idx="1">
                  <c:v>-1.3019849671268315E-4</c:v>
                </c:pt>
                <c:pt idx="2">
                  <c:v>-2.476522574208616E-4</c:v>
                </c:pt>
                <c:pt idx="3">
                  <c:v>-3.4086408967794613E-4</c:v>
                </c:pt>
                <c:pt idx="4">
                  <c:v>-4.0070976989759225E-4</c:v>
                </c:pt>
                <c:pt idx="5">
                  <c:v>-4.2133118593052612E-4</c:v>
                </c:pt>
                <c:pt idx="6">
                  <c:v>-4.0070976989759204E-4</c:v>
                </c:pt>
                <c:pt idx="7">
                  <c:v>-3.4086408967794673E-4</c:v>
                </c:pt>
                <c:pt idx="8">
                  <c:v>-2.4765225742086143E-4</c:v>
                </c:pt>
                <c:pt idx="9">
                  <c:v>-1.3019849671268337E-4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07F0-4B08-BFA4-5A247B991918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Zadanie!$F$6:$P$6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Zadanie!$F$74:$P$74</c:f>
              <c:numCache>
                <c:formatCode>General</c:formatCode>
                <c:ptCount val="11"/>
                <c:pt idx="0">
                  <c:v>0</c:v>
                </c:pt>
                <c:pt idx="1">
                  <c:v>-1.8356918266207629E-4</c:v>
                </c:pt>
                <c:pt idx="2">
                  <c:v>-3.4916933472348659E-4</c:v>
                </c:pt>
                <c:pt idx="3">
                  <c:v>-4.80590359496354E-4</c:v>
                </c:pt>
                <c:pt idx="4">
                  <c:v>-5.6496785141178991E-4</c:v>
                </c:pt>
                <c:pt idx="5">
                  <c:v>-5.9404235366855552E-4</c:v>
                </c:pt>
                <c:pt idx="6">
                  <c:v>-5.6496785141178958E-4</c:v>
                </c:pt>
                <c:pt idx="7">
                  <c:v>-4.8059035949635427E-4</c:v>
                </c:pt>
                <c:pt idx="8">
                  <c:v>-3.4916933472348664E-4</c:v>
                </c:pt>
                <c:pt idx="9">
                  <c:v>-1.8356918266207645E-4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07F0-4B08-BFA4-5A247B991918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Zadanie!$F$6:$P$6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Zadanie!$F$80:$P$80</c:f>
              <c:numCache>
                <c:formatCode>General</c:formatCode>
                <c:ptCount val="11"/>
                <c:pt idx="0">
                  <c:v>0</c:v>
                </c:pt>
                <c:pt idx="1">
                  <c:v>-2.2960606577389993E-4</c:v>
                </c:pt>
                <c:pt idx="2">
                  <c:v>-4.3673669007032159E-4</c:v>
                </c:pt>
                <c:pt idx="3">
                  <c:v>-6.0111648421921405E-4</c:v>
                </c:pt>
                <c:pt idx="4">
                  <c:v>-7.0665480866790936E-4</c:v>
                </c:pt>
                <c:pt idx="5">
                  <c:v>-7.4302083689062792E-4</c:v>
                </c:pt>
                <c:pt idx="6">
                  <c:v>-7.0665480866790946E-4</c:v>
                </c:pt>
                <c:pt idx="7">
                  <c:v>-6.011164842192134E-4</c:v>
                </c:pt>
                <c:pt idx="8">
                  <c:v>-4.3673669007032224E-4</c:v>
                </c:pt>
                <c:pt idx="9">
                  <c:v>-2.2960606577389985E-4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07F0-4B08-BFA4-5A247B991918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Zadanie!$F$6:$P$6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Zadanie!$F$86:$P$86</c:f>
              <c:numCache>
                <c:formatCode>General</c:formatCode>
                <c:ptCount val="11"/>
                <c:pt idx="0">
                  <c:v>0</c:v>
                </c:pt>
                <c:pt idx="1">
                  <c:v>-2.6646176681485137E-4</c:v>
                </c:pt>
                <c:pt idx="2">
                  <c:v>-5.0684039934556708E-4</c:v>
                </c:pt>
                <c:pt idx="3">
                  <c:v>-6.9760596222362956E-4</c:v>
                </c:pt>
                <c:pt idx="4">
                  <c:v>-8.2008499301269822E-4</c:v>
                </c:pt>
                <c:pt idx="5">
                  <c:v>-8.6228839081755573E-4</c:v>
                </c:pt>
                <c:pt idx="6">
                  <c:v>-8.2008499301269844E-4</c:v>
                </c:pt>
                <c:pt idx="7">
                  <c:v>-6.976059622236287E-4</c:v>
                </c:pt>
                <c:pt idx="8">
                  <c:v>-5.0684039934556751E-4</c:v>
                </c:pt>
                <c:pt idx="9">
                  <c:v>-2.6646176681485137E-4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07F0-4B08-BFA4-5A247B991918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Zadanie!$F$6:$P$6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Zadanie!$F$92:$P$92</c:f>
              <c:numCache>
                <c:formatCode>General</c:formatCode>
                <c:ptCount val="11"/>
                <c:pt idx="0">
                  <c:v>0</c:v>
                </c:pt>
                <c:pt idx="1">
                  <c:v>-2.9265602888839848E-4</c:v>
                </c:pt>
                <c:pt idx="2">
                  <c:v>-5.566648466147488E-4</c:v>
                </c:pt>
                <c:pt idx="3">
                  <c:v>-7.661834306423984E-4</c:v>
                </c:pt>
                <c:pt idx="4">
                  <c:v>-9.0070264216491052E-4</c:v>
                </c:pt>
                <c:pt idx="5">
                  <c:v>-9.4705480350799952E-4</c:v>
                </c:pt>
                <c:pt idx="6">
                  <c:v>-9.007026421649103E-4</c:v>
                </c:pt>
                <c:pt idx="7">
                  <c:v>-7.6618343064239851E-4</c:v>
                </c:pt>
                <c:pt idx="8">
                  <c:v>-5.5666484661474815E-4</c:v>
                </c:pt>
                <c:pt idx="9">
                  <c:v>-2.9265602888839886E-4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07F0-4B08-BFA4-5A247B991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40080"/>
        <c:axId val="599840408"/>
      </c:scatterChart>
      <c:valAx>
        <c:axId val="59984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40408"/>
        <c:crosses val="autoZero"/>
        <c:crossBetween val="midCat"/>
      </c:valAx>
      <c:valAx>
        <c:axId val="59984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4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473273</xdr:colOff>
      <xdr:row>9</xdr:row>
      <xdr:rowOff>77985</xdr:rowOff>
    </xdr:from>
    <xdr:to>
      <xdr:col>36</xdr:col>
      <xdr:colOff>351236</xdr:colOff>
      <xdr:row>26</xdr:row>
      <xdr:rowOff>154185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EE67A4-0F06-401D-A45C-7B2862B95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463261</xdr:colOff>
      <xdr:row>17</xdr:row>
      <xdr:rowOff>117763</xdr:rowOff>
    </xdr:from>
    <xdr:to>
      <xdr:col>29</xdr:col>
      <xdr:colOff>363681</xdr:colOff>
      <xdr:row>36</xdr:row>
      <xdr:rowOff>164522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8FCF43-B96F-44F4-A7E4-6C0107D9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273653</xdr:colOff>
      <xdr:row>22</xdr:row>
      <xdr:rowOff>15874</xdr:rowOff>
    </xdr:from>
    <xdr:to>
      <xdr:col>37</xdr:col>
      <xdr:colOff>204106</xdr:colOff>
      <xdr:row>50</xdr:row>
      <xdr:rowOff>15874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97965946-A556-4D87-98BE-14CD91FDE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227541</xdr:colOff>
      <xdr:row>56</xdr:row>
      <xdr:rowOff>71965</xdr:rowOff>
    </xdr:from>
    <xdr:to>
      <xdr:col>37</xdr:col>
      <xdr:colOff>435428</xdr:colOff>
      <xdr:row>86</xdr:row>
      <xdr:rowOff>176893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2340639-52B9-4B84-99E2-22F26F2DC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1E2A-C3D5-4E07-956C-4DE7501BFB61}">
  <dimension ref="A3:Y56"/>
  <sheetViews>
    <sheetView topLeftCell="A5" zoomScale="90" zoomScaleNormal="90" workbookViewId="0">
      <selection activeCell="C49" sqref="C49"/>
    </sheetView>
  </sheetViews>
  <sheetFormatPr defaultRowHeight="15"/>
  <cols>
    <col min="1" max="1" width="61.7109375" bestFit="1" customWidth="1"/>
    <col min="6" max="6" width="12" bestFit="1" customWidth="1"/>
    <col min="8" max="8" width="13.140625" bestFit="1" customWidth="1"/>
    <col min="20" max="20" width="11.85546875" bestFit="1" customWidth="1"/>
    <col min="23" max="23" width="12.42578125" bestFit="1" customWidth="1"/>
    <col min="24" max="24" width="12.5703125" bestFit="1" customWidth="1"/>
    <col min="25" max="25" width="11.28515625" bestFit="1" customWidth="1"/>
  </cols>
  <sheetData>
    <row r="3" spans="1:25">
      <c r="D3" t="s">
        <v>0</v>
      </c>
      <c r="E3">
        <f>PI()</f>
        <v>3.1415926535897931</v>
      </c>
      <c r="G3" t="s">
        <v>1</v>
      </c>
      <c r="H3">
        <v>0.2</v>
      </c>
    </row>
    <row r="4" spans="1:25">
      <c r="D4" t="s">
        <v>2</v>
      </c>
      <c r="E4">
        <v>10</v>
      </c>
    </row>
    <row r="5" spans="1:25">
      <c r="D5" t="s">
        <v>3</v>
      </c>
      <c r="E5">
        <f>L/n</f>
        <v>0.31415926535897931</v>
      </c>
      <c r="V5" t="s">
        <v>4</v>
      </c>
      <c r="W5" t="s">
        <v>5</v>
      </c>
      <c r="X5" t="s">
        <v>6</v>
      </c>
      <c r="Y5" t="s">
        <v>7</v>
      </c>
    </row>
    <row r="6" spans="1:25">
      <c r="V6">
        <v>0</v>
      </c>
      <c r="W6">
        <f>S10</f>
        <v>0</v>
      </c>
      <c r="X6">
        <f>T9</f>
        <v>7.7895973637639416E-7</v>
      </c>
      <c r="Y6">
        <f>W6+X6</f>
        <v>7.7895973637639416E-7</v>
      </c>
    </row>
    <row r="7" spans="1:25">
      <c r="F7" t="s">
        <v>8</v>
      </c>
      <c r="G7">
        <v>0</v>
      </c>
      <c r="H7">
        <v>1</v>
      </c>
      <c r="I7">
        <v>2</v>
      </c>
      <c r="J7">
        <v>3</v>
      </c>
      <c r="K7">
        <v>4</v>
      </c>
      <c r="L7">
        <v>5</v>
      </c>
      <c r="M7">
        <v>6</v>
      </c>
      <c r="N7">
        <v>7</v>
      </c>
      <c r="O7">
        <v>8</v>
      </c>
      <c r="P7">
        <v>9</v>
      </c>
      <c r="Q7">
        <v>10</v>
      </c>
      <c r="V7">
        <f>V6+dt</f>
        <v>0.2</v>
      </c>
      <c r="W7">
        <f>S16</f>
        <v>3.0902963575611172E-8</v>
      </c>
      <c r="X7">
        <f>T15</f>
        <v>7.4836326911668944E-7</v>
      </c>
      <c r="Y7">
        <f t="shared" ref="Y7:Y23" si="0">W7+X7</f>
        <v>7.7926623269230057E-7</v>
      </c>
    </row>
    <row r="8" spans="1:25">
      <c r="F8" t="s">
        <v>9</v>
      </c>
      <c r="G8">
        <v>0</v>
      </c>
      <c r="H8">
        <f t="shared" ref="H8:Q8" si="1">H7*dx</f>
        <v>0.31415926535897931</v>
      </c>
      <c r="I8">
        <f t="shared" si="1"/>
        <v>0.62831853071795862</v>
      </c>
      <c r="J8">
        <f t="shared" si="1"/>
        <v>0.94247779607693793</v>
      </c>
      <c r="K8">
        <f t="shared" si="1"/>
        <v>1.2566370614359172</v>
      </c>
      <c r="L8">
        <f t="shared" si="1"/>
        <v>1.5707963267948966</v>
      </c>
      <c r="M8">
        <f t="shared" si="1"/>
        <v>1.8849555921538759</v>
      </c>
      <c r="N8">
        <f t="shared" si="1"/>
        <v>2.1991148575128552</v>
      </c>
      <c r="O8">
        <f t="shared" si="1"/>
        <v>2.5132741228718345</v>
      </c>
      <c r="P8">
        <f t="shared" si="1"/>
        <v>2.8274333882308138</v>
      </c>
      <c r="Q8">
        <f t="shared" si="1"/>
        <v>3.1415926535897931</v>
      </c>
      <c r="T8" t="s">
        <v>6</v>
      </c>
      <c r="V8">
        <f>V7+dt</f>
        <v>0.4</v>
      </c>
      <c r="W8">
        <f>S19</f>
        <v>1.2117204312572655E-7</v>
      </c>
      <c r="X8">
        <f>T18</f>
        <v>6.8900931249271938E-7</v>
      </c>
      <c r="Y8">
        <f t="shared" si="0"/>
        <v>8.1018135561844598E-7</v>
      </c>
    </row>
    <row r="9" spans="1:25">
      <c r="F9" t="s">
        <v>10</v>
      </c>
      <c r="G9">
        <v>0</v>
      </c>
      <c r="H9">
        <f>SIN(H8)/1000</f>
        <v>3.0901699437494741E-4</v>
      </c>
      <c r="I9">
        <f t="shared" ref="I9:P9" si="2">SIN(I8)/1000</f>
        <v>5.8778525229247311E-4</v>
      </c>
      <c r="J9">
        <f t="shared" si="2"/>
        <v>8.0901699437494748E-4</v>
      </c>
      <c r="K9">
        <f t="shared" si="2"/>
        <v>9.5105651629515358E-4</v>
      </c>
      <c r="L9">
        <f t="shared" si="2"/>
        <v>1E-3</v>
      </c>
      <c r="M9">
        <f t="shared" si="2"/>
        <v>9.5105651629515369E-4</v>
      </c>
      <c r="N9">
        <f t="shared" si="2"/>
        <v>8.0901699437494748E-4</v>
      </c>
      <c r="O9">
        <f t="shared" si="2"/>
        <v>5.8778525229247322E-4</v>
      </c>
      <c r="P9">
        <f t="shared" si="2"/>
        <v>3.0901699437494752E-4</v>
      </c>
      <c r="Q9">
        <v>0</v>
      </c>
      <c r="S9" t="s">
        <v>5</v>
      </c>
      <c r="T9">
        <f>1/(2*dx)*((H9-G9)^2+(I9-H9)^2+(J9-I9)^2+(K9-J9)^2+(L9-K9)^2+(M9-L9)^2+(N9-M9)^2+(O9-N9)^2+(P9-O9)^2+(Q9-P9)^2)</f>
        <v>7.7895973637639416E-7</v>
      </c>
      <c r="V9">
        <f>V8+dt</f>
        <v>0.60000000000000009</v>
      </c>
      <c r="W9">
        <f>S22</f>
        <v>2.6360939862553214E-7</v>
      </c>
      <c r="X9">
        <f>T21</f>
        <v>5.7871354756957775E-7</v>
      </c>
      <c r="Y9">
        <f t="shared" si="0"/>
        <v>8.4232294619510989E-7</v>
      </c>
    </row>
    <row r="10" spans="1:25">
      <c r="F10" t="s">
        <v>11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>
        <f>dx/2*(H10^2+I10^2+J10^2+K10^2+L10^2+M10^2+N10^2+O10^2+P10^2)</f>
        <v>0</v>
      </c>
      <c r="V10">
        <f>V9+dt</f>
        <v>0.8</v>
      </c>
      <c r="W10">
        <f>S25</f>
        <v>4.4215930325905714E-7</v>
      </c>
      <c r="X10">
        <f>T24</f>
        <v>4.3358035770266954E-7</v>
      </c>
      <c r="Y10">
        <f t="shared" si="0"/>
        <v>8.7573966096172673E-7</v>
      </c>
    </row>
    <row r="11" spans="1:25">
      <c r="A11" t="s">
        <v>12</v>
      </c>
      <c r="F11" t="s">
        <v>13</v>
      </c>
      <c r="G11">
        <v>0</v>
      </c>
      <c r="H11">
        <f t="shared" ref="H11:P11" si="3">(G9-2*H9+I9)/dx^2</f>
        <v>-3.0648377815511031E-4</v>
      </c>
      <c r="I11">
        <f t="shared" si="3"/>
        <v>-5.8296678870635064E-4</v>
      </c>
      <c r="J11">
        <f t="shared" si="3"/>
        <v>-8.0238494821056265E-4</v>
      </c>
      <c r="K11">
        <f t="shared" si="3"/>
        <v>-9.4326007843925533E-4</v>
      </c>
      <c r="L11">
        <f t="shared" si="3"/>
        <v>-9.9180234011090143E-4</v>
      </c>
      <c r="M11">
        <f t="shared" si="3"/>
        <v>-9.432600784392576E-4</v>
      </c>
      <c r="N11">
        <f t="shared" si="3"/>
        <v>-8.0238494821056048E-4</v>
      </c>
      <c r="O11">
        <f t="shared" si="3"/>
        <v>-5.8296678870635237E-4</v>
      </c>
      <c r="P11">
        <f t="shared" si="3"/>
        <v>-3.0648377815511139E-4</v>
      </c>
      <c r="Q11">
        <v>0</v>
      </c>
      <c r="V11">
        <f>V10+dt</f>
        <v>1</v>
      </c>
      <c r="W11">
        <f>S28</f>
        <v>6.3378052724451952E-7</v>
      </c>
      <c r="X11">
        <f>T27</f>
        <v>2.76701559519998E-7</v>
      </c>
      <c r="Y11">
        <f t="shared" si="0"/>
        <v>9.1048208676451757E-7</v>
      </c>
    </row>
    <row r="12" spans="1:25">
      <c r="F12" s="1" t="s">
        <v>14</v>
      </c>
      <c r="G12" s="1">
        <v>0</v>
      </c>
      <c r="H12" s="1">
        <f t="shared" ref="H12:P12" si="4">H10+H11*dt/2</f>
        <v>-3.0648377815511029E-5</v>
      </c>
      <c r="I12" s="1">
        <f t="shared" si="4"/>
        <v>-5.8296678870635067E-5</v>
      </c>
      <c r="J12" s="1">
        <f t="shared" si="4"/>
        <v>-8.0238494821056267E-5</v>
      </c>
      <c r="K12" s="1">
        <f t="shared" si="4"/>
        <v>-9.4326007843925533E-5</v>
      </c>
      <c r="L12" s="1">
        <f t="shared" si="4"/>
        <v>-9.9180234011090151E-5</v>
      </c>
      <c r="M12" s="1">
        <f t="shared" si="4"/>
        <v>-9.4326007843925763E-5</v>
      </c>
      <c r="N12" s="1">
        <f t="shared" si="4"/>
        <v>-8.0238494821056051E-5</v>
      </c>
      <c r="O12" s="1">
        <f t="shared" si="4"/>
        <v>-5.8296678870635243E-5</v>
      </c>
      <c r="P12" s="1">
        <f t="shared" si="4"/>
        <v>-3.0648377815511138E-5</v>
      </c>
      <c r="Q12" s="1">
        <v>0</v>
      </c>
    </row>
    <row r="13" spans="1:25">
      <c r="F13" s="1" t="s">
        <v>15</v>
      </c>
      <c r="G13" s="1">
        <v>0</v>
      </c>
      <c r="H13" s="1">
        <f t="shared" ref="H13:P13" si="5">H9+H10*dt/2</f>
        <v>3.0901699437494741E-4</v>
      </c>
      <c r="I13" s="1">
        <f t="shared" si="5"/>
        <v>5.8778525229247311E-4</v>
      </c>
      <c r="J13" s="1">
        <f t="shared" si="5"/>
        <v>8.0901699437494748E-4</v>
      </c>
      <c r="K13" s="1">
        <f t="shared" si="5"/>
        <v>9.5105651629515358E-4</v>
      </c>
      <c r="L13" s="1">
        <f t="shared" si="5"/>
        <v>1E-3</v>
      </c>
      <c r="M13" s="1">
        <f t="shared" si="5"/>
        <v>9.5105651629515369E-4</v>
      </c>
      <c r="N13" s="1">
        <f t="shared" si="5"/>
        <v>8.0901699437494748E-4</v>
      </c>
      <c r="O13" s="1">
        <f t="shared" si="5"/>
        <v>5.8778525229247322E-4</v>
      </c>
      <c r="P13" s="1">
        <f t="shared" si="5"/>
        <v>3.0901699437494752E-4</v>
      </c>
      <c r="Q13" s="1">
        <v>0</v>
      </c>
    </row>
    <row r="14" spans="1:25">
      <c r="F14" s="1" t="s">
        <v>16</v>
      </c>
      <c r="G14" s="1">
        <v>0</v>
      </c>
      <c r="H14" s="1">
        <f t="shared" ref="H14:P14" si="6">(G13-2*H13+I13)/dx^2</f>
        <v>-3.0648377815511031E-4</v>
      </c>
      <c r="I14" s="1">
        <f t="shared" si="6"/>
        <v>-5.8296678870635064E-4</v>
      </c>
      <c r="J14" s="1">
        <f t="shared" si="6"/>
        <v>-8.0238494821056265E-4</v>
      </c>
      <c r="K14" s="1">
        <f t="shared" si="6"/>
        <v>-9.4326007843925533E-4</v>
      </c>
      <c r="L14" s="1">
        <f t="shared" si="6"/>
        <v>-9.9180234011090143E-4</v>
      </c>
      <c r="M14" s="1">
        <f t="shared" si="6"/>
        <v>-9.432600784392576E-4</v>
      </c>
      <c r="N14" s="1">
        <f t="shared" si="6"/>
        <v>-8.0238494821056048E-4</v>
      </c>
      <c r="O14" s="1">
        <f t="shared" si="6"/>
        <v>-5.8296678870635237E-4</v>
      </c>
      <c r="P14" s="1">
        <f t="shared" si="6"/>
        <v>-3.0648377815511139E-4</v>
      </c>
      <c r="Q14" s="1">
        <v>0</v>
      </c>
    </row>
    <row r="15" spans="1:25">
      <c r="A15" s="2" t="s">
        <v>17</v>
      </c>
      <c r="F15" s="2" t="s">
        <v>18</v>
      </c>
      <c r="G15">
        <v>0</v>
      </c>
      <c r="H15">
        <f t="shared" ref="H15:P15" si="7">H9+H12*dt</f>
        <v>3.028873188118452E-4</v>
      </c>
      <c r="I15">
        <f t="shared" si="7"/>
        <v>5.7612591651834606E-4</v>
      </c>
      <c r="J15">
        <f t="shared" si="7"/>
        <v>7.9296929541073627E-4</v>
      </c>
      <c r="K15">
        <f t="shared" si="7"/>
        <v>9.3219131472636852E-4</v>
      </c>
      <c r="L15">
        <f t="shared" si="7"/>
        <v>9.8016395319778203E-4</v>
      </c>
      <c r="M15">
        <f t="shared" si="7"/>
        <v>9.3219131472636852E-4</v>
      </c>
      <c r="N15">
        <f t="shared" si="7"/>
        <v>7.9296929541073627E-4</v>
      </c>
      <c r="O15">
        <f t="shared" si="7"/>
        <v>5.7612591651834617E-4</v>
      </c>
      <c r="P15">
        <f t="shared" si="7"/>
        <v>3.0288731881184531E-4</v>
      </c>
      <c r="Q15">
        <v>0</v>
      </c>
      <c r="T15">
        <f>1/(2*dx)*((H15-G15)^2+(I15-H15)^2+(J15-I15)^2+(K15-J15)^2+(L15-K15)^2+(M15-L15)^2+(N15-M15)^2+(O15-N15)^2+(P15-O15)^2+(Q15-P15)^2)</f>
        <v>7.4836326911668944E-7</v>
      </c>
      <c r="V15">
        <f>V11+dt</f>
        <v>1.2</v>
      </c>
      <c r="W15">
        <f>S31</f>
        <v>8.115777375573298E-7</v>
      </c>
      <c r="X15">
        <f>T30</f>
        <v>1.3502507977847196E-7</v>
      </c>
      <c r="Y15">
        <f t="shared" si="0"/>
        <v>9.4660281733580179E-7</v>
      </c>
    </row>
    <row r="16" spans="1:25">
      <c r="A16" t="s">
        <v>19</v>
      </c>
      <c r="F16" s="2" t="s">
        <v>20</v>
      </c>
      <c r="G16">
        <v>0</v>
      </c>
      <c r="H16">
        <f t="shared" ref="H16:P16" si="8">H10+H14*dt</f>
        <v>-6.1296755631022059E-5</v>
      </c>
      <c r="I16">
        <f t="shared" si="8"/>
        <v>-1.1659335774127013E-4</v>
      </c>
      <c r="J16">
        <f t="shared" si="8"/>
        <v>-1.6047698964211253E-4</v>
      </c>
      <c r="K16">
        <f t="shared" si="8"/>
        <v>-1.8865201568785107E-4</v>
      </c>
      <c r="L16">
        <f t="shared" si="8"/>
        <v>-1.983604680221803E-4</v>
      </c>
      <c r="M16">
        <f t="shared" si="8"/>
        <v>-1.8865201568785153E-4</v>
      </c>
      <c r="N16">
        <f t="shared" si="8"/>
        <v>-1.604769896421121E-4</v>
      </c>
      <c r="O16">
        <f t="shared" si="8"/>
        <v>-1.1659335774127049E-4</v>
      </c>
      <c r="P16">
        <f t="shared" si="8"/>
        <v>-6.1296755631022276E-5</v>
      </c>
      <c r="Q16">
        <v>0</v>
      </c>
      <c r="S16">
        <f>dx/2*(H16^2+I16^2+J16^2+K16^2+L16^2+M16^2+N16^2+O16^2+P16^2)</f>
        <v>3.0902963575611172E-8</v>
      </c>
      <c r="V16">
        <f t="shared" ref="V16:V23" si="9">V15+dt</f>
        <v>1.4</v>
      </c>
      <c r="W16">
        <f>S34</f>
        <v>9.4880411094068653E-7</v>
      </c>
      <c r="X16">
        <f>T33</f>
        <v>3.5352421970684117E-8</v>
      </c>
      <c r="Y16">
        <f t="shared" si="0"/>
        <v>9.8415653291137072E-7</v>
      </c>
    </row>
    <row r="17" spans="1:25">
      <c r="A17" t="s">
        <v>21</v>
      </c>
      <c r="F17" s="2" t="s">
        <v>22</v>
      </c>
      <c r="G17">
        <v>0</v>
      </c>
      <c r="H17">
        <f t="shared" ref="H17:P17" si="10">(G15-2*H15+I15)/dx^2</f>
        <v>-3.0040435158750498E-4</v>
      </c>
      <c r="I17">
        <f t="shared" si="10"/>
        <v>-5.7140303220143331E-4</v>
      </c>
      <c r="J17">
        <f t="shared" si="10"/>
        <v>-7.8646880282446274E-4</v>
      </c>
      <c r="K17">
        <f t="shared" si="10"/>
        <v>-9.2454952737667183E-4</v>
      </c>
      <c r="L17">
        <f t="shared" si="10"/>
        <v>-9.7212890247391445E-4</v>
      </c>
      <c r="M17">
        <f t="shared" si="10"/>
        <v>-9.2454952737667064E-4</v>
      </c>
      <c r="N17">
        <f t="shared" si="10"/>
        <v>-7.8646880282446166E-4</v>
      </c>
      <c r="O17">
        <f t="shared" si="10"/>
        <v>-5.7140303220143385E-4</v>
      </c>
      <c r="P17">
        <f t="shared" si="10"/>
        <v>-3.0040435158750606E-4</v>
      </c>
      <c r="Q17">
        <v>0</v>
      </c>
      <c r="V17">
        <f t="shared" si="9"/>
        <v>1.5999999999999999</v>
      </c>
      <c r="W17">
        <f>S37</f>
        <v>1.0231641956472783E-6</v>
      </c>
      <c r="X17">
        <f>T36</f>
        <v>3.5887359169544902E-11</v>
      </c>
      <c r="Y17">
        <f t="shared" si="0"/>
        <v>1.0232000830064478E-6</v>
      </c>
    </row>
    <row r="18" spans="1:25">
      <c r="A18" t="s">
        <v>23</v>
      </c>
      <c r="F18" t="s">
        <v>24</v>
      </c>
      <c r="G18">
        <v>0</v>
      </c>
      <c r="H18">
        <f t="shared" ref="H18:P18" si="11">H15+H16*dt</f>
        <v>2.9062796768564077E-4</v>
      </c>
      <c r="I18">
        <f t="shared" si="11"/>
        <v>5.5280724497009206E-4</v>
      </c>
      <c r="J18">
        <f t="shared" si="11"/>
        <v>7.6087389748231374E-4</v>
      </c>
      <c r="K18">
        <f t="shared" si="11"/>
        <v>8.9446091158879829E-4</v>
      </c>
      <c r="L18">
        <f t="shared" si="11"/>
        <v>9.4049185959334594E-4</v>
      </c>
      <c r="M18">
        <f t="shared" si="11"/>
        <v>8.9446091158879818E-4</v>
      </c>
      <c r="N18">
        <f t="shared" si="11"/>
        <v>7.6087389748231385E-4</v>
      </c>
      <c r="O18">
        <f t="shared" si="11"/>
        <v>5.5280724497009206E-4</v>
      </c>
      <c r="P18">
        <f t="shared" si="11"/>
        <v>2.9062796768564083E-4</v>
      </c>
      <c r="Q18">
        <v>0</v>
      </c>
      <c r="T18">
        <f>1/(2*dx)*((H18-G18)^2+(I18-H18)^2+(J18-I18)^2+(K18-J18)^2+(L18-K18)^2+(M18-L18)^2+(N18-M18)^2+(O18-N18)^2+(P18-O18)^2+(Q18-P18)^2)</f>
        <v>6.8900931249271938E-7</v>
      </c>
      <c r="V18">
        <f t="shared" si="9"/>
        <v>1.7999999999999998</v>
      </c>
      <c r="W18">
        <f>S40</f>
        <v>1.0207517377236844E-6</v>
      </c>
      <c r="X18">
        <f>T39</f>
        <v>4.3040834751862226E-8</v>
      </c>
      <c r="Y18">
        <f t="shared" si="0"/>
        <v>1.0637925724755466E-6</v>
      </c>
    </row>
    <row r="19" spans="1:25">
      <c r="F19" t="s">
        <v>25</v>
      </c>
      <c r="G19">
        <v>0</v>
      </c>
      <c r="H19">
        <f t="shared" ref="H19:P19" si="12">H16+H17*dt</f>
        <v>-1.2137762594852306E-4</v>
      </c>
      <c r="I19">
        <f t="shared" si="12"/>
        <v>-2.3087396418155679E-4</v>
      </c>
      <c r="J19">
        <f t="shared" si="12"/>
        <v>-3.1777075020700512E-4</v>
      </c>
      <c r="K19">
        <f t="shared" si="12"/>
        <v>-3.7356192116318545E-4</v>
      </c>
      <c r="L19">
        <f t="shared" si="12"/>
        <v>-3.927862485169632E-4</v>
      </c>
      <c r="M19">
        <f t="shared" si="12"/>
        <v>-3.7356192116318567E-4</v>
      </c>
      <c r="N19">
        <f t="shared" si="12"/>
        <v>-3.1777075020700447E-4</v>
      </c>
      <c r="O19">
        <f t="shared" si="12"/>
        <v>-2.3087396418155728E-4</v>
      </c>
      <c r="P19">
        <f t="shared" si="12"/>
        <v>-1.213776259485235E-4</v>
      </c>
      <c r="Q19">
        <v>0</v>
      </c>
      <c r="S19">
        <f>dx/2*(H19^2+I19^2+J19^2+K19^2+L19^2+M19^2+N19^2+O19^2+P19^2)</f>
        <v>1.2117204312572655E-7</v>
      </c>
      <c r="V19">
        <f t="shared" si="9"/>
        <v>1.9999999999999998</v>
      </c>
      <c r="W19">
        <f>S43</f>
        <v>9.3896185580577793E-7</v>
      </c>
      <c r="X19">
        <f>T42</f>
        <v>1.6703359518072234E-7</v>
      </c>
      <c r="Y19">
        <f t="shared" si="0"/>
        <v>1.1059954509865002E-6</v>
      </c>
    </row>
    <row r="20" spans="1:25">
      <c r="F20" t="s">
        <v>26</v>
      </c>
      <c r="G20">
        <v>0</v>
      </c>
      <c r="H20">
        <f t="shared" ref="H20:P20" si="13">(G18-2*H18+I18)/dx^2</f>
        <v>-2.8824549845229324E-4</v>
      </c>
      <c r="I20">
        <f t="shared" si="13"/>
        <v>-5.4827551919159974E-4</v>
      </c>
      <c r="J20">
        <f t="shared" si="13"/>
        <v>-7.5463651205226077E-4</v>
      </c>
      <c r="K20">
        <f t="shared" si="13"/>
        <v>-8.8712842525150127E-4</v>
      </c>
      <c r="L20">
        <f t="shared" si="13"/>
        <v>-9.3278202719993615E-4</v>
      </c>
      <c r="M20">
        <f t="shared" si="13"/>
        <v>-8.8712842525149802E-4</v>
      </c>
      <c r="N20">
        <f t="shared" si="13"/>
        <v>-7.5463651205226402E-4</v>
      </c>
      <c r="O20">
        <f t="shared" si="13"/>
        <v>-5.4827551919159757E-4</v>
      </c>
      <c r="P20">
        <f t="shared" si="13"/>
        <v>-2.8824549845229432E-4</v>
      </c>
      <c r="Q20">
        <v>0</v>
      </c>
      <c r="V20">
        <f t="shared" si="9"/>
        <v>2.1999999999999997</v>
      </c>
      <c r="W20">
        <f>S46</f>
        <v>7.8782786610993574E-7</v>
      </c>
      <c r="X20">
        <f>T45</f>
        <v>3.6204473993418148E-7</v>
      </c>
      <c r="Y20">
        <f t="shared" si="0"/>
        <v>1.1498726060441172E-6</v>
      </c>
    </row>
    <row r="21" spans="1:25">
      <c r="F21" t="s">
        <v>27</v>
      </c>
      <c r="G21">
        <v>0</v>
      </c>
      <c r="H21">
        <f t="shared" ref="H21:P21" si="14">H18+H19*dt</f>
        <v>2.6635244249593613E-4</v>
      </c>
      <c r="I21">
        <f t="shared" si="14"/>
        <v>5.0663245213378074E-4</v>
      </c>
      <c r="J21">
        <f t="shared" si="14"/>
        <v>6.9731974744091272E-4</v>
      </c>
      <c r="K21">
        <f t="shared" si="14"/>
        <v>8.1974852735616115E-4</v>
      </c>
      <c r="L21">
        <f t="shared" si="14"/>
        <v>8.6193460988995328E-4</v>
      </c>
      <c r="M21">
        <f t="shared" si="14"/>
        <v>8.1974852735616104E-4</v>
      </c>
      <c r="N21">
        <f t="shared" si="14"/>
        <v>6.9731974744091294E-4</v>
      </c>
      <c r="O21">
        <f t="shared" si="14"/>
        <v>5.0663245213378063E-4</v>
      </c>
      <c r="P21">
        <f t="shared" si="14"/>
        <v>2.6635244249593613E-4</v>
      </c>
      <c r="Q21">
        <v>0</v>
      </c>
      <c r="T21">
        <f>1/(2*dx)*((H21-G21)^2+(I21-H21)^2+(J21-I21)^2+(K21-J21)^2+(L21-K21)^2+(M21-L21)^2+(N21-M21)^2+(O21-N21)^2+(P21-O21)^2+(Q21-P21)^2)</f>
        <v>5.7871354756957775E-7</v>
      </c>
      <c r="V21">
        <f t="shared" si="9"/>
        <v>2.4</v>
      </c>
      <c r="W21">
        <f>S49</f>
        <v>5.8944104816727848E-7</v>
      </c>
      <c r="X21">
        <f>T48</f>
        <v>6.060494115369978E-7</v>
      </c>
      <c r="Y21">
        <f t="shared" si="0"/>
        <v>1.1954904597042762E-6</v>
      </c>
    </row>
    <row r="22" spans="1:25">
      <c r="F22" t="s">
        <v>28</v>
      </c>
      <c r="G22">
        <v>0</v>
      </c>
      <c r="H22">
        <f t="shared" ref="H22:P22" si="15">H19+H20*dt</f>
        <v>-1.7902672563898173E-4</v>
      </c>
      <c r="I22">
        <f t="shared" si="15"/>
        <v>-3.4052906801987674E-4</v>
      </c>
      <c r="J22">
        <f t="shared" si="15"/>
        <v>-4.686980526174573E-4</v>
      </c>
      <c r="K22">
        <f t="shared" si="15"/>
        <v>-5.5098760621348573E-4</v>
      </c>
      <c r="L22">
        <f t="shared" si="15"/>
        <v>-5.7934265395695049E-4</v>
      </c>
      <c r="M22">
        <f t="shared" si="15"/>
        <v>-5.509876062134853E-4</v>
      </c>
      <c r="N22">
        <f t="shared" si="15"/>
        <v>-4.686980526174573E-4</v>
      </c>
      <c r="O22">
        <f t="shared" si="15"/>
        <v>-3.4052906801987679E-4</v>
      </c>
      <c r="P22">
        <f t="shared" si="15"/>
        <v>-1.7902672563898238E-4</v>
      </c>
      <c r="Q22">
        <v>0</v>
      </c>
      <c r="S22">
        <f>dx/2*(H22^2+I22^2+J22^2+K22^2+L22^2+M22^2+N22^2+O22^2+P22^2)</f>
        <v>2.6360939862553214E-7</v>
      </c>
      <c r="V22">
        <f t="shared" si="9"/>
        <v>2.6</v>
      </c>
      <c r="W22">
        <f>S52</f>
        <v>3.7539122390303878E-7</v>
      </c>
      <c r="X22">
        <f>T51</f>
        <v>8.6752684522183584E-7</v>
      </c>
      <c r="Y22">
        <f t="shared" si="0"/>
        <v>1.2429180691248747E-6</v>
      </c>
    </row>
    <row r="23" spans="1:25">
      <c r="F23" t="s">
        <v>29</v>
      </c>
      <c r="G23">
        <v>0</v>
      </c>
      <c r="H23">
        <f t="shared" ref="H23:P23" si="16">(G21-2*H21+I21)/dx^2</f>
        <v>-2.6416897576172132E-4</v>
      </c>
      <c r="I23">
        <f t="shared" si="16"/>
        <v>-5.0247925160241318E-4</v>
      </c>
      <c r="J23">
        <f t="shared" si="16"/>
        <v>-6.916033573174373E-4</v>
      </c>
      <c r="K23">
        <f t="shared" si="16"/>
        <v>-8.1302850773430711E-4</v>
      </c>
      <c r="L23">
        <f t="shared" si="16"/>
        <v>-8.5486876311143532E-4</v>
      </c>
      <c r="M23">
        <f t="shared" si="16"/>
        <v>-8.1302850773430277E-4</v>
      </c>
      <c r="N23">
        <f t="shared" si="16"/>
        <v>-6.9160335731744392E-4</v>
      </c>
      <c r="O23">
        <f t="shared" si="16"/>
        <v>-5.0247925160240873E-4</v>
      </c>
      <c r="P23">
        <f t="shared" si="16"/>
        <v>-2.6416897576172241E-4</v>
      </c>
      <c r="Q23">
        <v>0</v>
      </c>
      <c r="V23">
        <f t="shared" si="9"/>
        <v>2.8000000000000003</v>
      </c>
      <c r="W23">
        <f>S55</f>
        <v>1.8247818464428042E-7</v>
      </c>
      <c r="X23">
        <f>T54</f>
        <v>1.1097490464615614E-6</v>
      </c>
      <c r="Y23">
        <f t="shared" si="0"/>
        <v>1.2922272311058417E-6</v>
      </c>
    </row>
    <row r="24" spans="1:25">
      <c r="F24" t="s">
        <v>30</v>
      </c>
      <c r="G24">
        <v>0</v>
      </c>
      <c r="H24">
        <f t="shared" ref="H24:P24" si="17">H21+H22*dt</f>
        <v>2.3054709736813978E-4</v>
      </c>
      <c r="I24">
        <f t="shared" si="17"/>
        <v>4.3852663852980537E-4</v>
      </c>
      <c r="J24">
        <f t="shared" si="17"/>
        <v>6.0358013691742124E-4</v>
      </c>
      <c r="K24">
        <f t="shared" si="17"/>
        <v>7.0955100611346401E-4</v>
      </c>
      <c r="L24">
        <f t="shared" si="17"/>
        <v>7.4606607909856318E-4</v>
      </c>
      <c r="M24">
        <f t="shared" si="17"/>
        <v>7.0955100611346401E-4</v>
      </c>
      <c r="N24">
        <f t="shared" si="17"/>
        <v>6.0358013691742146E-4</v>
      </c>
      <c r="O24">
        <f t="shared" si="17"/>
        <v>4.3852663852980527E-4</v>
      </c>
      <c r="P24">
        <f t="shared" si="17"/>
        <v>2.3054709736813965E-4</v>
      </c>
      <c r="Q24">
        <v>0</v>
      </c>
      <c r="T24">
        <f>1/(2*dx)*((H24-G24)^2+(I24-H24)^2+(J24-I24)^2+(K24-J24)^2+(L24-K24)^2+(M24-L24)^2+(N24-M24)^2+(O24-N24)^2+(P24-O24)^2+(Q24-P24)^2)</f>
        <v>4.3358035770266954E-7</v>
      </c>
    </row>
    <row r="25" spans="1:25">
      <c r="F25" t="s">
        <v>31</v>
      </c>
      <c r="G25">
        <v>0</v>
      </c>
      <c r="H25">
        <f t="shared" ref="H25:P25" si="18">H22+H23*dt</f>
        <v>-2.3186052079132599E-4</v>
      </c>
      <c r="I25">
        <f t="shared" si="18"/>
        <v>-4.4102491834035936E-4</v>
      </c>
      <c r="J25">
        <f t="shared" si="18"/>
        <v>-6.070187240809448E-4</v>
      </c>
      <c r="K25">
        <f t="shared" si="18"/>
        <v>-7.1359330776034715E-4</v>
      </c>
      <c r="L25">
        <f t="shared" si="18"/>
        <v>-7.5031640657923751E-4</v>
      </c>
      <c r="M25">
        <f t="shared" si="18"/>
        <v>-7.1359330776034585E-4</v>
      </c>
      <c r="N25">
        <f t="shared" si="18"/>
        <v>-6.070187240809461E-4</v>
      </c>
      <c r="O25">
        <f t="shared" si="18"/>
        <v>-4.4102491834035855E-4</v>
      </c>
      <c r="P25">
        <f t="shared" si="18"/>
        <v>-2.3186052079132686E-4</v>
      </c>
      <c r="Q25">
        <v>0</v>
      </c>
      <c r="S25">
        <f>dx/2*(H25^2+I25^2+J25^2+K25^2+L25^2+M25^2+N25^2+O25^2+P25^2)</f>
        <v>4.4215930325905714E-7</v>
      </c>
    </row>
    <row r="26" spans="1:25">
      <c r="F26" t="s">
        <v>32</v>
      </c>
      <c r="G26">
        <v>0</v>
      </c>
      <c r="H26">
        <f t="shared" ref="H26:P26" si="19">(G24-2*H24+I24)/dx^2</f>
        <v>-2.2865715067549514E-4</v>
      </c>
      <c r="I26">
        <f t="shared" si="19"/>
        <v>-4.3493174629483366E-4</v>
      </c>
      <c r="J26">
        <f t="shared" si="19"/>
        <v>-5.9863219223915253E-4</v>
      </c>
      <c r="K26">
        <f t="shared" si="19"/>
        <v>-7.0373434829138046E-4</v>
      </c>
      <c r="L26">
        <f t="shared" si="19"/>
        <v>-7.399500831273202E-4</v>
      </c>
      <c r="M26">
        <f t="shared" si="19"/>
        <v>-7.0373434829137818E-4</v>
      </c>
      <c r="N26">
        <f t="shared" si="19"/>
        <v>-5.9863219223915795E-4</v>
      </c>
      <c r="O26">
        <f t="shared" si="19"/>
        <v>-4.3493174629483089E-4</v>
      </c>
      <c r="P26">
        <f t="shared" si="19"/>
        <v>-2.2865715067549349E-4</v>
      </c>
      <c r="Q26">
        <v>0</v>
      </c>
    </row>
    <row r="27" spans="1:25">
      <c r="F27" t="s">
        <v>30</v>
      </c>
      <c r="G27">
        <v>0</v>
      </c>
      <c r="H27">
        <f t="shared" ref="H27:P27" si="20">H24+H25*dt</f>
        <v>1.8417499320987459E-4</v>
      </c>
      <c r="I27">
        <f t="shared" si="20"/>
        <v>3.5032165486173348E-4</v>
      </c>
      <c r="J27">
        <f t="shared" si="20"/>
        <v>4.821763921012323E-4</v>
      </c>
      <c r="K27">
        <f t="shared" si="20"/>
        <v>5.6683234456139458E-4</v>
      </c>
      <c r="L27">
        <f t="shared" si="20"/>
        <v>5.9600279778271564E-4</v>
      </c>
      <c r="M27">
        <f t="shared" si="20"/>
        <v>5.6683234456139479E-4</v>
      </c>
      <c r="N27">
        <f t="shared" si="20"/>
        <v>4.8217639210123225E-4</v>
      </c>
      <c r="O27">
        <f t="shared" si="20"/>
        <v>3.5032165486173353E-4</v>
      </c>
      <c r="P27">
        <f t="shared" si="20"/>
        <v>1.8417499320987426E-4</v>
      </c>
      <c r="Q27">
        <v>0</v>
      </c>
      <c r="T27">
        <f>1/(2*dx)*((H27-G27)^2+(I27-H27)^2+(J27-I27)^2+(K27-J27)^2+(L27-K27)^2+(M27-L27)^2+(N27-M27)^2+(O27-N27)^2+(P27-O27)^2+(Q27-P27)^2)</f>
        <v>2.76701559519998E-7</v>
      </c>
    </row>
    <row r="28" spans="1:25">
      <c r="F28" t="s">
        <v>31</v>
      </c>
      <c r="G28">
        <v>0</v>
      </c>
      <c r="H28">
        <f t="shared" ref="H28:P28" si="21">H25+H26*dt</f>
        <v>-2.7759195092642505E-4</v>
      </c>
      <c r="I28">
        <f t="shared" si="21"/>
        <v>-5.2801126759932605E-4</v>
      </c>
      <c r="J28">
        <f t="shared" si="21"/>
        <v>-7.2674516252877537E-4</v>
      </c>
      <c r="K28">
        <f t="shared" si="21"/>
        <v>-8.5434017741862329E-4</v>
      </c>
      <c r="L28">
        <f t="shared" si="21"/>
        <v>-8.9830642320470151E-4</v>
      </c>
      <c r="M28">
        <f t="shared" si="21"/>
        <v>-8.5434017741862155E-4</v>
      </c>
      <c r="N28">
        <f t="shared" si="21"/>
        <v>-7.2674516252877776E-4</v>
      </c>
      <c r="O28">
        <f t="shared" si="21"/>
        <v>-5.2801126759932475E-4</v>
      </c>
      <c r="P28">
        <f t="shared" si="21"/>
        <v>-2.7759195092642554E-4</v>
      </c>
      <c r="Q28">
        <v>0</v>
      </c>
      <c r="S28">
        <f>dx/2*(H28^2+I28^2+J28^2+K28^2+L28^2+M28^2+N28^2+O28^2+P28^2)</f>
        <v>6.3378052724451952E-7</v>
      </c>
    </row>
    <row r="29" spans="1:25">
      <c r="F29" t="s">
        <v>32</v>
      </c>
      <c r="G29">
        <v>0</v>
      </c>
      <c r="H29">
        <f t="shared" ref="H29:P29" si="22">(G27-2*H27+I27)/dx^2</f>
        <v>-1.8266518925546624E-4</v>
      </c>
      <c r="I29">
        <f t="shared" si="22"/>
        <v>-3.4744983708339061E-4</v>
      </c>
      <c r="J29">
        <f t="shared" si="22"/>
        <v>-4.7822367403223411E-4</v>
      </c>
      <c r="K29">
        <f t="shared" si="22"/>
        <v>-5.6218564578654239E-4</v>
      </c>
      <c r="L29">
        <f t="shared" si="22"/>
        <v>-5.9111696955353678E-4</v>
      </c>
      <c r="M29">
        <f t="shared" si="22"/>
        <v>-5.6218564578654738E-4</v>
      </c>
      <c r="N29">
        <f t="shared" si="22"/>
        <v>-4.7822367403222972E-4</v>
      </c>
      <c r="O29">
        <f t="shared" si="22"/>
        <v>-3.47449837083395E-4</v>
      </c>
      <c r="P29">
        <f t="shared" si="22"/>
        <v>-1.8266518925545911E-4</v>
      </c>
      <c r="Q29">
        <v>0</v>
      </c>
    </row>
    <row r="30" spans="1:25">
      <c r="F30" t="s">
        <v>30</v>
      </c>
      <c r="G30">
        <v>0</v>
      </c>
      <c r="H30">
        <f t="shared" ref="H30:P30" si="23">H27+H28*dt</f>
        <v>1.2865660302458957E-4</v>
      </c>
      <c r="I30">
        <f t="shared" si="23"/>
        <v>2.4471940134186828E-4</v>
      </c>
      <c r="J30">
        <f t="shared" si="23"/>
        <v>3.3682735959547725E-4</v>
      </c>
      <c r="K30">
        <f t="shared" si="23"/>
        <v>3.9596430907766988E-4</v>
      </c>
      <c r="L30">
        <f t="shared" si="23"/>
        <v>4.1634151314177536E-4</v>
      </c>
      <c r="M30">
        <f t="shared" si="23"/>
        <v>3.9596430907767047E-4</v>
      </c>
      <c r="N30">
        <f t="shared" si="23"/>
        <v>3.3682735959547671E-4</v>
      </c>
      <c r="O30">
        <f t="shared" si="23"/>
        <v>2.4471940134186861E-4</v>
      </c>
      <c r="P30">
        <f t="shared" si="23"/>
        <v>1.2865660302458916E-4</v>
      </c>
      <c r="Q30">
        <v>0</v>
      </c>
      <c r="T30">
        <f>1/(2*dx)*((H30-G30)^2+(I30-H30)^2+(J30-I30)^2+(K30-J30)^2+(L30-K30)^2+(M30-L30)^2+(N30-M30)^2+(O30-N30)^2+(P30-O30)^2+(Q30-P30)^2)</f>
        <v>1.3502507977847196E-7</v>
      </c>
    </row>
    <row r="31" spans="1:25">
      <c r="F31" t="s">
        <v>31</v>
      </c>
      <c r="G31">
        <v>0</v>
      </c>
      <c r="H31">
        <f t="shared" ref="H31:P31" si="24">H28+H29*dt</f>
        <v>-3.1412498877751829E-4</v>
      </c>
      <c r="I31">
        <f t="shared" si="24"/>
        <v>-5.9750123501600412E-4</v>
      </c>
      <c r="J31">
        <f t="shared" si="24"/>
        <v>-8.2238989733522216E-4</v>
      </c>
      <c r="K31">
        <f t="shared" si="24"/>
        <v>-9.6677730657593179E-4</v>
      </c>
      <c r="L31">
        <f t="shared" si="24"/>
        <v>-1.0165298171154089E-3</v>
      </c>
      <c r="M31">
        <f t="shared" si="24"/>
        <v>-9.6677730657593103E-4</v>
      </c>
      <c r="N31">
        <f t="shared" si="24"/>
        <v>-8.2238989733522368E-4</v>
      </c>
      <c r="O31">
        <f t="shared" si="24"/>
        <v>-5.9750123501600379E-4</v>
      </c>
      <c r="P31">
        <f t="shared" si="24"/>
        <v>-3.1412498877751737E-4</v>
      </c>
      <c r="Q31">
        <v>0</v>
      </c>
      <c r="S31">
        <f>dx/2*(H31^2+I31^2+J31^2+K31^2+L31^2+M31^2+N31^2+O31^2+P31^2)</f>
        <v>8.115777375573298E-7</v>
      </c>
    </row>
    <row r="32" spans="1:25">
      <c r="F32" t="s">
        <v>32</v>
      </c>
      <c r="G32">
        <v>0</v>
      </c>
      <c r="H32">
        <f t="shared" ref="H32:P32" si="25">(G30-2*H30+I30)/dx^2</f>
        <v>-1.2760191995051813E-4</v>
      </c>
      <c r="I32">
        <f t="shared" si="25"/>
        <v>-2.4271327492139127E-4</v>
      </c>
      <c r="J32">
        <f t="shared" si="25"/>
        <v>-3.340661634601805E-4</v>
      </c>
      <c r="K32">
        <f t="shared" si="25"/>
        <v>-3.9271832834362683E-4</v>
      </c>
      <c r="L32">
        <f t="shared" si="25"/>
        <v>-4.1292848701931866E-4</v>
      </c>
      <c r="M32">
        <f t="shared" si="25"/>
        <v>-3.9271832834364439E-4</v>
      </c>
      <c r="N32">
        <f t="shared" si="25"/>
        <v>-3.3406616346016017E-4</v>
      </c>
      <c r="O32">
        <f t="shared" si="25"/>
        <v>-2.4271327492140748E-4</v>
      </c>
      <c r="P32">
        <f t="shared" si="25"/>
        <v>-1.2760191995050659E-4</v>
      </c>
      <c r="Q32">
        <v>0</v>
      </c>
    </row>
    <row r="33" spans="6:20">
      <c r="F33" t="s">
        <v>30</v>
      </c>
      <c r="G33">
        <v>0</v>
      </c>
      <c r="H33">
        <f t="shared" ref="H33:P33" si="26">H30+H31*dt</f>
        <v>6.583160526908591E-5</v>
      </c>
      <c r="I33">
        <f t="shared" si="26"/>
        <v>1.2521915433866745E-4</v>
      </c>
      <c r="J33">
        <f t="shared" si="26"/>
        <v>1.723493801284328E-4</v>
      </c>
      <c r="K33">
        <f t="shared" si="26"/>
        <v>2.0260884776248351E-4</v>
      </c>
      <c r="L33">
        <f t="shared" si="26"/>
        <v>2.1303554971869356E-4</v>
      </c>
      <c r="M33">
        <f t="shared" si="26"/>
        <v>2.0260884776248425E-4</v>
      </c>
      <c r="N33">
        <f t="shared" si="26"/>
        <v>1.7234938012843196E-4</v>
      </c>
      <c r="O33">
        <f t="shared" si="26"/>
        <v>1.2521915433866786E-4</v>
      </c>
      <c r="P33">
        <f t="shared" si="26"/>
        <v>6.5831605269085679E-5</v>
      </c>
      <c r="Q33">
        <v>0</v>
      </c>
      <c r="T33">
        <f>1/(2*dx)*((H33-G33)^2+(I33-H33)^2+(J33-I33)^2+(K33-J33)^2+(L33-K33)^2+(M33-L33)^2+(N33-M33)^2+(O33-N33)^2+(P33-O33)^2+(Q33-P33)^2)</f>
        <v>3.5352421970684117E-8</v>
      </c>
    </row>
    <row r="34" spans="6:20">
      <c r="F34" t="s">
        <v>31</v>
      </c>
      <c r="G34">
        <v>0</v>
      </c>
      <c r="H34">
        <f t="shared" ref="H34:P34" si="27">H31+H32*dt</f>
        <v>-3.3964537276762191E-4</v>
      </c>
      <c r="I34">
        <f t="shared" si="27"/>
        <v>-6.4604389000028236E-4</v>
      </c>
      <c r="J34">
        <f t="shared" si="27"/>
        <v>-8.8920313002725825E-4</v>
      </c>
      <c r="K34">
        <f t="shared" si="27"/>
        <v>-1.0453209722446572E-3</v>
      </c>
      <c r="L34">
        <f t="shared" si="27"/>
        <v>-1.0991155145192726E-3</v>
      </c>
      <c r="M34">
        <f t="shared" si="27"/>
        <v>-1.04532097224466E-3</v>
      </c>
      <c r="N34">
        <f t="shared" si="27"/>
        <v>-8.8920313002725576E-4</v>
      </c>
      <c r="O34">
        <f t="shared" si="27"/>
        <v>-6.4604389000028528E-4</v>
      </c>
      <c r="P34">
        <f t="shared" si="27"/>
        <v>-3.3964537276761871E-4</v>
      </c>
      <c r="Q34">
        <v>0</v>
      </c>
      <c r="S34">
        <f>dx/2*(H34^2+I34^2+J34^2+K34^2+L34^2+M34^2+N34^2+O34^2+P34^2)</f>
        <v>9.4880411094068653E-7</v>
      </c>
    </row>
    <row r="35" spans="6:20">
      <c r="F35" t="s">
        <v>32</v>
      </c>
      <c r="G35">
        <v>0</v>
      </c>
      <c r="H35">
        <f t="shared" ref="H35:P35" si="28">(G33-2*H33+I33)/dx^2</f>
        <v>-6.5291940159152741E-5</v>
      </c>
      <c r="I35">
        <f t="shared" si="28"/>
        <v>-1.2419265029977585E-4</v>
      </c>
      <c r="J35">
        <f t="shared" si="28"/>
        <v>-1.7093651852806302E-4</v>
      </c>
      <c r="K35">
        <f t="shared" si="28"/>
        <v>-2.0094792933799478E-4</v>
      </c>
      <c r="L35">
        <f t="shared" si="28"/>
        <v>-2.1128915673780877E-4</v>
      </c>
      <c r="M35">
        <f t="shared" si="28"/>
        <v>-2.0094792933801812E-4</v>
      </c>
      <c r="N35">
        <f t="shared" si="28"/>
        <v>-1.7093651852803448E-4</v>
      </c>
      <c r="O35">
        <f t="shared" si="28"/>
        <v>-1.2419265029979496E-4</v>
      </c>
      <c r="P35">
        <f t="shared" si="28"/>
        <v>-6.5291940159143945E-5</v>
      </c>
      <c r="Q35">
        <v>0</v>
      </c>
    </row>
    <row r="36" spans="6:20">
      <c r="F36" t="s">
        <v>30</v>
      </c>
      <c r="G36">
        <v>0</v>
      </c>
      <c r="H36">
        <f t="shared" ref="H36:P36" si="29">H33+H34*dt</f>
        <v>-2.0974692844384749E-6</v>
      </c>
      <c r="I36">
        <f t="shared" si="29"/>
        <v>-3.9896236613890304E-6</v>
      </c>
      <c r="J36">
        <f t="shared" si="29"/>
        <v>-5.4912458770188511E-6</v>
      </c>
      <c r="K36">
        <f t="shared" si="29"/>
        <v>-6.455346686447933E-6</v>
      </c>
      <c r="L36">
        <f t="shared" si="29"/>
        <v>-6.7875531851609692E-6</v>
      </c>
      <c r="M36">
        <f t="shared" si="29"/>
        <v>-6.4553466864477704E-6</v>
      </c>
      <c r="N36">
        <f t="shared" si="29"/>
        <v>-5.4912458770192034E-6</v>
      </c>
      <c r="O36">
        <f t="shared" si="29"/>
        <v>-3.9896236613891931E-6</v>
      </c>
      <c r="P36">
        <f t="shared" si="29"/>
        <v>-2.0974692844380683E-6</v>
      </c>
      <c r="Q36">
        <v>0</v>
      </c>
      <c r="T36">
        <f>1/(2*dx)*((H36-G36)^2+(I36-H36)^2+(J36-I36)^2+(K36-J36)^2+(L36-K36)^2+(M36-L36)^2+(N36-M36)^2+(O36-N36)^2+(P36-O36)^2+(Q36-P36)^2)</f>
        <v>3.5887359169544902E-11</v>
      </c>
    </row>
    <row r="37" spans="6:20">
      <c r="F37" t="s">
        <v>31</v>
      </c>
      <c r="G37">
        <v>0</v>
      </c>
      <c r="H37">
        <f t="shared" ref="H37:P37" si="30">H34+H35*dt</f>
        <v>-3.5270376079945246E-4</v>
      </c>
      <c r="I37">
        <f t="shared" si="30"/>
        <v>-6.7088242006023749E-4</v>
      </c>
      <c r="J37">
        <f t="shared" si="30"/>
        <v>-9.2339043373287086E-4</v>
      </c>
      <c r="K37">
        <f t="shared" si="30"/>
        <v>-1.0855105581122561E-3</v>
      </c>
      <c r="L37">
        <f t="shared" si="30"/>
        <v>-1.1413733458668343E-3</v>
      </c>
      <c r="M37">
        <f t="shared" si="30"/>
        <v>-1.0855105581122637E-3</v>
      </c>
      <c r="N37">
        <f t="shared" si="30"/>
        <v>-9.2339043373286262E-4</v>
      </c>
      <c r="O37">
        <f t="shared" si="30"/>
        <v>-6.7088242006024432E-4</v>
      </c>
      <c r="P37">
        <f t="shared" si="30"/>
        <v>-3.5270376079944748E-4</v>
      </c>
      <c r="Q37">
        <v>0</v>
      </c>
      <c r="S37">
        <f>dx/2*(H37^2+I37^2+J37^2+K37^2+L37^2+M37^2+N37^2+O37^2+P37^2)</f>
        <v>1.0231641956472783E-6</v>
      </c>
    </row>
    <row r="38" spans="6:20">
      <c r="F38" t="s">
        <v>32</v>
      </c>
      <c r="G38">
        <v>0</v>
      </c>
      <c r="H38">
        <f t="shared" ref="H38:P38" si="31">(G36-2*H36+I36)/dx^2</f>
        <v>2.0802749446093063E-6</v>
      </c>
      <c r="I38">
        <f t="shared" si="31"/>
        <v>3.9569180835417274E-6</v>
      </c>
      <c r="J38">
        <f t="shared" si="31"/>
        <v>5.4462305109352679E-6</v>
      </c>
      <c r="K38">
        <f t="shared" si="31"/>
        <v>6.4024279498608933E-6</v>
      </c>
      <c r="L38">
        <f t="shared" si="31"/>
        <v>6.7319111326579659E-6</v>
      </c>
      <c r="M38">
        <f t="shared" si="31"/>
        <v>6.4024279498540273E-6</v>
      </c>
      <c r="N38">
        <f t="shared" si="31"/>
        <v>5.4462305109424084E-6</v>
      </c>
      <c r="O38">
        <f t="shared" si="31"/>
        <v>3.956918083545572E-6</v>
      </c>
      <c r="P38">
        <f t="shared" si="31"/>
        <v>2.0802749445994198E-6</v>
      </c>
      <c r="Q38">
        <v>0</v>
      </c>
    </row>
    <row r="39" spans="6:20">
      <c r="F39" t="s">
        <v>30</v>
      </c>
      <c r="G39">
        <v>0</v>
      </c>
      <c r="H39">
        <f t="shared" ref="H39:P39" si="32">H36+H37*dt</f>
        <v>-7.263822144432897E-5</v>
      </c>
      <c r="I39">
        <f t="shared" si="32"/>
        <v>-1.3816610767343652E-4</v>
      </c>
      <c r="J39">
        <f t="shared" si="32"/>
        <v>-1.9016933262359304E-4</v>
      </c>
      <c r="K39">
        <f t="shared" si="32"/>
        <v>-2.2355745830889917E-4</v>
      </c>
      <c r="L39">
        <f t="shared" si="32"/>
        <v>-2.3506222235852785E-4</v>
      </c>
      <c r="M39">
        <f t="shared" si="32"/>
        <v>-2.2355745830890053E-4</v>
      </c>
      <c r="N39">
        <f t="shared" si="32"/>
        <v>-1.9016933262359174E-4</v>
      </c>
      <c r="O39">
        <f t="shared" si="32"/>
        <v>-1.3816610767343807E-4</v>
      </c>
      <c r="P39">
        <f t="shared" si="32"/>
        <v>-7.2638221444327561E-5</v>
      </c>
      <c r="Q39">
        <v>0</v>
      </c>
      <c r="T39">
        <f>1/(2*dx)*((H39-G39)^2+(I39-H39)^2+(J39-I39)^2+(K39-J39)^2+(L39-K39)^2+(M39-L39)^2+(N39-M39)^2+(O39-N39)^2+(P39-O39)^2+(Q39-P39)^2)</f>
        <v>4.3040834751862226E-8</v>
      </c>
    </row>
    <row r="40" spans="6:20">
      <c r="F40" t="s">
        <v>31</v>
      </c>
      <c r="G40">
        <v>0</v>
      </c>
      <c r="H40">
        <f t="shared" ref="H40:P40" si="33">H37+H38*dt</f>
        <v>-3.5228770581053058E-4</v>
      </c>
      <c r="I40">
        <f t="shared" si="33"/>
        <v>-6.7009103644352912E-4</v>
      </c>
      <c r="J40">
        <f t="shared" si="33"/>
        <v>-9.2230118763068382E-4</v>
      </c>
      <c r="K40">
        <f t="shared" si="33"/>
        <v>-1.084230072522284E-3</v>
      </c>
      <c r="L40">
        <f t="shared" si="33"/>
        <v>-1.1400269636403027E-3</v>
      </c>
      <c r="M40">
        <f t="shared" si="33"/>
        <v>-1.0842300725222929E-3</v>
      </c>
      <c r="N40">
        <f t="shared" si="33"/>
        <v>-9.2230118763067417E-4</v>
      </c>
      <c r="O40">
        <f t="shared" si="33"/>
        <v>-6.7009103644353519E-4</v>
      </c>
      <c r="P40">
        <f t="shared" si="33"/>
        <v>-3.522877058105276E-4</v>
      </c>
      <c r="Q40">
        <v>0</v>
      </c>
      <c r="S40">
        <f>dx/2*(H40^2+I40^2+J40^2+K40^2+L40^2+M40^2+N40^2+O40^2+P40^2)</f>
        <v>1.0207517377236844E-6</v>
      </c>
    </row>
    <row r="41" spans="6:20">
      <c r="F41" t="s">
        <v>32</v>
      </c>
      <c r="G41">
        <v>0</v>
      </c>
      <c r="H41">
        <f t="shared" ref="H41:P41" si="34">(G39-2*H39+I39)/dx^2</f>
        <v>7.2042758010003059E-5</v>
      </c>
      <c r="I41">
        <f t="shared" si="34"/>
        <v>1.3703346891450125E-4</v>
      </c>
      <c r="J41">
        <f t="shared" si="34"/>
        <v>1.8861038911342537E-4</v>
      </c>
      <c r="K41">
        <f t="shared" si="34"/>
        <v>2.2172481030001618E-4</v>
      </c>
      <c r="L41">
        <f t="shared" si="34"/>
        <v>2.3313526220682484E-4</v>
      </c>
      <c r="M41">
        <f t="shared" si="34"/>
        <v>2.2172481030005708E-4</v>
      </c>
      <c r="N41">
        <f t="shared" si="34"/>
        <v>1.8861038911336962E-4</v>
      </c>
      <c r="O41">
        <f t="shared" si="34"/>
        <v>1.3703346891456001E-4</v>
      </c>
      <c r="P41">
        <f t="shared" si="34"/>
        <v>7.2042758009958837E-5</v>
      </c>
      <c r="Q41">
        <v>0</v>
      </c>
    </row>
    <row r="42" spans="6:20">
      <c r="F42" t="s">
        <v>30</v>
      </c>
      <c r="G42">
        <v>0</v>
      </c>
      <c r="H42">
        <f t="shared" ref="H42:P42" si="35">H39+H40*dt</f>
        <v>-1.4309576260643507E-4</v>
      </c>
      <c r="I42">
        <f t="shared" si="35"/>
        <v>-2.7218431496214238E-4</v>
      </c>
      <c r="J42">
        <f t="shared" si="35"/>
        <v>-3.7462957014972986E-4</v>
      </c>
      <c r="K42">
        <f t="shared" si="35"/>
        <v>-4.4040347281335598E-4</v>
      </c>
      <c r="L42">
        <f t="shared" si="35"/>
        <v>-4.6306761508658838E-4</v>
      </c>
      <c r="M42">
        <f t="shared" si="35"/>
        <v>-4.4040347281335912E-4</v>
      </c>
      <c r="N42">
        <f t="shared" si="35"/>
        <v>-3.7462957014972661E-4</v>
      </c>
      <c r="O42">
        <f t="shared" si="35"/>
        <v>-2.7218431496214509E-4</v>
      </c>
      <c r="P42">
        <f t="shared" si="35"/>
        <v>-1.4309576260643306E-4</v>
      </c>
      <c r="Q42">
        <v>0</v>
      </c>
      <c r="T42">
        <f>1/(2*dx)*((H42-G42)^2+(I42-H42)^2+(J42-I42)^2+(K42-J42)^2+(L42-K42)^2+(M42-L42)^2+(N42-M42)^2+(O42-N42)^2+(P42-O42)^2+(Q42-P42)^2)</f>
        <v>1.6703359518072234E-7</v>
      </c>
    </row>
    <row r="43" spans="6:20">
      <c r="F43" t="s">
        <v>31</v>
      </c>
      <c r="G43">
        <v>0</v>
      </c>
      <c r="H43">
        <f t="shared" ref="H43:P43" si="36">H40+H41*dt</f>
        <v>-3.3787915420852997E-4</v>
      </c>
      <c r="I43">
        <f t="shared" si="36"/>
        <v>-6.4268434266062885E-4</v>
      </c>
      <c r="J43">
        <f t="shared" si="36"/>
        <v>-8.8457910980799877E-4</v>
      </c>
      <c r="K43">
        <f t="shared" si="36"/>
        <v>-1.0398851104622808E-3</v>
      </c>
      <c r="L43">
        <f t="shared" si="36"/>
        <v>-1.0933999111989378E-3</v>
      </c>
      <c r="M43">
        <f t="shared" si="36"/>
        <v>-1.0398851104622814E-3</v>
      </c>
      <c r="N43">
        <f t="shared" si="36"/>
        <v>-8.8457910980800029E-4</v>
      </c>
      <c r="O43">
        <f t="shared" si="36"/>
        <v>-6.4268434266062321E-4</v>
      </c>
      <c r="P43">
        <f t="shared" si="36"/>
        <v>-3.3787915420853583E-4</v>
      </c>
      <c r="Q43">
        <v>0</v>
      </c>
      <c r="S43">
        <f>dx/2*(H43^2+I43^2+J43^2+K43^2+L43^2+M43^2+N43^2+O43^2+P43^2)</f>
        <v>9.3896185580577793E-7</v>
      </c>
    </row>
    <row r="44" spans="6:20">
      <c r="F44" t="s">
        <v>32</v>
      </c>
      <c r="G44">
        <v>0</v>
      </c>
      <c r="H44">
        <f t="shared" ref="H44:P44" si="37">(G42-2*H42+I42)/dx^2</f>
        <v>1.4192271221308237E-4</v>
      </c>
      <c r="I44">
        <f t="shared" si="37"/>
        <v>2.6995304052084479E-4</v>
      </c>
      <c r="J44">
        <f t="shared" si="37"/>
        <v>3.7155848434931963E-4</v>
      </c>
      <c r="K44">
        <f t="shared" si="37"/>
        <v>4.3679319492922607E-4</v>
      </c>
      <c r="L44">
        <f t="shared" si="37"/>
        <v>4.5927154427241845E-4</v>
      </c>
      <c r="M44">
        <f t="shared" si="37"/>
        <v>4.3679319492932273E-4</v>
      </c>
      <c r="N44">
        <f t="shared" si="37"/>
        <v>3.7155848434919435E-4</v>
      </c>
      <c r="O44">
        <f t="shared" si="37"/>
        <v>2.6995304052095299E-4</v>
      </c>
      <c r="P44">
        <f t="shared" si="37"/>
        <v>1.4192271221301426E-4</v>
      </c>
      <c r="Q44">
        <v>0</v>
      </c>
    </row>
    <row r="45" spans="6:20">
      <c r="F45" t="s">
        <v>30</v>
      </c>
      <c r="G45">
        <v>0</v>
      </c>
      <c r="H45">
        <f t="shared" ref="H45:P45" si="38">H42+H43*dt</f>
        <v>-2.1067159344814105E-4</v>
      </c>
      <c r="I45">
        <f t="shared" si="38"/>
        <v>-4.0072118349426816E-4</v>
      </c>
      <c r="J45">
        <f t="shared" si="38"/>
        <v>-5.5154539211132959E-4</v>
      </c>
      <c r="K45">
        <f t="shared" si="38"/>
        <v>-6.4838049490581213E-4</v>
      </c>
      <c r="L45">
        <f t="shared" si="38"/>
        <v>-6.8174759732637599E-4</v>
      </c>
      <c r="M45">
        <f t="shared" si="38"/>
        <v>-6.4838049490581538E-4</v>
      </c>
      <c r="N45">
        <f t="shared" si="38"/>
        <v>-5.5154539211132666E-4</v>
      </c>
      <c r="O45">
        <f t="shared" si="38"/>
        <v>-4.0072118349426973E-4</v>
      </c>
      <c r="P45">
        <f t="shared" si="38"/>
        <v>-2.1067159344814024E-4</v>
      </c>
      <c r="Q45">
        <v>0</v>
      </c>
      <c r="T45">
        <f>1/(2*dx)*((H45-G45)^2+(I45-H45)^2+(J45-I45)^2+(K45-J45)^2+(L45-K45)^2+(M45-L45)^2+(N45-M45)^2+(O45-N45)^2+(P45-O45)^2+(Q45-P45)^2)</f>
        <v>3.6204473993418148E-7</v>
      </c>
    </row>
    <row r="46" spans="6:20">
      <c r="F46" t="s">
        <v>31</v>
      </c>
      <c r="G46">
        <v>0</v>
      </c>
      <c r="H46">
        <f t="shared" ref="H46:P46" si="39">H43+H44*dt</f>
        <v>-3.0949461176591348E-4</v>
      </c>
      <c r="I46">
        <f t="shared" si="39"/>
        <v>-5.8869373455645987E-4</v>
      </c>
      <c r="J46">
        <f t="shared" si="39"/>
        <v>-8.1026741293813479E-4</v>
      </c>
      <c r="K46">
        <f t="shared" si="39"/>
        <v>-9.5252647147643556E-4</v>
      </c>
      <c r="L46">
        <f t="shared" si="39"/>
        <v>-1.0015456023444542E-3</v>
      </c>
      <c r="M46">
        <f t="shared" si="39"/>
        <v>-9.5252647147641692E-4</v>
      </c>
      <c r="N46">
        <f t="shared" si="39"/>
        <v>-8.1026741293816146E-4</v>
      </c>
      <c r="O46">
        <f t="shared" si="39"/>
        <v>-5.8869373455643266E-4</v>
      </c>
      <c r="P46">
        <f t="shared" si="39"/>
        <v>-3.09494611765933E-4</v>
      </c>
      <c r="Q46">
        <v>0</v>
      </c>
      <c r="S46">
        <f>dx/2*(H46^2+I46^2+J46^2+K46^2+L46^2+M46^2+N46^2+O46^2+P46^2)</f>
        <v>7.8782786610993574E-7</v>
      </c>
    </row>
    <row r="47" spans="6:20">
      <c r="F47" t="s">
        <v>32</v>
      </c>
      <c r="G47">
        <v>0</v>
      </c>
      <c r="H47">
        <f t="shared" ref="H47:P47" si="40">(G45-2*H45+I45)/dx^2</f>
        <v>2.0894457937683698E-4</v>
      </c>
      <c r="I47">
        <f t="shared" si="40"/>
        <v>3.9743620752151097E-4</v>
      </c>
      <c r="J47">
        <f t="shared" si="40"/>
        <v>5.4702401057351289E-4</v>
      </c>
      <c r="K47">
        <f t="shared" si="40"/>
        <v>6.4306529212977779E-4</v>
      </c>
      <c r="L47">
        <f t="shared" si="40"/>
        <v>6.7615886239329594E-4</v>
      </c>
      <c r="M47">
        <f t="shared" si="40"/>
        <v>6.4306529212987331E-4</v>
      </c>
      <c r="N47">
        <f t="shared" si="40"/>
        <v>5.4702401057340414E-4</v>
      </c>
      <c r="O47">
        <f t="shared" si="40"/>
        <v>3.9743620752158074E-4</v>
      </c>
      <c r="P47">
        <f t="shared" si="40"/>
        <v>2.0894457937680456E-4</v>
      </c>
      <c r="Q47">
        <v>0</v>
      </c>
    </row>
    <row r="48" spans="6:20">
      <c r="F48" t="s">
        <v>30</v>
      </c>
      <c r="G48">
        <v>0</v>
      </c>
      <c r="H48">
        <f t="shared" ref="H48:P48" si="41">H45+H46*dt</f>
        <v>-2.7257051580132377E-4</v>
      </c>
      <c r="I48">
        <f t="shared" si="41"/>
        <v>-5.1845993040556008E-4</v>
      </c>
      <c r="J48">
        <f t="shared" si="41"/>
        <v>-7.1359887469895657E-4</v>
      </c>
      <c r="K48">
        <f t="shared" si="41"/>
        <v>-8.3888578920109926E-4</v>
      </c>
      <c r="L48">
        <f t="shared" si="41"/>
        <v>-8.8205671779526679E-4</v>
      </c>
      <c r="M48">
        <f t="shared" si="41"/>
        <v>-8.3888578920109872E-4</v>
      </c>
      <c r="N48">
        <f t="shared" si="41"/>
        <v>-7.1359887469895896E-4</v>
      </c>
      <c r="O48">
        <f t="shared" si="41"/>
        <v>-5.1845993040555629E-4</v>
      </c>
      <c r="P48">
        <f t="shared" si="41"/>
        <v>-2.7257051580132686E-4</v>
      </c>
      <c r="Q48">
        <v>0</v>
      </c>
      <c r="T48">
        <f>1/(2*dx)*((H48-G48)^2+(I48-H48)^2+(J48-I48)^2+(K48-J48)^2+(L48-K48)^2+(M48-L48)^2+(N48-M48)^2+(O48-N48)^2+(P48-O48)^2+(Q48-P48)^2)</f>
        <v>6.060494115369978E-7</v>
      </c>
    </row>
    <row r="49" spans="6:20">
      <c r="F49" t="s">
        <v>31</v>
      </c>
      <c r="G49">
        <v>0</v>
      </c>
      <c r="H49">
        <f t="shared" ref="H49:P49" si="42">H46+H47*dt</f>
        <v>-2.6770569589054606E-4</v>
      </c>
      <c r="I49">
        <f t="shared" si="42"/>
        <v>-5.092064930521577E-4</v>
      </c>
      <c r="J49">
        <f t="shared" si="42"/>
        <v>-7.0086261082343221E-4</v>
      </c>
      <c r="K49">
        <f t="shared" si="42"/>
        <v>-8.2391341305048001E-4</v>
      </c>
      <c r="L49">
        <f t="shared" si="42"/>
        <v>-8.6631382986579507E-4</v>
      </c>
      <c r="M49">
        <f t="shared" si="42"/>
        <v>-8.2391341305044228E-4</v>
      </c>
      <c r="N49">
        <f t="shared" si="42"/>
        <v>-7.0086261082348057E-4</v>
      </c>
      <c r="O49">
        <f t="shared" si="42"/>
        <v>-5.092064930521165E-4</v>
      </c>
      <c r="P49">
        <f t="shared" si="42"/>
        <v>-2.6770569589057208E-4</v>
      </c>
      <c r="Q49">
        <v>0</v>
      </c>
      <c r="S49">
        <f>dx/2*(H49^2+I49^2+J49^2+K49^2+L49^2+M49^2+N49^2+O49^2+P49^2)</f>
        <v>5.8944104816727848E-7</v>
      </c>
    </row>
    <row r="50" spans="6:20">
      <c r="F50" t="s">
        <v>32</v>
      </c>
      <c r="G50">
        <v>0</v>
      </c>
      <c r="H50">
        <f t="shared" ref="H50:P50" si="43">(G48-2*H48+I48)/dx^2</f>
        <v>2.7033607541698975E-4</v>
      </c>
      <c r="I50">
        <f t="shared" si="43"/>
        <v>5.1420977222996179E-4</v>
      </c>
      <c r="J50">
        <f t="shared" si="43"/>
        <v>7.0774903382696752E-4</v>
      </c>
      <c r="K50">
        <f t="shared" si="43"/>
        <v>8.3200888881535733E-4</v>
      </c>
      <c r="L50">
        <f t="shared" si="43"/>
        <v>8.7482591681998525E-4</v>
      </c>
      <c r="M50">
        <f t="shared" si="43"/>
        <v>8.320088888153222E-4</v>
      </c>
      <c r="N50">
        <f t="shared" si="43"/>
        <v>7.0774903382705989E-4</v>
      </c>
      <c r="O50">
        <f t="shared" si="43"/>
        <v>5.1420977222982897E-4</v>
      </c>
      <c r="P50">
        <f t="shared" si="43"/>
        <v>2.7033607541709079E-4</v>
      </c>
      <c r="Q50">
        <v>0</v>
      </c>
    </row>
    <row r="51" spans="6:20">
      <c r="F51" t="s">
        <v>30</v>
      </c>
      <c r="G51">
        <v>0</v>
      </c>
      <c r="H51">
        <f t="shared" ref="H51:P51" si="44">H48+H49*dt</f>
        <v>-3.2611165497943302E-4</v>
      </c>
      <c r="I51">
        <f t="shared" si="44"/>
        <v>-6.2030122901599169E-4</v>
      </c>
      <c r="J51">
        <f t="shared" si="44"/>
        <v>-8.5377139686364299E-4</v>
      </c>
      <c r="K51">
        <f t="shared" si="44"/>
        <v>-1.0036684718111952E-3</v>
      </c>
      <c r="L51">
        <f t="shared" si="44"/>
        <v>-1.0553194837684258E-3</v>
      </c>
      <c r="M51">
        <f t="shared" si="44"/>
        <v>-1.0036684718111872E-3</v>
      </c>
      <c r="N51">
        <f t="shared" si="44"/>
        <v>-8.5377139686365513E-4</v>
      </c>
      <c r="O51">
        <f t="shared" si="44"/>
        <v>-6.2030122901597954E-4</v>
      </c>
      <c r="P51">
        <f t="shared" si="44"/>
        <v>-3.2611165497944126E-4</v>
      </c>
      <c r="Q51">
        <v>0</v>
      </c>
      <c r="T51">
        <f>1/(2*dx)*((H51-G51)^2+(I51-H51)^2+(J51-I51)^2+(K51-J51)^2+(L51-K51)^2+(M51-L51)^2+(N51-M51)^2+(O51-N51)^2+(P51-O51)^2+(Q51-P51)^2)</f>
        <v>8.6752684522183584E-7</v>
      </c>
    </row>
    <row r="52" spans="6:20">
      <c r="F52" t="s">
        <v>31</v>
      </c>
      <c r="G52">
        <v>0</v>
      </c>
      <c r="H52">
        <f t="shared" ref="H52:P52" si="45">H49+H50*dt</f>
        <v>-2.136384808071481E-4</v>
      </c>
      <c r="I52">
        <f t="shared" si="45"/>
        <v>-4.0636453860616535E-4</v>
      </c>
      <c r="J52">
        <f t="shared" si="45"/>
        <v>-5.5931280405803864E-4</v>
      </c>
      <c r="K52">
        <f t="shared" si="45"/>
        <v>-6.5751163528740856E-4</v>
      </c>
      <c r="L52">
        <f t="shared" si="45"/>
        <v>-6.91348646501798E-4</v>
      </c>
      <c r="M52">
        <f t="shared" si="45"/>
        <v>-6.5751163528737777E-4</v>
      </c>
      <c r="N52">
        <f t="shared" si="45"/>
        <v>-5.5931280405806857E-4</v>
      </c>
      <c r="O52">
        <f t="shared" si="45"/>
        <v>-4.0636453860615072E-4</v>
      </c>
      <c r="P52">
        <f t="shared" si="45"/>
        <v>-2.1363848080715393E-4</v>
      </c>
      <c r="Q52">
        <v>0</v>
      </c>
      <c r="S52">
        <f>dx/2*(H52^2+I52^2+J52^2+K52^2+L52^2+M52^2+N52^2+O52^2+P52^2)</f>
        <v>3.7539122390303878E-7</v>
      </c>
    </row>
    <row r="53" spans="6:20">
      <c r="F53" t="s">
        <v>32</v>
      </c>
      <c r="G53">
        <v>0</v>
      </c>
      <c r="H53">
        <f t="shared" ref="H53:P53" si="46">(G51-2*H51+I51)/dx^2</f>
        <v>3.2343830254585431E-4</v>
      </c>
      <c r="I53">
        <f t="shared" si="46"/>
        <v>6.1521621051199848E-4</v>
      </c>
      <c r="J53">
        <f t="shared" si="46"/>
        <v>8.4677246932890915E-4</v>
      </c>
      <c r="K53">
        <f t="shared" si="46"/>
        <v>9.9544073903790704E-4</v>
      </c>
      <c r="L53">
        <f t="shared" si="46"/>
        <v>1.0466683335663097E-3</v>
      </c>
      <c r="M53">
        <f t="shared" si="46"/>
        <v>9.9544073903762146E-4</v>
      </c>
      <c r="N53">
        <f t="shared" si="46"/>
        <v>8.4677246932935964E-4</v>
      </c>
      <c r="O53">
        <f t="shared" si="46"/>
        <v>6.1521621051154583E-4</v>
      </c>
      <c r="P53">
        <f t="shared" si="46"/>
        <v>3.2343830254614434E-4</v>
      </c>
      <c r="Q53">
        <v>0</v>
      </c>
    </row>
    <row r="54" spans="6:20">
      <c r="F54" t="s">
        <v>30</v>
      </c>
      <c r="G54">
        <v>0</v>
      </c>
      <c r="H54">
        <f t="shared" ref="H54:P54" si="47">H51+H52*dt</f>
        <v>-3.6883935114086263E-4</v>
      </c>
      <c r="I54">
        <f t="shared" si="47"/>
        <v>-7.0157413673722479E-4</v>
      </c>
      <c r="J54">
        <f t="shared" si="47"/>
        <v>-9.6563395767525076E-4</v>
      </c>
      <c r="K54">
        <f t="shared" si="47"/>
        <v>-1.135170798868677E-3</v>
      </c>
      <c r="L54">
        <f t="shared" si="47"/>
        <v>-1.1935892130687854E-3</v>
      </c>
      <c r="M54">
        <f t="shared" si="47"/>
        <v>-1.1351707988686629E-3</v>
      </c>
      <c r="N54">
        <f t="shared" si="47"/>
        <v>-9.6563395767526887E-4</v>
      </c>
      <c r="O54">
        <f t="shared" si="47"/>
        <v>-7.0157413673720972E-4</v>
      </c>
      <c r="P54">
        <f t="shared" si="47"/>
        <v>-3.6883935114087206E-4</v>
      </c>
      <c r="Q54">
        <v>0</v>
      </c>
      <c r="T54">
        <f>1/(2*dx)*((H54-G54)^2+(I54-H54)^2+(J54-I54)^2+(K54-J54)^2+(L54-K54)^2+(M54-L54)^2+(N54-M54)^2+(O54-N54)^2+(P54-O54)^2+(Q54-P54)^2)</f>
        <v>1.1097490464615614E-6</v>
      </c>
    </row>
    <row r="55" spans="6:20">
      <c r="F55" t="s">
        <v>31</v>
      </c>
      <c r="G55">
        <v>0</v>
      </c>
      <c r="H55">
        <f t="shared" ref="H55:P55" si="48">H52+H53*dt</f>
        <v>-1.4895082029797724E-4</v>
      </c>
      <c r="I55">
        <f t="shared" si="48"/>
        <v>-2.8332129650376567E-4</v>
      </c>
      <c r="J55">
        <f t="shared" si="48"/>
        <v>-3.8995831019225679E-4</v>
      </c>
      <c r="K55">
        <f t="shared" si="48"/>
        <v>-4.5842348747982713E-4</v>
      </c>
      <c r="L55">
        <f t="shared" si="48"/>
        <v>-4.8201497978853601E-4</v>
      </c>
      <c r="M55">
        <f t="shared" si="48"/>
        <v>-4.5842348747985348E-4</v>
      </c>
      <c r="N55">
        <f t="shared" si="48"/>
        <v>-3.8995831019219662E-4</v>
      </c>
      <c r="O55">
        <f t="shared" si="48"/>
        <v>-2.8332129650384156E-4</v>
      </c>
      <c r="P55">
        <f t="shared" si="48"/>
        <v>-1.4895082029792506E-4</v>
      </c>
      <c r="Q55">
        <v>0</v>
      </c>
      <c r="S55">
        <f>dx/2*(H55^2+I55^2+J55^2+K55^2+L55^2+M55^2+N55^2+O55^2+P55^2)</f>
        <v>1.8247818464428042E-7</v>
      </c>
    </row>
    <row r="56" spans="6:20">
      <c r="F56" t="s">
        <v>32</v>
      </c>
      <c r="G56">
        <v>0</v>
      </c>
      <c r="H56">
        <f t="shared" ref="H56:P56" si="49">(G54-2*H54+I54)/dx^2</f>
        <v>3.6581573158611528E-4</v>
      </c>
      <c r="I56">
        <f t="shared" si="49"/>
        <v>6.958228705778338E-4</v>
      </c>
      <c r="J56">
        <f t="shared" si="49"/>
        <v>9.577180189123569E-4</v>
      </c>
      <c r="K56">
        <f t="shared" si="49"/>
        <v>1.1258650547437653E-3</v>
      </c>
      <c r="L56">
        <f t="shared" si="49"/>
        <v>1.1838045746528107E-3</v>
      </c>
      <c r="M56">
        <f t="shared" si="49"/>
        <v>1.1258650547432962E-3</v>
      </c>
      <c r="N56">
        <f t="shared" si="49"/>
        <v>9.5771801891301935E-4</v>
      </c>
      <c r="O56">
        <f t="shared" si="49"/>
        <v>6.9582287057724942E-4</v>
      </c>
      <c r="P56">
        <f t="shared" si="49"/>
        <v>3.6581573158645913E-4</v>
      </c>
      <c r="Q5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660DF-6327-470A-8972-303E4F1B4A0C}">
  <sheetPr>
    <tabColor rgb="FFC00000"/>
  </sheetPr>
  <dimension ref="B2:Z126949"/>
  <sheetViews>
    <sheetView tabSelected="1" topLeftCell="E1" zoomScale="90" zoomScaleNormal="90" workbookViewId="0">
      <selection activeCell="R28" sqref="R28"/>
    </sheetView>
  </sheetViews>
  <sheetFormatPr defaultRowHeight="15"/>
  <cols>
    <col min="5" max="5" width="10" customWidth="1"/>
    <col min="6" max="6" width="7.85546875" customWidth="1"/>
    <col min="7" max="7" width="13.85546875" customWidth="1"/>
    <col min="8" max="8" width="15.85546875" customWidth="1"/>
    <col min="9" max="9" width="16.5703125" customWidth="1"/>
    <col min="10" max="10" width="16.140625" customWidth="1"/>
    <col min="11" max="11" width="14.85546875" customWidth="1"/>
    <col min="12" max="12" width="16.7109375" customWidth="1"/>
    <col min="13" max="13" width="14.85546875" customWidth="1"/>
    <col min="14" max="14" width="13.85546875" customWidth="1"/>
    <col min="15" max="15" width="14.7109375" customWidth="1"/>
    <col min="16" max="16" width="13" customWidth="1"/>
    <col min="22" max="22" width="9.140625" customWidth="1"/>
    <col min="23" max="23" width="12.28515625" customWidth="1"/>
    <col min="24" max="24" width="14.140625" customWidth="1"/>
    <col min="25" max="25" width="18.5703125" customWidth="1"/>
    <col min="26" max="26" width="21.42578125" customWidth="1"/>
    <col min="27" max="27" width="14.42578125" customWidth="1"/>
  </cols>
  <sheetData>
    <row r="2" spans="3:26">
      <c r="C2" s="5" t="s">
        <v>0</v>
      </c>
      <c r="D2">
        <f>PI()</f>
        <v>3.1415926535897931</v>
      </c>
      <c r="F2" s="5" t="s">
        <v>1</v>
      </c>
      <c r="G2">
        <v>0.2</v>
      </c>
    </row>
    <row r="3" spans="3:26">
      <c r="C3" s="5" t="s">
        <v>2</v>
      </c>
      <c r="D3">
        <v>10</v>
      </c>
    </row>
    <row r="4" spans="3:26">
      <c r="C4" s="5" t="s">
        <v>3</v>
      </c>
      <c r="D4">
        <f>l_2/n_2</f>
        <v>0.31415926535897931</v>
      </c>
      <c r="W4" s="8" t="s">
        <v>4</v>
      </c>
      <c r="X4" s="8" t="s">
        <v>5</v>
      </c>
      <c r="Y4" s="8" t="s">
        <v>6</v>
      </c>
      <c r="Z4" s="8" t="s">
        <v>7</v>
      </c>
    </row>
    <row r="5" spans="3:26">
      <c r="W5" s="9">
        <v>0</v>
      </c>
      <c r="X5" s="9">
        <f>S9</f>
        <v>0</v>
      </c>
      <c r="Y5" s="9">
        <f>T8</f>
        <v>7.7895973637639416E-7</v>
      </c>
      <c r="Z5" s="9">
        <f t="shared" ref="Z5:Z19" si="0">X5+Y5</f>
        <v>7.7895973637639416E-7</v>
      </c>
    </row>
    <row r="6" spans="3:26">
      <c r="E6" s="4" t="s">
        <v>8</v>
      </c>
      <c r="F6" s="10">
        <v>0</v>
      </c>
      <c r="G6" s="10">
        <v>1</v>
      </c>
      <c r="H6" s="10">
        <v>2</v>
      </c>
      <c r="I6" s="10">
        <v>3</v>
      </c>
      <c r="J6" s="10">
        <v>4</v>
      </c>
      <c r="K6" s="10">
        <v>5</v>
      </c>
      <c r="L6" s="10">
        <v>6</v>
      </c>
      <c r="M6" s="10">
        <v>7</v>
      </c>
      <c r="N6" s="10">
        <v>8</v>
      </c>
      <c r="O6" s="10">
        <v>9</v>
      </c>
      <c r="P6" s="10">
        <v>10</v>
      </c>
      <c r="W6" s="9">
        <f t="shared" ref="W6:W19" si="1">W5+dt_2</f>
        <v>0.2</v>
      </c>
      <c r="X6" s="9">
        <f>S15</f>
        <v>3.0902963575611172E-8</v>
      </c>
      <c r="Y6" s="9">
        <f>T14</f>
        <v>7.4836326911668944E-7</v>
      </c>
      <c r="Z6" s="9">
        <f t="shared" si="0"/>
        <v>7.7926623269230057E-7</v>
      </c>
    </row>
    <row r="7" spans="3:26">
      <c r="E7" s="4" t="s">
        <v>9</v>
      </c>
      <c r="F7">
        <v>0</v>
      </c>
      <c r="G7">
        <f t="shared" ref="G7:P7" si="2">G6*dx_2</f>
        <v>0.31415926535897931</v>
      </c>
      <c r="H7">
        <f t="shared" si="2"/>
        <v>0.62831853071795862</v>
      </c>
      <c r="I7">
        <f t="shared" si="2"/>
        <v>0.94247779607693793</v>
      </c>
      <c r="J7">
        <f t="shared" si="2"/>
        <v>1.2566370614359172</v>
      </c>
      <c r="K7">
        <f t="shared" si="2"/>
        <v>1.5707963267948966</v>
      </c>
      <c r="L7">
        <f t="shared" si="2"/>
        <v>1.8849555921538759</v>
      </c>
      <c r="M7">
        <f t="shared" si="2"/>
        <v>2.1991148575128552</v>
      </c>
      <c r="N7">
        <f t="shared" si="2"/>
        <v>2.5132741228718345</v>
      </c>
      <c r="O7">
        <f t="shared" si="2"/>
        <v>2.8274333882308138</v>
      </c>
      <c r="P7">
        <f t="shared" si="2"/>
        <v>3.1415926535897931</v>
      </c>
      <c r="T7" s="12" t="s">
        <v>6</v>
      </c>
      <c r="W7" s="9">
        <f t="shared" si="1"/>
        <v>0.4</v>
      </c>
      <c r="X7" s="9">
        <f>S21</f>
        <v>1.1875655065007644E-7</v>
      </c>
      <c r="Y7" s="9">
        <f>T20</f>
        <v>6.6081629895485392E-7</v>
      </c>
      <c r="Z7" s="9">
        <f t="shared" si="0"/>
        <v>7.7957284960493039E-7</v>
      </c>
    </row>
    <row r="8" spans="3:26">
      <c r="D8" s="3"/>
      <c r="E8" s="4" t="s">
        <v>33</v>
      </c>
      <c r="F8" s="7">
        <v>0</v>
      </c>
      <c r="G8" s="7">
        <f t="shared" ref="G8:O8" si="3">SIN(G7)/1000</f>
        <v>3.0901699437494741E-4</v>
      </c>
      <c r="H8" s="7">
        <f t="shared" si="3"/>
        <v>5.8778525229247311E-4</v>
      </c>
      <c r="I8" s="7">
        <f t="shared" si="3"/>
        <v>8.0901699437494748E-4</v>
      </c>
      <c r="J8" s="7">
        <f t="shared" si="3"/>
        <v>9.5105651629515358E-4</v>
      </c>
      <c r="K8" s="7">
        <f t="shared" si="3"/>
        <v>1E-3</v>
      </c>
      <c r="L8" s="7">
        <f t="shared" si="3"/>
        <v>9.5105651629515369E-4</v>
      </c>
      <c r="M8" s="7">
        <f t="shared" si="3"/>
        <v>8.0901699437494748E-4</v>
      </c>
      <c r="N8" s="7">
        <f t="shared" si="3"/>
        <v>5.8778525229247322E-4</v>
      </c>
      <c r="O8" s="7">
        <f t="shared" si="3"/>
        <v>3.0901699437494752E-4</v>
      </c>
      <c r="P8" s="7">
        <v>0</v>
      </c>
      <c r="S8" s="12" t="s">
        <v>5</v>
      </c>
      <c r="T8" s="11">
        <f>1/(2*dx_2)*((G8-F8)^2+(H8-G8)^2+(I8-H8)^2+(J8-I8)^2+(K8-J8)^2+(L8-K8)^2+(M8-L8)^2+(N8-M8)^2+(O8-N8)^2+(P8-O8)^2)</f>
        <v>7.7895973637639416E-7</v>
      </c>
      <c r="W8" s="9">
        <f t="shared" si="1"/>
        <v>0.60000000000000009</v>
      </c>
      <c r="X8" s="9">
        <f>S27</f>
        <v>2.496885583707654E-7</v>
      </c>
      <c r="Y8" s="9">
        <f>T26</f>
        <v>5.3019102879096877E-7</v>
      </c>
      <c r="Z8" s="9">
        <f t="shared" si="0"/>
        <v>7.7987958716173417E-7</v>
      </c>
    </row>
    <row r="9" spans="3:26">
      <c r="D9" s="3"/>
      <c r="E9" s="4" t="s">
        <v>34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S9" s="11">
        <f>dx_2/2*(G9^2+H9^2+I9^2+J9^2+K9^2+L9^2+M9^2+N9^2+O9^2)</f>
        <v>0</v>
      </c>
      <c r="W9" s="9">
        <f t="shared" si="1"/>
        <v>0.8</v>
      </c>
      <c r="X9" s="9">
        <f>S33</f>
        <v>4.0297982353895808E-7</v>
      </c>
      <c r="Y9" s="9">
        <f>T32</f>
        <v>3.7720662187122394E-7</v>
      </c>
      <c r="Z9" s="9">
        <f t="shared" si="0"/>
        <v>7.8018644541018208E-7</v>
      </c>
    </row>
    <row r="10" spans="3:26">
      <c r="D10" s="3"/>
      <c r="E10" s="4" t="s">
        <v>35</v>
      </c>
      <c r="F10">
        <v>0</v>
      </c>
      <c r="G10">
        <f t="shared" ref="G10:O10" si="4">(F8-2*G8+H8)/dx_2^2</f>
        <v>-3.0648377815511031E-4</v>
      </c>
      <c r="H10">
        <f t="shared" si="4"/>
        <v>-5.8296678870635064E-4</v>
      </c>
      <c r="I10">
        <f t="shared" si="4"/>
        <v>-8.0238494821056265E-4</v>
      </c>
      <c r="J10">
        <f t="shared" si="4"/>
        <v>-9.4326007843925533E-4</v>
      </c>
      <c r="K10">
        <f t="shared" si="4"/>
        <v>-9.9180234011090143E-4</v>
      </c>
      <c r="L10">
        <f t="shared" si="4"/>
        <v>-9.432600784392576E-4</v>
      </c>
      <c r="M10">
        <f t="shared" si="4"/>
        <v>-8.0238494821056048E-4</v>
      </c>
      <c r="N10">
        <f t="shared" si="4"/>
        <v>-5.8296678870635237E-4</v>
      </c>
      <c r="O10">
        <f t="shared" si="4"/>
        <v>-3.0648377815511139E-4</v>
      </c>
      <c r="P10">
        <v>0</v>
      </c>
      <c r="W10" s="9">
        <f t="shared" si="1"/>
        <v>1</v>
      </c>
      <c r="X10" s="9">
        <f>S39</f>
        <v>5.5434672695867911E-7</v>
      </c>
      <c r="Y10" s="9">
        <f>T38</f>
        <v>2.2614669743908285E-7</v>
      </c>
      <c r="Z10" s="9">
        <f t="shared" si="0"/>
        <v>7.8049342439776196E-7</v>
      </c>
    </row>
    <row r="11" spans="3:26">
      <c r="D11" s="3"/>
      <c r="E11" s="4" t="s">
        <v>36</v>
      </c>
      <c r="F11">
        <v>0</v>
      </c>
      <c r="G11">
        <f t="shared" ref="G11:O11" si="5">G9+G10*dt_2/2</f>
        <v>-3.0648377815511029E-5</v>
      </c>
      <c r="H11">
        <f t="shared" si="5"/>
        <v>-5.8296678870635067E-5</v>
      </c>
      <c r="I11">
        <f t="shared" si="5"/>
        <v>-8.0238494821056267E-5</v>
      </c>
      <c r="J11">
        <f t="shared" si="5"/>
        <v>-9.4326007843925533E-5</v>
      </c>
      <c r="K11">
        <f t="shared" si="5"/>
        <v>-9.9180234011090151E-5</v>
      </c>
      <c r="L11">
        <f t="shared" si="5"/>
        <v>-9.4326007843925763E-5</v>
      </c>
      <c r="M11">
        <f t="shared" si="5"/>
        <v>-8.0238494821056051E-5</v>
      </c>
      <c r="N11">
        <f t="shared" si="5"/>
        <v>-5.8296678870635243E-5</v>
      </c>
      <c r="O11">
        <f t="shared" si="5"/>
        <v>-3.0648377815511138E-5</v>
      </c>
      <c r="P11">
        <v>0</v>
      </c>
      <c r="W11" s="9">
        <f t="shared" si="1"/>
        <v>1.2</v>
      </c>
      <c r="X11" s="9">
        <f>S45</f>
        <v>6.7979191969923623E-7</v>
      </c>
      <c r="Y11" s="9">
        <f>T44</f>
        <v>1.0100860447274522E-7</v>
      </c>
      <c r="Z11" s="9">
        <f t="shared" si="0"/>
        <v>7.8080052417198146E-7</v>
      </c>
    </row>
    <row r="12" spans="3:26">
      <c r="D12" s="3"/>
      <c r="E12" s="4" t="s">
        <v>37</v>
      </c>
      <c r="F12">
        <v>0</v>
      </c>
      <c r="G12">
        <f t="shared" ref="G12:O12" si="6">G8+G9*dt_2/2</f>
        <v>3.0901699437494741E-4</v>
      </c>
      <c r="H12">
        <f t="shared" si="6"/>
        <v>5.8778525229247311E-4</v>
      </c>
      <c r="I12">
        <f t="shared" si="6"/>
        <v>8.0901699437494748E-4</v>
      </c>
      <c r="J12">
        <f t="shared" si="6"/>
        <v>9.5105651629515358E-4</v>
      </c>
      <c r="K12">
        <f t="shared" si="6"/>
        <v>1E-3</v>
      </c>
      <c r="L12">
        <f t="shared" si="6"/>
        <v>9.5105651629515369E-4</v>
      </c>
      <c r="M12">
        <f t="shared" si="6"/>
        <v>8.0901699437494748E-4</v>
      </c>
      <c r="N12">
        <f t="shared" si="6"/>
        <v>5.8778525229247322E-4</v>
      </c>
      <c r="O12">
        <f t="shared" si="6"/>
        <v>3.0901699437494752E-4</v>
      </c>
      <c r="P12">
        <v>0</v>
      </c>
      <c r="W12" s="9">
        <f t="shared" si="1"/>
        <v>1.4</v>
      </c>
      <c r="X12" s="9">
        <f>S51</f>
        <v>7.5941265242747776E-7</v>
      </c>
      <c r="Y12" s="9">
        <f>T50</f>
        <v>2.1695092352888173E-8</v>
      </c>
      <c r="Z12" s="9">
        <f t="shared" si="0"/>
        <v>7.811077447803659E-7</v>
      </c>
    </row>
    <row r="13" spans="3:26">
      <c r="D13" s="3"/>
      <c r="E13" s="4" t="s">
        <v>38</v>
      </c>
      <c r="F13">
        <v>0</v>
      </c>
      <c r="G13">
        <f t="shared" ref="G13:O13" si="7">(F12-2*G12+H12)/dx_2^2</f>
        <v>-3.0648377815511031E-4</v>
      </c>
      <c r="H13">
        <f t="shared" si="7"/>
        <v>-5.8296678870635064E-4</v>
      </c>
      <c r="I13">
        <f t="shared" si="7"/>
        <v>-8.0238494821056265E-4</v>
      </c>
      <c r="J13">
        <f t="shared" si="7"/>
        <v>-9.4326007843925533E-4</v>
      </c>
      <c r="K13">
        <f t="shared" si="7"/>
        <v>-9.9180234011090143E-4</v>
      </c>
      <c r="L13">
        <f t="shared" si="7"/>
        <v>-9.432600784392576E-4</v>
      </c>
      <c r="M13">
        <f t="shared" si="7"/>
        <v>-8.0238494821056048E-4</v>
      </c>
      <c r="N13">
        <f t="shared" si="7"/>
        <v>-5.8296678870635237E-4</v>
      </c>
      <c r="O13">
        <f t="shared" si="7"/>
        <v>-3.0648377815511139E-4</v>
      </c>
      <c r="P13">
        <v>0</v>
      </c>
      <c r="W13" s="9">
        <f t="shared" si="1"/>
        <v>1.5999999999999999</v>
      </c>
      <c r="X13" s="9">
        <f>S57</f>
        <v>7.8056233625889228E-7</v>
      </c>
      <c r="Y13" s="9">
        <f>T56</f>
        <v>8.5275001156764408E-10</v>
      </c>
      <c r="Z13" s="9">
        <f t="shared" si="0"/>
        <v>7.8141508627045988E-7</v>
      </c>
    </row>
    <row r="14" spans="3:26">
      <c r="D14" s="3"/>
      <c r="E14" s="4" t="s">
        <v>39</v>
      </c>
      <c r="F14" s="6">
        <v>0</v>
      </c>
      <c r="G14" s="6">
        <f t="shared" ref="G14:O14" si="8">G8+G11*dt_2</f>
        <v>3.028873188118452E-4</v>
      </c>
      <c r="H14" s="6">
        <f t="shared" si="8"/>
        <v>5.7612591651834606E-4</v>
      </c>
      <c r="I14" s="6">
        <f t="shared" si="8"/>
        <v>7.9296929541073627E-4</v>
      </c>
      <c r="J14" s="6">
        <f t="shared" si="8"/>
        <v>9.3219131472636852E-4</v>
      </c>
      <c r="K14" s="6">
        <f t="shared" si="8"/>
        <v>9.8016395319778203E-4</v>
      </c>
      <c r="L14" s="6">
        <f t="shared" si="8"/>
        <v>9.3219131472636852E-4</v>
      </c>
      <c r="M14" s="6">
        <f t="shared" si="8"/>
        <v>7.9296929541073627E-4</v>
      </c>
      <c r="N14" s="6">
        <f t="shared" si="8"/>
        <v>5.7612591651834617E-4</v>
      </c>
      <c r="O14" s="6">
        <f t="shared" si="8"/>
        <v>3.0288731881184531E-4</v>
      </c>
      <c r="P14" s="6">
        <v>0</v>
      </c>
      <c r="T14" s="11">
        <f>1/(2*dx_2)*((G14-F14)^2+(H14-G14)^2+(I14-H14)^2+(J14-I14)^2+(K14-J14)^2+(L14-K14)^2+(M14-L14)^2+(N14-M14)^2+(O14-N14)^2+(P14-O14)^2)</f>
        <v>7.4836326911668944E-7</v>
      </c>
      <c r="W14" s="9">
        <f t="shared" si="1"/>
        <v>1.7999999999999998</v>
      </c>
      <c r="X14" s="9">
        <f>S63</f>
        <v>7.398631226194937E-7</v>
      </c>
      <c r="Y14" s="9">
        <f>T62</f>
        <v>4.1859426070333283E-8</v>
      </c>
      <c r="Z14" s="9">
        <f t="shared" si="0"/>
        <v>7.8172254868982693E-7</v>
      </c>
    </row>
    <row r="15" spans="3:26">
      <c r="D15" s="3"/>
      <c r="E15" s="4" t="s">
        <v>40</v>
      </c>
      <c r="F15">
        <v>0</v>
      </c>
      <c r="G15">
        <f t="shared" ref="G15:O15" si="9">G9+G13*dt_2</f>
        <v>-6.1296755631022059E-5</v>
      </c>
      <c r="H15">
        <f t="shared" si="9"/>
        <v>-1.1659335774127013E-4</v>
      </c>
      <c r="I15">
        <f t="shared" si="9"/>
        <v>-1.6047698964211253E-4</v>
      </c>
      <c r="J15">
        <f t="shared" si="9"/>
        <v>-1.8865201568785107E-4</v>
      </c>
      <c r="K15">
        <f t="shared" si="9"/>
        <v>-1.983604680221803E-4</v>
      </c>
      <c r="L15">
        <f t="shared" si="9"/>
        <v>-1.8865201568785153E-4</v>
      </c>
      <c r="M15">
        <f t="shared" si="9"/>
        <v>-1.604769896421121E-4</v>
      </c>
      <c r="N15">
        <f t="shared" si="9"/>
        <v>-1.1659335774127049E-4</v>
      </c>
      <c r="O15">
        <f t="shared" si="9"/>
        <v>-6.1296755631022276E-5</v>
      </c>
      <c r="P15">
        <v>0</v>
      </c>
      <c r="S15" s="11">
        <f>dx_2/2*(G15^2+H15^2+I15^2+J15^2+K15^2+L15^2+M15^2+N15^2+O15^2)</f>
        <v>3.0902963575611172E-8</v>
      </c>
      <c r="W15" s="9">
        <f t="shared" si="1"/>
        <v>1.9999999999999998</v>
      </c>
      <c r="X15" s="9">
        <f>S69</f>
        <v>6.4374922442612324E-7</v>
      </c>
      <c r="Y15" s="9">
        <f>T68</f>
        <v>1.3828090765992525E-7</v>
      </c>
      <c r="Z15" s="9">
        <f t="shared" si="0"/>
        <v>7.8203013208604851E-7</v>
      </c>
    </row>
    <row r="16" spans="3:26">
      <c r="D16" s="3"/>
      <c r="E16" s="4" t="s">
        <v>41</v>
      </c>
      <c r="F16">
        <v>0</v>
      </c>
      <c r="G16">
        <f t="shared" ref="G16:O16" si="10">(F14-2*G14+H14)/dx_2^2</f>
        <v>-3.0040435158750498E-4</v>
      </c>
      <c r="H16">
        <f t="shared" si="10"/>
        <v>-5.7140303220143331E-4</v>
      </c>
      <c r="I16">
        <f t="shared" si="10"/>
        <v>-7.8646880282446274E-4</v>
      </c>
      <c r="J16">
        <f t="shared" si="10"/>
        <v>-9.2454952737667183E-4</v>
      </c>
      <c r="K16">
        <f t="shared" si="10"/>
        <v>-9.7212890247391445E-4</v>
      </c>
      <c r="L16">
        <f t="shared" si="10"/>
        <v>-9.2454952737667064E-4</v>
      </c>
      <c r="M16">
        <f t="shared" si="10"/>
        <v>-7.8646880282446166E-4</v>
      </c>
      <c r="N16">
        <f t="shared" si="10"/>
        <v>-5.7140303220143385E-4</v>
      </c>
      <c r="O16">
        <f t="shared" si="10"/>
        <v>-3.0040435158750606E-4</v>
      </c>
      <c r="P16">
        <v>0</v>
      </c>
      <c r="W16" s="9">
        <f t="shared" si="1"/>
        <v>2.1999999999999997</v>
      </c>
      <c r="X16" s="9">
        <f>S75</f>
        <v>5.0745360330393898E-7</v>
      </c>
      <c r="Y16" s="9">
        <f>T74</f>
        <v>2.748842332027864E-7</v>
      </c>
      <c r="Z16" s="9">
        <f t="shared" si="0"/>
        <v>7.8233783650672533E-7</v>
      </c>
    </row>
    <row r="17" spans="4:26">
      <c r="D17" s="3"/>
      <c r="E17" s="4" t="s">
        <v>42</v>
      </c>
      <c r="F17">
        <v>0</v>
      </c>
      <c r="G17">
        <f t="shared" ref="G17:O17" si="11">G15+G16*dt_2/2</f>
        <v>-9.1337190789772554E-5</v>
      </c>
      <c r="H17">
        <f t="shared" si="11"/>
        <v>-1.7373366096141347E-4</v>
      </c>
      <c r="I17">
        <f t="shared" si="11"/>
        <v>-2.3912386992455881E-4</v>
      </c>
      <c r="J17">
        <f t="shared" si="11"/>
        <v>-2.8110696842551826E-4</v>
      </c>
      <c r="K17">
        <f t="shared" si="11"/>
        <v>-2.9557335826957176E-4</v>
      </c>
      <c r="L17">
        <f t="shared" si="11"/>
        <v>-2.8110696842551858E-4</v>
      </c>
      <c r="M17">
        <f t="shared" si="11"/>
        <v>-2.3912386992455827E-4</v>
      </c>
      <c r="N17">
        <f t="shared" si="11"/>
        <v>-1.7373366096141388E-4</v>
      </c>
      <c r="O17">
        <f t="shared" si="11"/>
        <v>-9.1337190789772879E-5</v>
      </c>
      <c r="P17">
        <v>0</v>
      </c>
      <c r="W17" s="9">
        <f t="shared" si="1"/>
        <v>2.4</v>
      </c>
      <c r="X17" s="9">
        <f>S81</f>
        <v>3.5259759874155748E-7</v>
      </c>
      <c r="Y17" s="9">
        <f>T80</f>
        <v>4.3004806325791918E-7</v>
      </c>
      <c r="Z17" s="9">
        <f t="shared" si="0"/>
        <v>7.8264566199947672E-7</v>
      </c>
    </row>
    <row r="18" spans="4:26">
      <c r="D18" s="3"/>
      <c r="E18" s="4" t="s">
        <v>43</v>
      </c>
      <c r="F18">
        <v>0</v>
      </c>
      <c r="G18">
        <f t="shared" ref="G18:O18" si="12">G14+G15*dt_2/2</f>
        <v>2.9675764324874299E-4</v>
      </c>
      <c r="H18">
        <f t="shared" si="12"/>
        <v>5.64466580744219E-4</v>
      </c>
      <c r="I18">
        <f t="shared" si="12"/>
        <v>7.7692159644652506E-4</v>
      </c>
      <c r="J18">
        <f t="shared" si="12"/>
        <v>9.1332611315758346E-4</v>
      </c>
      <c r="K18">
        <f t="shared" si="12"/>
        <v>9.6032790639556404E-4</v>
      </c>
      <c r="L18">
        <f t="shared" si="12"/>
        <v>9.1332611315758335E-4</v>
      </c>
      <c r="M18">
        <f t="shared" si="12"/>
        <v>7.7692159644652506E-4</v>
      </c>
      <c r="N18">
        <f t="shared" si="12"/>
        <v>5.6446658074421911E-4</v>
      </c>
      <c r="O18">
        <f t="shared" si="12"/>
        <v>2.9675764324874309E-4</v>
      </c>
      <c r="P18">
        <v>0</v>
      </c>
      <c r="W18" s="9">
        <f t="shared" si="1"/>
        <v>2.6</v>
      </c>
      <c r="X18" s="9">
        <f>S87</f>
        <v>2.0376489777445847E-7</v>
      </c>
      <c r="Y18" s="9">
        <f>T86</f>
        <v>5.7918871083748235E-7</v>
      </c>
      <c r="Z18" s="9">
        <f t="shared" si="0"/>
        <v>7.8295360861194088E-7</v>
      </c>
    </row>
    <row r="19" spans="4:26">
      <c r="D19" s="3"/>
      <c r="E19" s="4" t="s">
        <v>44</v>
      </c>
      <c r="F19">
        <v>0</v>
      </c>
      <c r="G19">
        <f t="shared" ref="G19:O19" si="13">(F18-2*G18+H18)/dx_2^2</f>
        <v>-2.9432492501989965E-4</v>
      </c>
      <c r="H19">
        <f t="shared" si="13"/>
        <v>-5.5983927569651381E-4</v>
      </c>
      <c r="I19">
        <f t="shared" si="13"/>
        <v>-7.7055265743836284E-4</v>
      </c>
      <c r="J19">
        <f t="shared" si="13"/>
        <v>-9.0583897631408596E-4</v>
      </c>
      <c r="K19">
        <f t="shared" si="13"/>
        <v>-9.524554648369253E-4</v>
      </c>
      <c r="L19">
        <f t="shared" si="13"/>
        <v>-9.0583897631408379E-4</v>
      </c>
      <c r="M19">
        <f t="shared" si="13"/>
        <v>-7.7055265743836284E-4</v>
      </c>
      <c r="N19">
        <f t="shared" si="13"/>
        <v>-5.5983927569651544E-4</v>
      </c>
      <c r="O19">
        <f t="shared" si="13"/>
        <v>-2.9432492501990073E-4</v>
      </c>
      <c r="P19">
        <v>0</v>
      </c>
      <c r="W19" s="9">
        <f t="shared" si="1"/>
        <v>2.8000000000000003</v>
      </c>
      <c r="X19" s="9">
        <f>S93</f>
        <v>8.4602717490932818E-8</v>
      </c>
      <c r="Y19" s="9">
        <f>T92</f>
        <v>6.9865895890084174E-7</v>
      </c>
      <c r="Z19" s="9">
        <f t="shared" si="0"/>
        <v>7.8326167639177453E-7</v>
      </c>
    </row>
    <row r="20" spans="4:26">
      <c r="D20" s="3"/>
      <c r="E20" s="4" t="s">
        <v>45</v>
      </c>
      <c r="F20" s="6">
        <v>0</v>
      </c>
      <c r="G20" s="6">
        <f t="shared" ref="G20:O20" si="14">G14+G17*dt_2</f>
        <v>2.8461988065389069E-4</v>
      </c>
      <c r="H20" s="6">
        <f t="shared" si="14"/>
        <v>5.4137918432606335E-4</v>
      </c>
      <c r="I20" s="6">
        <f t="shared" si="14"/>
        <v>7.4514452142582449E-4</v>
      </c>
      <c r="J20" s="6">
        <f t="shared" si="14"/>
        <v>8.7596992104126484E-4</v>
      </c>
      <c r="K20" s="6">
        <f t="shared" si="14"/>
        <v>9.2104928154386771E-4</v>
      </c>
      <c r="L20" s="6">
        <f t="shared" si="14"/>
        <v>8.7596992104126484E-4</v>
      </c>
      <c r="M20" s="6">
        <f t="shared" si="14"/>
        <v>7.451445214258246E-4</v>
      </c>
      <c r="N20" s="6">
        <f t="shared" si="14"/>
        <v>5.4137918432606335E-4</v>
      </c>
      <c r="O20" s="6">
        <f t="shared" si="14"/>
        <v>2.8461988065389075E-4</v>
      </c>
      <c r="P20" s="6">
        <v>0</v>
      </c>
      <c r="T20" s="11">
        <f>1/(2*dx_2)*((G20-F20)^2+(H20-G20)^2+(I20-H20)^2+(J20-I20)^2+(K20-J20)^2+(L20-K20)^2+(M20-L20)^2+(N20-M20)^2+(O20-N20)^2+(P20-O20)^2)</f>
        <v>6.6081629895485392E-7</v>
      </c>
    </row>
    <row r="21" spans="4:26">
      <c r="D21" s="3"/>
      <c r="E21" s="4" t="s">
        <v>46</v>
      </c>
      <c r="F21">
        <v>0</v>
      </c>
      <c r="G21">
        <f t="shared" ref="G21:O21" si="15">G15+G19*dt_2</f>
        <v>-1.2016174063500199E-4</v>
      </c>
      <c r="H21">
        <f t="shared" si="15"/>
        <v>-2.2856121288057291E-4</v>
      </c>
      <c r="I21">
        <f t="shared" si="15"/>
        <v>-3.1458752112978512E-4</v>
      </c>
      <c r="J21">
        <f t="shared" si="15"/>
        <v>-3.6981981095066823E-4</v>
      </c>
      <c r="K21">
        <f t="shared" si="15"/>
        <v>-3.8885156098956541E-4</v>
      </c>
      <c r="L21">
        <f t="shared" si="15"/>
        <v>-3.6981981095066829E-4</v>
      </c>
      <c r="M21">
        <f t="shared" si="15"/>
        <v>-3.1458752112978469E-4</v>
      </c>
      <c r="N21">
        <f t="shared" si="15"/>
        <v>-2.2856121288057358E-4</v>
      </c>
      <c r="O21">
        <f t="shared" si="15"/>
        <v>-1.2016174063500243E-4</v>
      </c>
      <c r="P21">
        <v>0</v>
      </c>
      <c r="S21" s="11">
        <f>dx_2/2*(G21^2+H21^2+I21^2+J21^2+K21^2+L21^2+M21^2+N21^2+O21^2)</f>
        <v>1.1875655065007644E-7</v>
      </c>
    </row>
    <row r="22" spans="4:26">
      <c r="D22" s="3"/>
      <c r="E22" s="4" t="s">
        <v>47</v>
      </c>
      <c r="F22">
        <v>0</v>
      </c>
      <c r="G22">
        <f t="shared" ref="G22:O22" si="16">(F20-2*G20+H20)/dx_2^2</f>
        <v>-2.8228666367461426E-4</v>
      </c>
      <c r="H22">
        <f t="shared" si="16"/>
        <v>-5.3694114190192162E-4</v>
      </c>
      <c r="I22">
        <f t="shared" si="16"/>
        <v>-7.3903608007095062E-4</v>
      </c>
      <c r="J22">
        <f t="shared" si="16"/>
        <v>-8.6878901755548833E-4</v>
      </c>
      <c r="K22">
        <f t="shared" si="16"/>
        <v>-9.1349883279267488E-4</v>
      </c>
      <c r="L22">
        <f t="shared" si="16"/>
        <v>-8.6878901755548725E-4</v>
      </c>
      <c r="M22">
        <f t="shared" si="16"/>
        <v>-7.3903608007095279E-4</v>
      </c>
      <c r="N22">
        <f t="shared" si="16"/>
        <v>-5.3694114190191988E-4</v>
      </c>
      <c r="O22">
        <f t="shared" si="16"/>
        <v>-2.8228666367461535E-4</v>
      </c>
      <c r="P22">
        <v>0</v>
      </c>
    </row>
    <row r="23" spans="4:26">
      <c r="D23" s="3"/>
      <c r="E23" s="4" t="s">
        <v>48</v>
      </c>
      <c r="F23">
        <v>0</v>
      </c>
      <c r="G23">
        <f t="shared" ref="G23:O23" si="17">G21+G22*dt_2/2</f>
        <v>-1.4839040700246342E-4</v>
      </c>
      <c r="H23">
        <f t="shared" si="17"/>
        <v>-2.8225532707076508E-4</v>
      </c>
      <c r="I23">
        <f t="shared" si="17"/>
        <v>-3.884911291368802E-4</v>
      </c>
      <c r="J23">
        <f t="shared" si="17"/>
        <v>-4.5669871270621708E-4</v>
      </c>
      <c r="K23">
        <f t="shared" si="17"/>
        <v>-4.8020144426883291E-4</v>
      </c>
      <c r="L23">
        <f t="shared" si="17"/>
        <v>-4.5669871270621702E-4</v>
      </c>
      <c r="M23">
        <f t="shared" si="17"/>
        <v>-3.8849112913687999E-4</v>
      </c>
      <c r="N23">
        <f t="shared" si="17"/>
        <v>-2.8225532707076557E-4</v>
      </c>
      <c r="O23">
        <f t="shared" si="17"/>
        <v>-1.4839040700246397E-4</v>
      </c>
      <c r="P23">
        <v>0</v>
      </c>
    </row>
    <row r="24" spans="4:26">
      <c r="D24" s="3"/>
      <c r="E24" s="4" t="s">
        <v>49</v>
      </c>
      <c r="F24">
        <v>0</v>
      </c>
      <c r="G24">
        <f t="shared" ref="G24:O24" si="18">G20+G21*dt_2/2</f>
        <v>2.7260370659039048E-4</v>
      </c>
      <c r="H24">
        <f t="shared" si="18"/>
        <v>5.1852306303800603E-4</v>
      </c>
      <c r="I24">
        <f t="shared" si="18"/>
        <v>7.1368576931284599E-4</v>
      </c>
      <c r="J24">
        <f t="shared" si="18"/>
        <v>8.3898793994619805E-4</v>
      </c>
      <c r="K24">
        <f t="shared" si="18"/>
        <v>8.8216412544491114E-4</v>
      </c>
      <c r="L24">
        <f t="shared" si="18"/>
        <v>8.3898793994619805E-4</v>
      </c>
      <c r="M24">
        <f t="shared" si="18"/>
        <v>7.136857693128461E-4</v>
      </c>
      <c r="N24">
        <f t="shared" si="18"/>
        <v>5.1852306303800603E-4</v>
      </c>
      <c r="O24">
        <f t="shared" si="18"/>
        <v>2.7260370659039048E-4</v>
      </c>
      <c r="P24">
        <v>0</v>
      </c>
    </row>
    <row r="25" spans="4:26">
      <c r="D25" s="3"/>
      <c r="E25" s="4" t="s">
        <v>50</v>
      </c>
      <c r="F25">
        <v>0</v>
      </c>
      <c r="G25">
        <f t="shared" ref="G25:O25" si="19">(F24-2*G24+H24)/dx_2^2</f>
        <v>-2.7036899411925409E-4</v>
      </c>
      <c r="H25">
        <f t="shared" si="19"/>
        <v>-5.1427238732256863E-4</v>
      </c>
      <c r="I25">
        <f t="shared" si="19"/>
        <v>-7.0783521610832804E-4</v>
      </c>
      <c r="J25">
        <f t="shared" si="19"/>
        <v>-8.3211020216346571E-4</v>
      </c>
      <c r="K25">
        <f t="shared" si="19"/>
        <v>-8.7493244397815017E-4</v>
      </c>
      <c r="L25">
        <f t="shared" si="19"/>
        <v>-8.3211020216346463E-4</v>
      </c>
      <c r="M25">
        <f t="shared" si="19"/>
        <v>-7.0783521610833021E-4</v>
      </c>
      <c r="N25">
        <f t="shared" si="19"/>
        <v>-5.1427238732256809E-4</v>
      </c>
      <c r="O25">
        <f t="shared" si="19"/>
        <v>-2.7036899411925409E-4</v>
      </c>
      <c r="P25">
        <v>0</v>
      </c>
    </row>
    <row r="26" spans="4:26">
      <c r="D26" s="3"/>
      <c r="E26" s="4" t="s">
        <v>51</v>
      </c>
      <c r="F26" s="6">
        <v>0</v>
      </c>
      <c r="G26" s="6">
        <f t="shared" ref="G26:O26" si="20">G20+G23*dt_2</f>
        <v>2.5494179925339801E-4</v>
      </c>
      <c r="H26" s="6">
        <f t="shared" si="20"/>
        <v>4.849281189119103E-4</v>
      </c>
      <c r="I26" s="6">
        <f t="shared" si="20"/>
        <v>6.6744629559844842E-4</v>
      </c>
      <c r="J26" s="6">
        <f t="shared" si="20"/>
        <v>7.8463017850002143E-4</v>
      </c>
      <c r="K26" s="6">
        <f t="shared" si="20"/>
        <v>8.2500899269010114E-4</v>
      </c>
      <c r="L26" s="6">
        <f t="shared" si="20"/>
        <v>7.8463017850002143E-4</v>
      </c>
      <c r="M26" s="6">
        <f t="shared" si="20"/>
        <v>6.6744629559844864E-4</v>
      </c>
      <c r="N26" s="6">
        <f t="shared" si="20"/>
        <v>4.8492811891191024E-4</v>
      </c>
      <c r="O26" s="6">
        <f t="shared" si="20"/>
        <v>2.5494179925339796E-4</v>
      </c>
      <c r="P26" s="6">
        <v>0</v>
      </c>
      <c r="T26" s="11">
        <f>1/(2*dx_2)*((G26-F26)^2+(H26-G26)^2+(I26-H26)^2+(J26-I26)^2+(K26-J26)^2+(L26-K26)^2+(M26-L26)^2+(N26-M26)^2+(O26-N26)^2+(P26-O26)^2)</f>
        <v>5.3019102879096877E-7</v>
      </c>
    </row>
    <row r="27" spans="4:26">
      <c r="D27" s="3"/>
      <c r="E27" s="4" t="s">
        <v>52</v>
      </c>
      <c r="F27">
        <v>0</v>
      </c>
      <c r="G27">
        <f t="shared" ref="G27:O27" si="21">G21+G25*dt_2</f>
        <v>-1.7423553945885282E-4</v>
      </c>
      <c r="H27">
        <f t="shared" si="21"/>
        <v>-3.3141569034508665E-4</v>
      </c>
      <c r="I27">
        <f t="shared" si="21"/>
        <v>-4.5615456435145073E-4</v>
      </c>
      <c r="J27">
        <f t="shared" si="21"/>
        <v>-5.362418513833614E-4</v>
      </c>
      <c r="K27">
        <f t="shared" si="21"/>
        <v>-5.6383804978519549E-4</v>
      </c>
      <c r="L27">
        <f t="shared" si="21"/>
        <v>-5.3624185138336118E-4</v>
      </c>
      <c r="M27">
        <f t="shared" si="21"/>
        <v>-4.5615456435145073E-4</v>
      </c>
      <c r="N27">
        <f t="shared" si="21"/>
        <v>-3.3141569034508719E-4</v>
      </c>
      <c r="O27">
        <f t="shared" si="21"/>
        <v>-1.7423553945885325E-4</v>
      </c>
      <c r="P27">
        <v>0</v>
      </c>
      <c r="S27" s="11">
        <f>dx_2/2*(G27^2+H27^2+I27^2+J27^2+K27^2+L27^2+M27^2+N27^2+O27^2)</f>
        <v>2.496885583707654E-7</v>
      </c>
    </row>
    <row r="28" spans="4:26">
      <c r="D28" s="3"/>
      <c r="E28" s="4" t="s">
        <v>53</v>
      </c>
      <c r="F28">
        <v>0</v>
      </c>
      <c r="G28">
        <f t="shared" ref="G28:O28" si="22">(F26-2*G26+H26)/dx_2^2</f>
        <v>-2.5285187309160304E-4</v>
      </c>
      <c r="H28">
        <f t="shared" si="22"/>
        <v>-4.8095284312241394E-4</v>
      </c>
      <c r="I28">
        <f t="shared" si="22"/>
        <v>-6.6197479787288979E-4</v>
      </c>
      <c r="J28">
        <f t="shared" si="22"/>
        <v>-7.7819804715795844E-4</v>
      </c>
      <c r="K28">
        <f t="shared" si="22"/>
        <v>-8.1824584956258022E-4</v>
      </c>
      <c r="L28">
        <f t="shared" si="22"/>
        <v>-7.7819804715795627E-4</v>
      </c>
      <c r="M28">
        <f t="shared" si="22"/>
        <v>-6.6197479787289478E-4</v>
      </c>
      <c r="N28">
        <f t="shared" si="22"/>
        <v>-4.8095284312241117E-4</v>
      </c>
      <c r="O28">
        <f t="shared" si="22"/>
        <v>-2.528518730916025E-4</v>
      </c>
      <c r="P28">
        <v>0</v>
      </c>
    </row>
    <row r="29" spans="4:26">
      <c r="D29" s="3"/>
      <c r="E29" s="4" t="s">
        <v>54</v>
      </c>
      <c r="F29">
        <v>0</v>
      </c>
      <c r="G29">
        <f t="shared" ref="G29:O29" si="23">G27+G28*dt_2/2</f>
        <v>-1.9952072676801314E-4</v>
      </c>
      <c r="H29">
        <f t="shared" si="23"/>
        <v>-3.7951097465732805E-4</v>
      </c>
      <c r="I29">
        <f t="shared" si="23"/>
        <v>-5.2235204413873966E-4</v>
      </c>
      <c r="J29">
        <f t="shared" si="23"/>
        <v>-6.1406165609915726E-4</v>
      </c>
      <c r="K29">
        <f t="shared" si="23"/>
        <v>-6.4566263474145349E-4</v>
      </c>
      <c r="L29">
        <f t="shared" si="23"/>
        <v>-6.1406165609915683E-4</v>
      </c>
      <c r="M29">
        <f t="shared" si="23"/>
        <v>-5.223520441387402E-4</v>
      </c>
      <c r="N29">
        <f t="shared" si="23"/>
        <v>-3.7951097465732832E-4</v>
      </c>
      <c r="O29">
        <f t="shared" si="23"/>
        <v>-1.9952072676801351E-4</v>
      </c>
      <c r="P29">
        <v>0</v>
      </c>
    </row>
    <row r="30" spans="4:26">
      <c r="D30" s="3"/>
      <c r="E30" s="4" t="s">
        <v>55</v>
      </c>
      <c r="F30">
        <v>0</v>
      </c>
      <c r="G30">
        <f t="shared" ref="G30:O30" si="24">G26+G27*dt_2/2</f>
        <v>2.3751824530751273E-4</v>
      </c>
      <c r="H30">
        <f t="shared" si="24"/>
        <v>4.5178654987740162E-4</v>
      </c>
      <c r="I30">
        <f t="shared" si="24"/>
        <v>6.2183083916330338E-4</v>
      </c>
      <c r="J30">
        <f t="shared" si="24"/>
        <v>7.3100599336168529E-4</v>
      </c>
      <c r="K30">
        <f t="shared" si="24"/>
        <v>7.6862518771158162E-4</v>
      </c>
      <c r="L30">
        <f t="shared" si="24"/>
        <v>7.3100599336168529E-4</v>
      </c>
      <c r="M30">
        <f t="shared" si="24"/>
        <v>6.218308391633036E-4</v>
      </c>
      <c r="N30">
        <f t="shared" si="24"/>
        <v>4.5178654987740151E-4</v>
      </c>
      <c r="O30">
        <f t="shared" si="24"/>
        <v>2.3751824530751262E-4</v>
      </c>
      <c r="P30">
        <v>0</v>
      </c>
    </row>
    <row r="31" spans="4:26">
      <c r="D31" s="3"/>
      <c r="E31" s="4" t="s">
        <v>56</v>
      </c>
      <c r="F31">
        <v>0</v>
      </c>
      <c r="G31">
        <f t="shared" ref="G31:O31" si="25">(F30-2*G30+H30)/dx_2^2</f>
        <v>-2.3557115151502564E-4</v>
      </c>
      <c r="H31">
        <f t="shared" si="25"/>
        <v>-4.4808295739904116E-4</v>
      </c>
      <c r="I31">
        <f t="shared" si="25"/>
        <v>-6.1673328143528605E-4</v>
      </c>
      <c r="J31">
        <f t="shared" si="25"/>
        <v>-7.2501345485121566E-4</v>
      </c>
      <c r="K31">
        <f t="shared" si="25"/>
        <v>-7.6232425984052842E-4</v>
      </c>
      <c r="L31">
        <f t="shared" si="25"/>
        <v>-7.2501345485121349E-4</v>
      </c>
      <c r="M31">
        <f t="shared" si="25"/>
        <v>-6.1673328143529201E-4</v>
      </c>
      <c r="N31">
        <f t="shared" si="25"/>
        <v>-4.4808295739903785E-4</v>
      </c>
      <c r="O31">
        <f t="shared" si="25"/>
        <v>-2.3557115151502452E-4</v>
      </c>
      <c r="P31">
        <v>0</v>
      </c>
    </row>
    <row r="32" spans="4:26">
      <c r="D32" s="3"/>
      <c r="E32" s="4" t="s">
        <v>57</v>
      </c>
      <c r="F32" s="6">
        <v>0</v>
      </c>
      <c r="G32" s="6">
        <f t="shared" ref="G32:O32" si="26">G26+G29*dt_2</f>
        <v>2.1503765389979538E-4</v>
      </c>
      <c r="H32" s="6">
        <f t="shared" si="26"/>
        <v>4.0902592398044471E-4</v>
      </c>
      <c r="I32" s="6">
        <f t="shared" si="26"/>
        <v>5.6297588677070045E-4</v>
      </c>
      <c r="J32" s="6">
        <f t="shared" si="26"/>
        <v>6.6181784728019E-4</v>
      </c>
      <c r="K32" s="6">
        <f t="shared" si="26"/>
        <v>6.9587646574181046E-4</v>
      </c>
      <c r="L32" s="6">
        <f t="shared" si="26"/>
        <v>6.6181784728019011E-4</v>
      </c>
      <c r="M32" s="6">
        <f t="shared" si="26"/>
        <v>5.6297588677070055E-4</v>
      </c>
      <c r="N32" s="6">
        <f t="shared" si="26"/>
        <v>4.090259239804446E-4</v>
      </c>
      <c r="O32" s="6">
        <f t="shared" si="26"/>
        <v>2.1503765389979527E-4</v>
      </c>
      <c r="P32" s="6">
        <v>0</v>
      </c>
      <c r="T32" s="11">
        <f>1/(2*dx_2)*((G32-F32)^2+(H32-G32)^2+(I32-H32)^2+(J32-I32)^2+(K32-J32)^2+(L32-K32)^2+(M32-L32)^2+(N32-M32)^2+(O32-N32)^2+(P32-O32)^2)</f>
        <v>3.7720662187122394E-7</v>
      </c>
    </row>
    <row r="33" spans="4:20">
      <c r="D33" s="3"/>
      <c r="E33" s="4" t="s">
        <v>58</v>
      </c>
      <c r="F33">
        <v>0</v>
      </c>
      <c r="G33">
        <f t="shared" ref="G33:O33" si="27">G27+G31*dt_2</f>
        <v>-2.2134976976185796E-4</v>
      </c>
      <c r="H33">
        <f t="shared" si="27"/>
        <v>-4.2103228182489491E-4</v>
      </c>
      <c r="I33">
        <f t="shared" si="27"/>
        <v>-5.7950122063850796E-4</v>
      </c>
      <c r="J33">
        <f t="shared" si="27"/>
        <v>-6.8124454235360453E-4</v>
      </c>
      <c r="K33">
        <f t="shared" si="27"/>
        <v>-7.1630290175330119E-4</v>
      </c>
      <c r="L33">
        <f t="shared" si="27"/>
        <v>-6.8124454235360388E-4</v>
      </c>
      <c r="M33">
        <f t="shared" si="27"/>
        <v>-5.7950122063850915E-4</v>
      </c>
      <c r="N33">
        <f t="shared" si="27"/>
        <v>-4.2103228182489475E-4</v>
      </c>
      <c r="O33">
        <f t="shared" si="27"/>
        <v>-2.2134976976185818E-4</v>
      </c>
      <c r="P33">
        <v>0</v>
      </c>
      <c r="S33" s="11">
        <f>dx_2/2*(G33^2+H33^2+I33^2+J33^2+K33^2+L33^2+M33^2+N33^2+O33^2)</f>
        <v>4.0297982353895808E-7</v>
      </c>
    </row>
    <row r="34" spans="4:20">
      <c r="D34" s="3"/>
      <c r="E34" s="4" t="s">
        <v>53</v>
      </c>
      <c r="F34">
        <v>0</v>
      </c>
      <c r="G34">
        <f t="shared" ref="G34:O34" si="28">(F32-2*G32+H32)/dx_2^2</f>
        <v>-2.1327484834977498E-4</v>
      </c>
      <c r="H34">
        <f t="shared" si="28"/>
        <v>-4.0567286856983215E-4</v>
      </c>
      <c r="I34">
        <f t="shared" si="28"/>
        <v>-5.5836080192518797E-4</v>
      </c>
      <c r="J34">
        <f t="shared" si="28"/>
        <v>-6.5639248965965278E-4</v>
      </c>
      <c r="K34">
        <f t="shared" si="28"/>
        <v>-6.9017190715083151E-4</v>
      </c>
      <c r="L34">
        <f t="shared" si="28"/>
        <v>-6.5639248965965386E-4</v>
      </c>
      <c r="M34">
        <f t="shared" si="28"/>
        <v>-5.5836080192519014E-4</v>
      </c>
      <c r="N34">
        <f t="shared" si="28"/>
        <v>-4.0567286856982993E-4</v>
      </c>
      <c r="O34">
        <f t="shared" si="28"/>
        <v>-2.1327484834977387E-4</v>
      </c>
      <c r="P34">
        <v>0</v>
      </c>
    </row>
    <row r="35" spans="4:20">
      <c r="D35" s="3"/>
      <c r="E35" s="4" t="s">
        <v>59</v>
      </c>
      <c r="F35">
        <v>0</v>
      </c>
      <c r="G35">
        <f t="shared" ref="G35:O35" si="29">G33+G34*dt_2/2</f>
        <v>-2.4267725459683546E-4</v>
      </c>
      <c r="H35">
        <f t="shared" si="29"/>
        <v>-4.615995686818781E-4</v>
      </c>
      <c r="I35">
        <f t="shared" si="29"/>
        <v>-6.3533730083102679E-4</v>
      </c>
      <c r="J35">
        <f t="shared" si="29"/>
        <v>-7.4688379131956982E-4</v>
      </c>
      <c r="K35">
        <f t="shared" si="29"/>
        <v>-7.8532009246838435E-4</v>
      </c>
      <c r="L35">
        <f t="shared" si="29"/>
        <v>-7.4688379131956928E-4</v>
      </c>
      <c r="M35">
        <f t="shared" si="29"/>
        <v>-6.353373008310282E-4</v>
      </c>
      <c r="N35">
        <f t="shared" si="29"/>
        <v>-4.6159956868187778E-4</v>
      </c>
      <c r="O35">
        <f t="shared" si="29"/>
        <v>-2.4267725459683556E-4</v>
      </c>
      <c r="P35">
        <v>0</v>
      </c>
    </row>
    <row r="36" spans="4:20">
      <c r="D36" s="3"/>
      <c r="E36" s="4" t="s">
        <v>60</v>
      </c>
      <c r="F36">
        <v>0</v>
      </c>
      <c r="G36">
        <f t="shared" ref="G36:O36" si="30">G32+G33*dt_2/2</f>
        <v>1.9290267692360956E-4</v>
      </c>
      <c r="H36">
        <f t="shared" si="30"/>
        <v>3.6692269579795522E-4</v>
      </c>
      <c r="I36">
        <f t="shared" si="30"/>
        <v>5.0502576470684969E-4</v>
      </c>
      <c r="J36">
        <f t="shared" si="30"/>
        <v>5.9369339304482949E-4</v>
      </c>
      <c r="K36">
        <f t="shared" si="30"/>
        <v>6.2424617556648037E-4</v>
      </c>
      <c r="L36">
        <f t="shared" si="30"/>
        <v>5.9369339304482971E-4</v>
      </c>
      <c r="M36">
        <f t="shared" si="30"/>
        <v>5.0502576470684958E-4</v>
      </c>
      <c r="N36">
        <f t="shared" si="30"/>
        <v>3.6692269579795511E-4</v>
      </c>
      <c r="O36">
        <f t="shared" si="30"/>
        <v>1.9290267692360946E-4</v>
      </c>
      <c r="P36">
        <v>0</v>
      </c>
    </row>
    <row r="37" spans="4:20">
      <c r="D37" s="3"/>
      <c r="E37" s="4" t="s">
        <v>61</v>
      </c>
      <c r="F37">
        <v>0</v>
      </c>
      <c r="G37">
        <f t="shared" ref="G37:O37" si="31">(F36-2*G36+H36)/dx_2^2</f>
        <v>-1.9132132638649364E-4</v>
      </c>
      <c r="H37">
        <f t="shared" si="31"/>
        <v>-3.6391478833221419E-4</v>
      </c>
      <c r="I37">
        <f t="shared" si="31"/>
        <v>-5.0088573525255162E-4</v>
      </c>
      <c r="J37">
        <f t="shared" si="31"/>
        <v>-5.8882649653024094E-4</v>
      </c>
      <c r="K37">
        <f t="shared" si="31"/>
        <v>-6.1912881773211698E-4</v>
      </c>
      <c r="L37">
        <f t="shared" si="31"/>
        <v>-5.8882649653024637E-4</v>
      </c>
      <c r="M37">
        <f t="shared" si="31"/>
        <v>-5.0088573525254891E-4</v>
      </c>
      <c r="N37">
        <f t="shared" si="31"/>
        <v>-3.6391478833221365E-4</v>
      </c>
      <c r="O37">
        <f t="shared" si="31"/>
        <v>-1.9132132638649253E-4</v>
      </c>
      <c r="P37">
        <v>0</v>
      </c>
    </row>
    <row r="38" spans="4:20">
      <c r="D38" s="3"/>
      <c r="E38" s="4" t="s">
        <v>62</v>
      </c>
      <c r="F38" s="6">
        <v>0</v>
      </c>
      <c r="G38" s="6">
        <f t="shared" ref="G38:O38" si="32">G32+G35*dt_2</f>
        <v>1.6650220298042827E-4</v>
      </c>
      <c r="H38" s="6">
        <f t="shared" si="32"/>
        <v>3.1670601024406909E-4</v>
      </c>
      <c r="I38" s="6">
        <f t="shared" si="32"/>
        <v>4.3590842660449504E-4</v>
      </c>
      <c r="J38" s="6">
        <f t="shared" si="32"/>
        <v>5.1244108901627599E-4</v>
      </c>
      <c r="K38" s="6">
        <f t="shared" si="32"/>
        <v>5.3881244724813355E-4</v>
      </c>
      <c r="L38" s="6">
        <f t="shared" si="32"/>
        <v>5.1244108901627621E-4</v>
      </c>
      <c r="M38" s="6">
        <f t="shared" si="32"/>
        <v>4.3590842660449494E-4</v>
      </c>
      <c r="N38" s="6">
        <f t="shared" si="32"/>
        <v>3.1670601024406903E-4</v>
      </c>
      <c r="O38" s="6">
        <f t="shared" si="32"/>
        <v>1.6650220298042816E-4</v>
      </c>
      <c r="P38" s="6">
        <v>0</v>
      </c>
      <c r="T38" s="11">
        <f>1/(2*dx_2)*((G38-F38)^2+(H38-G38)^2+(I38-H38)^2+(J38-I38)^2+(K38-J38)^2+(L38-K38)^2+(M38-L38)^2+(N38-M38)^2+(O38-N38)^2+(P38-O38)^2)</f>
        <v>2.2614669743908285E-7</v>
      </c>
    </row>
    <row r="39" spans="4:20">
      <c r="D39" s="3"/>
      <c r="E39" s="4" t="s">
        <v>63</v>
      </c>
      <c r="F39">
        <v>0</v>
      </c>
      <c r="G39">
        <f t="shared" ref="G39:O39" si="33">G33+G37*dt_2</f>
        <v>-2.5961403503915671E-4</v>
      </c>
      <c r="H39">
        <f t="shared" si="33"/>
        <v>-4.9381523949133777E-4</v>
      </c>
      <c r="I39">
        <f t="shared" si="33"/>
        <v>-6.796783676890183E-4</v>
      </c>
      <c r="J39">
        <f t="shared" si="33"/>
        <v>-7.9900984165965272E-4</v>
      </c>
      <c r="K39">
        <f t="shared" si="33"/>
        <v>-8.4012866529972459E-4</v>
      </c>
      <c r="L39">
        <f t="shared" si="33"/>
        <v>-7.9900984165965315E-4</v>
      </c>
      <c r="M39">
        <f t="shared" si="33"/>
        <v>-6.7967836768901896E-4</v>
      </c>
      <c r="N39">
        <f t="shared" si="33"/>
        <v>-4.9381523949133745E-4</v>
      </c>
      <c r="O39">
        <f t="shared" si="33"/>
        <v>-2.5961403503915671E-4</v>
      </c>
      <c r="P39">
        <v>0</v>
      </c>
      <c r="S39" s="11">
        <f>dx_2/2*(G39^2+H39^2+I39^2+J39^2+K39^2+L39^2+M39^2+N39^2+O39^2)</f>
        <v>5.5434672695867911E-7</v>
      </c>
    </row>
    <row r="40" spans="4:20">
      <c r="D40" s="3"/>
      <c r="E40" s="4" t="s">
        <v>64</v>
      </c>
      <c r="F40">
        <v>0</v>
      </c>
      <c r="G40">
        <f t="shared" ref="G40:O40" si="34">(F38-2*G38+H38)/dx_2^2</f>
        <v>-1.6513727454961125E-4</v>
      </c>
      <c r="H40">
        <f t="shared" si="34"/>
        <v>-3.141097620872533E-4</v>
      </c>
      <c r="I40">
        <f t="shared" si="34"/>
        <v>-4.3233499758040282E-4</v>
      </c>
      <c r="J40">
        <f t="shared" si="34"/>
        <v>-5.0824027125531842E-4</v>
      </c>
      <c r="K40">
        <f t="shared" si="34"/>
        <v>-5.3439544606158102E-4</v>
      </c>
      <c r="L40">
        <f t="shared" si="34"/>
        <v>-5.0824027125532384E-4</v>
      </c>
      <c r="M40">
        <f t="shared" si="34"/>
        <v>-4.3233499758039902E-4</v>
      </c>
      <c r="N40">
        <f t="shared" si="34"/>
        <v>-3.1410976208725444E-4</v>
      </c>
      <c r="O40">
        <f t="shared" si="34"/>
        <v>-1.6513727454960962E-4</v>
      </c>
      <c r="P40">
        <v>0</v>
      </c>
    </row>
    <row r="41" spans="4:20">
      <c r="D41" s="3"/>
      <c r="E41" s="4" t="s">
        <v>65</v>
      </c>
      <c r="F41">
        <v>0</v>
      </c>
      <c r="G41">
        <f t="shared" ref="G41:O41" si="35">G39+G40*dt_2/2</f>
        <v>-2.7612776249411785E-4</v>
      </c>
      <c r="H41">
        <f t="shared" si="35"/>
        <v>-5.2522621570006312E-4</v>
      </c>
      <c r="I41">
        <f t="shared" si="35"/>
        <v>-7.2291186744705854E-4</v>
      </c>
      <c r="J41">
        <f t="shared" si="35"/>
        <v>-8.4983386878518456E-4</v>
      </c>
      <c r="K41">
        <f t="shared" si="35"/>
        <v>-8.9356820990588268E-4</v>
      </c>
      <c r="L41">
        <f t="shared" si="35"/>
        <v>-8.4983386878518554E-4</v>
      </c>
      <c r="M41">
        <f t="shared" si="35"/>
        <v>-7.2291186744705886E-4</v>
      </c>
      <c r="N41">
        <f t="shared" si="35"/>
        <v>-5.252262157000629E-4</v>
      </c>
      <c r="O41">
        <f t="shared" si="35"/>
        <v>-2.7612776249411768E-4</v>
      </c>
      <c r="P41">
        <v>0</v>
      </c>
    </row>
    <row r="42" spans="4:20">
      <c r="D42" s="3"/>
      <c r="E42" s="4" t="s">
        <v>66</v>
      </c>
      <c r="F42">
        <v>0</v>
      </c>
      <c r="G42">
        <f t="shared" ref="G42:O42" si="36">G38+G39*dt_2/2</f>
        <v>1.4054079947651259E-4</v>
      </c>
      <c r="H42">
        <f t="shared" si="36"/>
        <v>2.673244862949353E-4</v>
      </c>
      <c r="I42">
        <f t="shared" si="36"/>
        <v>3.6794058983559321E-4</v>
      </c>
      <c r="J42">
        <f t="shared" si="36"/>
        <v>4.325401048503107E-4</v>
      </c>
      <c r="K42">
        <f t="shared" si="36"/>
        <v>4.5479958071816109E-4</v>
      </c>
      <c r="L42">
        <f t="shared" si="36"/>
        <v>4.3254010485031086E-4</v>
      </c>
      <c r="M42">
        <f t="shared" si="36"/>
        <v>3.6794058983559305E-4</v>
      </c>
      <c r="N42">
        <f t="shared" si="36"/>
        <v>2.673244862949353E-4</v>
      </c>
      <c r="O42">
        <f t="shared" si="36"/>
        <v>1.4054079947651248E-4</v>
      </c>
      <c r="P42">
        <v>0</v>
      </c>
    </row>
    <row r="43" spans="4:20">
      <c r="D43" s="3"/>
      <c r="E43" s="4" t="s">
        <v>67</v>
      </c>
      <c r="F43">
        <v>0</v>
      </c>
      <c r="G43">
        <f t="shared" ref="G43:O43" si="37">(F42-2*G42+H42)/dx_2^2</f>
        <v>-1.3938869380186535E-4</v>
      </c>
      <c r="H43">
        <f t="shared" si="37"/>
        <v>-2.6513305107625745E-4</v>
      </c>
      <c r="I43">
        <f t="shared" si="37"/>
        <v>-3.6492433802073258E-4</v>
      </c>
      <c r="J43">
        <f t="shared" si="37"/>
        <v>-4.2899428818234917E-4</v>
      </c>
      <c r="K43">
        <f t="shared" si="37"/>
        <v>-4.5107128843772953E-4</v>
      </c>
      <c r="L43">
        <f t="shared" si="37"/>
        <v>-4.289942881823541E-4</v>
      </c>
      <c r="M43">
        <f t="shared" si="37"/>
        <v>-3.6492433802072765E-4</v>
      </c>
      <c r="N43">
        <f t="shared" si="37"/>
        <v>-2.6513305107626022E-4</v>
      </c>
      <c r="O43">
        <f t="shared" si="37"/>
        <v>-1.3938869380186316E-4</v>
      </c>
      <c r="P43">
        <v>0</v>
      </c>
    </row>
    <row r="44" spans="4:20">
      <c r="D44" s="3"/>
      <c r="E44" s="4" t="s">
        <v>68</v>
      </c>
      <c r="F44" s="6">
        <v>0</v>
      </c>
      <c r="G44" s="6">
        <f t="shared" ref="G44:O44" si="38">G38+G41*dt_2</f>
        <v>1.1127665048160469E-4</v>
      </c>
      <c r="H44" s="6">
        <f t="shared" si="38"/>
        <v>2.1166076710405645E-4</v>
      </c>
      <c r="I44" s="6">
        <f t="shared" si="38"/>
        <v>2.9132605311508336E-4</v>
      </c>
      <c r="J44" s="6">
        <f t="shared" si="38"/>
        <v>3.4247431525923907E-4</v>
      </c>
      <c r="K44" s="6">
        <f t="shared" si="38"/>
        <v>3.60098805266957E-4</v>
      </c>
      <c r="L44" s="6">
        <f t="shared" si="38"/>
        <v>3.4247431525923913E-4</v>
      </c>
      <c r="M44" s="6">
        <f t="shared" si="38"/>
        <v>2.9132605311508314E-4</v>
      </c>
      <c r="N44" s="6">
        <f t="shared" si="38"/>
        <v>2.1166076710405645E-4</v>
      </c>
      <c r="O44" s="6">
        <f t="shared" si="38"/>
        <v>1.1127665048160461E-4</v>
      </c>
      <c r="P44" s="6">
        <v>0</v>
      </c>
      <c r="T44" s="11">
        <f>1/(2*dx_2)*((G44-F44)^2+(H44-G44)^2+(I44-H44)^2+(J44-I44)^2+(K44-J44)^2+(L44-K44)^2+(M44-L44)^2+(N44-M44)^2+(O44-N44)^2+(P44-O44)^2)</f>
        <v>1.0100860447274522E-7</v>
      </c>
    </row>
    <row r="45" spans="4:20">
      <c r="D45" s="3"/>
      <c r="E45" s="4" t="s">
        <v>69</v>
      </c>
      <c r="F45">
        <v>0</v>
      </c>
      <c r="G45">
        <f t="shared" ref="G45:O45" si="39">G39+G43*dt_2</f>
        <v>-2.8749177379952978E-4</v>
      </c>
      <c r="H45">
        <f t="shared" si="39"/>
        <v>-5.4684184970658922E-4</v>
      </c>
      <c r="I45">
        <f t="shared" si="39"/>
        <v>-7.5266323529316482E-4</v>
      </c>
      <c r="J45">
        <f t="shared" si="39"/>
        <v>-8.8480869929612258E-4</v>
      </c>
      <c r="K45">
        <f t="shared" si="39"/>
        <v>-9.3034292298727051E-4</v>
      </c>
      <c r="L45">
        <f t="shared" si="39"/>
        <v>-8.8480869929612399E-4</v>
      </c>
      <c r="M45">
        <f t="shared" si="39"/>
        <v>-7.526632352931645E-4</v>
      </c>
      <c r="N45">
        <f t="shared" si="39"/>
        <v>-5.4684184970658955E-4</v>
      </c>
      <c r="O45">
        <f t="shared" si="39"/>
        <v>-2.8749177379952935E-4</v>
      </c>
      <c r="P45">
        <v>0</v>
      </c>
      <c r="S45" s="11">
        <f>dx_2/2*(G45^2+H45^2+I45^2+J45^2+K45^2+L45^2+M45^2+N45^2+O45^2)</f>
        <v>6.7979191969923623E-7</v>
      </c>
    </row>
    <row r="46" spans="4:20">
      <c r="D46" s="3"/>
      <c r="E46" s="4" t="s">
        <v>70</v>
      </c>
      <c r="F46">
        <v>0</v>
      </c>
      <c r="G46">
        <f t="shared" ref="G46:O46" si="40">(F44-2*G44+H44)/dx_2^2</f>
        <v>-1.1036444234736166E-4</v>
      </c>
      <c r="H46">
        <f t="shared" si="40"/>
        <v>-2.0992564412346701E-4</v>
      </c>
      <c r="I46">
        <f t="shared" si="40"/>
        <v>-2.8893786121481855E-4</v>
      </c>
      <c r="J46">
        <f t="shared" si="40"/>
        <v>-3.3966682730198985E-4</v>
      </c>
      <c r="K46">
        <f t="shared" si="40"/>
        <v>-3.5714683773490664E-4</v>
      </c>
      <c r="L46">
        <f t="shared" si="40"/>
        <v>-3.3966682730199316E-4</v>
      </c>
      <c r="M46">
        <f t="shared" si="40"/>
        <v>-2.8893786121481362E-4</v>
      </c>
      <c r="N46">
        <f t="shared" si="40"/>
        <v>-2.0992564412346975E-4</v>
      </c>
      <c r="O46">
        <f t="shared" si="40"/>
        <v>-1.1036444234736001E-4</v>
      </c>
      <c r="P46">
        <v>0</v>
      </c>
    </row>
    <row r="47" spans="4:20">
      <c r="D47" s="3"/>
      <c r="E47" s="4" t="s">
        <v>71</v>
      </c>
      <c r="F47">
        <v>0</v>
      </c>
      <c r="G47">
        <f t="shared" ref="G47:O47" si="41">G45+G46*dt_2/2</f>
        <v>-2.9852821803426593E-4</v>
      </c>
      <c r="H47">
        <f t="shared" si="41"/>
        <v>-5.6783441411893589E-4</v>
      </c>
      <c r="I47">
        <f t="shared" si="41"/>
        <v>-7.8155702141464664E-4</v>
      </c>
      <c r="J47">
        <f t="shared" si="41"/>
        <v>-9.1877538202632153E-4</v>
      </c>
      <c r="K47">
        <f t="shared" si="41"/>
        <v>-9.6605760676076119E-4</v>
      </c>
      <c r="L47">
        <f t="shared" si="41"/>
        <v>-9.1877538202632327E-4</v>
      </c>
      <c r="M47">
        <f t="shared" si="41"/>
        <v>-7.8155702141464588E-4</v>
      </c>
      <c r="N47">
        <f t="shared" si="41"/>
        <v>-5.6783441411893654E-4</v>
      </c>
      <c r="O47">
        <f t="shared" si="41"/>
        <v>-2.9852821803426534E-4</v>
      </c>
      <c r="P47">
        <v>0</v>
      </c>
    </row>
    <row r="48" spans="4:20">
      <c r="D48" s="3"/>
      <c r="E48" s="4" t="s">
        <v>72</v>
      </c>
      <c r="F48">
        <v>0</v>
      </c>
      <c r="G48">
        <f t="shared" ref="G48:O48" si="42">G44+G45*dt_2/2</f>
        <v>8.2527473101651718E-5</v>
      </c>
      <c r="H48">
        <f t="shared" si="42"/>
        <v>1.5697658213339753E-4</v>
      </c>
      <c r="I48">
        <f t="shared" si="42"/>
        <v>2.1605972958576685E-4</v>
      </c>
      <c r="J48">
        <f t="shared" si="42"/>
        <v>2.5399344532962679E-4</v>
      </c>
      <c r="K48">
        <f t="shared" si="42"/>
        <v>2.6706451296822998E-4</v>
      </c>
      <c r="L48">
        <f t="shared" si="42"/>
        <v>2.5399344532962674E-4</v>
      </c>
      <c r="M48">
        <f t="shared" si="42"/>
        <v>2.1605972958576669E-4</v>
      </c>
      <c r="N48">
        <f t="shared" si="42"/>
        <v>1.569765821333975E-4</v>
      </c>
      <c r="O48">
        <f t="shared" si="42"/>
        <v>8.2527473101651677E-5</v>
      </c>
      <c r="P48">
        <v>0</v>
      </c>
    </row>
    <row r="49" spans="4:20">
      <c r="D49" s="3"/>
      <c r="E49" s="4" t="s">
        <v>73</v>
      </c>
      <c r="F49">
        <v>0</v>
      </c>
      <c r="G49">
        <f t="shared" ref="G49:O49" si="43">(F48-2*G48+H48)/dx_2^2</f>
        <v>-8.1850940945659982E-5</v>
      </c>
      <c r="H49">
        <f t="shared" si="43"/>
        <v>-1.5568974150251125E-4</v>
      </c>
      <c r="I49">
        <f t="shared" si="43"/>
        <v>-2.1428854540689592E-4</v>
      </c>
      <c r="J49">
        <f t="shared" si="43"/>
        <v>-2.519112934507541E-4</v>
      </c>
      <c r="K49">
        <f t="shared" si="43"/>
        <v>-2.6487520892246692E-4</v>
      </c>
      <c r="L49">
        <f t="shared" si="43"/>
        <v>-2.5191129345075464E-4</v>
      </c>
      <c r="M49">
        <f t="shared" si="43"/>
        <v>-2.142885454068937E-4</v>
      </c>
      <c r="N49">
        <f t="shared" si="43"/>
        <v>-1.5568974150251261E-4</v>
      </c>
      <c r="O49">
        <f t="shared" si="43"/>
        <v>-8.185094094565944E-5</v>
      </c>
      <c r="P49">
        <v>0</v>
      </c>
    </row>
    <row r="50" spans="4:20">
      <c r="D50" s="3"/>
      <c r="E50" s="4" t="s">
        <v>74</v>
      </c>
      <c r="F50" s="6">
        <v>0</v>
      </c>
      <c r="G50" s="6">
        <f t="shared" ref="G50:O50" si="44">G44+G47*dt_2</f>
        <v>5.1571006874751505E-5</v>
      </c>
      <c r="H50" s="6">
        <f t="shared" si="44"/>
        <v>9.8093884280269273E-5</v>
      </c>
      <c r="I50" s="6">
        <f t="shared" si="44"/>
        <v>1.3501464883215403E-4</v>
      </c>
      <c r="J50" s="6">
        <f t="shared" si="44"/>
        <v>1.5871923885397475E-4</v>
      </c>
      <c r="K50" s="6">
        <f t="shared" si="44"/>
        <v>1.6688728391480476E-4</v>
      </c>
      <c r="L50" s="6">
        <f t="shared" si="44"/>
        <v>1.5871923885397445E-4</v>
      </c>
      <c r="M50" s="6">
        <f t="shared" si="44"/>
        <v>1.3501464883215394E-4</v>
      </c>
      <c r="N50" s="6">
        <f t="shared" si="44"/>
        <v>9.8093884280269137E-5</v>
      </c>
      <c r="O50" s="6">
        <f t="shared" si="44"/>
        <v>5.1571006874751539E-5</v>
      </c>
      <c r="P50" s="6">
        <v>0</v>
      </c>
      <c r="T50" s="11">
        <f>1/(2*dx_2)*((G50-F50)^2+(H50-G50)^2+(I50-H50)^2+(J50-I50)^2+(K50-J50)^2+(L50-K50)^2+(M50-L50)^2+(N50-M50)^2+(O50-N50)^2+(P50-O50)^2)</f>
        <v>2.1695092352888173E-8</v>
      </c>
    </row>
    <row r="51" spans="4:20">
      <c r="D51" s="3"/>
      <c r="E51" s="4" t="s">
        <v>75</v>
      </c>
      <c r="F51">
        <v>0</v>
      </c>
      <c r="G51">
        <f t="shared" ref="G51:O51" si="45">G45+G49*dt_2</f>
        <v>-3.0386196198866179E-4</v>
      </c>
      <c r="H51">
        <f t="shared" si="45"/>
        <v>-5.7797979800709145E-4</v>
      </c>
      <c r="I51">
        <f t="shared" si="45"/>
        <v>-7.9552094437454403E-4</v>
      </c>
      <c r="J51">
        <f t="shared" si="45"/>
        <v>-9.3519095798627345E-4</v>
      </c>
      <c r="K51">
        <f t="shared" si="45"/>
        <v>-9.8331796477176383E-4</v>
      </c>
      <c r="L51">
        <f t="shared" si="45"/>
        <v>-9.3519095798627497E-4</v>
      </c>
      <c r="M51">
        <f t="shared" si="45"/>
        <v>-7.9552094437454327E-4</v>
      </c>
      <c r="N51">
        <f t="shared" si="45"/>
        <v>-5.7797979800709211E-4</v>
      </c>
      <c r="O51">
        <f t="shared" si="45"/>
        <v>-3.0386196198866125E-4</v>
      </c>
      <c r="P51">
        <v>0</v>
      </c>
      <c r="S51" s="11">
        <f>dx_2/2*(G51^2+H51^2+I51^2+J51^2+K51^2+L51^2+M51^2+N51^2+O51^2)</f>
        <v>7.5941265242747776E-7</v>
      </c>
    </row>
    <row r="52" spans="4:20">
      <c r="D52" s="3"/>
      <c r="E52" s="4" t="s">
        <v>76</v>
      </c>
      <c r="F52">
        <v>0</v>
      </c>
      <c r="G52">
        <f t="shared" ref="G52:O52" si="46">(F50-2*G50+H50)/dx_2^2</f>
        <v>-5.1148245300252874E-5</v>
      </c>
      <c r="H52">
        <f t="shared" si="46"/>
        <v>-9.728974397974021E-5</v>
      </c>
      <c r="I52">
        <f t="shared" si="46"/>
        <v>-1.3390784466098035E-4</v>
      </c>
      <c r="J52">
        <f t="shared" si="46"/>
        <v>-1.5741811251599781E-4</v>
      </c>
      <c r="K52">
        <f t="shared" si="46"/>
        <v>-1.6551919872145247E-4</v>
      </c>
      <c r="L52">
        <f t="shared" si="46"/>
        <v>-1.5741811251599261E-4</v>
      </c>
      <c r="M52">
        <f t="shared" si="46"/>
        <v>-1.3390784466098322E-4</v>
      </c>
      <c r="N52">
        <f t="shared" si="46"/>
        <v>-9.7289743979738015E-5</v>
      </c>
      <c r="O52">
        <f t="shared" si="46"/>
        <v>-5.1148245300254934E-5</v>
      </c>
      <c r="P52">
        <v>0</v>
      </c>
    </row>
    <row r="53" spans="4:20">
      <c r="D53" s="3"/>
      <c r="E53" s="4" t="s">
        <v>77</v>
      </c>
      <c r="F53">
        <v>0</v>
      </c>
      <c r="G53">
        <f t="shared" ref="G53:O53" si="47">G51+G52*dt_2/2</f>
        <v>-3.0897678651868707E-4</v>
      </c>
      <c r="H53">
        <f t="shared" si="47"/>
        <v>-5.8770877240506552E-4</v>
      </c>
      <c r="I53">
        <f t="shared" si="47"/>
        <v>-8.0891172884064208E-4</v>
      </c>
      <c r="J53">
        <f t="shared" si="47"/>
        <v>-9.509327692378732E-4</v>
      </c>
      <c r="K53">
        <f t="shared" si="47"/>
        <v>-9.9986988464390914E-4</v>
      </c>
      <c r="L53">
        <f t="shared" si="47"/>
        <v>-9.5093276923787417E-4</v>
      </c>
      <c r="M53">
        <f t="shared" si="47"/>
        <v>-8.0891172884064164E-4</v>
      </c>
      <c r="N53">
        <f t="shared" si="47"/>
        <v>-5.8770877240506595E-4</v>
      </c>
      <c r="O53">
        <f t="shared" si="47"/>
        <v>-3.0897678651868675E-4</v>
      </c>
      <c r="P53">
        <v>0</v>
      </c>
    </row>
    <row r="54" spans="4:20">
      <c r="D54" s="3"/>
      <c r="E54" s="4" t="s">
        <v>78</v>
      </c>
      <c r="F54">
        <v>0</v>
      </c>
      <c r="G54">
        <f t="shared" ref="G54:O54" si="48">G50+G51*dt_2/2</f>
        <v>2.1184810675885324E-5</v>
      </c>
      <c r="H54">
        <f t="shared" si="48"/>
        <v>4.0295904479560123E-5</v>
      </c>
      <c r="I54">
        <f t="shared" si="48"/>
        <v>5.5462554394699614E-5</v>
      </c>
      <c r="J54">
        <f t="shared" si="48"/>
        <v>6.5200143055347393E-5</v>
      </c>
      <c r="K54">
        <f t="shared" si="48"/>
        <v>6.855548743762837E-5</v>
      </c>
      <c r="L54">
        <f t="shared" si="48"/>
        <v>6.5200143055346946E-5</v>
      </c>
      <c r="M54">
        <f t="shared" si="48"/>
        <v>5.5462554394699614E-5</v>
      </c>
      <c r="N54">
        <f t="shared" si="48"/>
        <v>4.0295904479559927E-5</v>
      </c>
      <c r="O54">
        <f t="shared" si="48"/>
        <v>2.1184810675885412E-5</v>
      </c>
      <c r="P54">
        <v>0</v>
      </c>
    </row>
    <row r="55" spans="4:20">
      <c r="D55" s="3"/>
      <c r="E55" s="4" t="s">
        <v>79</v>
      </c>
      <c r="F55">
        <v>0</v>
      </c>
      <c r="G55">
        <f t="shared" ref="G55:O55" si="49">(F54-2*G54+H54)/dx_2^2</f>
        <v>-2.1011144803145687E-5</v>
      </c>
      <c r="H55">
        <f t="shared" si="49"/>
        <v>-3.9965572359718263E-5</v>
      </c>
      <c r="I55">
        <f t="shared" si="49"/>
        <v>-5.5007891237185476E-5</v>
      </c>
      <c r="J55">
        <f t="shared" si="49"/>
        <v>-6.4665654457866229E-5</v>
      </c>
      <c r="K55">
        <f t="shared" si="49"/>
        <v>-6.7993492868079992E-5</v>
      </c>
      <c r="L55">
        <f t="shared" si="49"/>
        <v>-6.4665654457857175E-5</v>
      </c>
      <c r="M55">
        <f t="shared" si="49"/>
        <v>-5.5007891237192069E-5</v>
      </c>
      <c r="N55">
        <f t="shared" si="49"/>
        <v>-3.9965572359713418E-5</v>
      </c>
      <c r="O55">
        <f t="shared" si="49"/>
        <v>-2.1011144803149464E-5</v>
      </c>
      <c r="P55">
        <v>0</v>
      </c>
    </row>
    <row r="56" spans="4:20">
      <c r="D56" s="3"/>
      <c r="E56" s="4" t="s">
        <v>80</v>
      </c>
      <c r="F56" s="6">
        <v>0</v>
      </c>
      <c r="G56" s="6">
        <f t="shared" ref="G56:O56" si="50">G50+G53*dt_2</f>
        <v>-1.0224350428985914E-5</v>
      </c>
      <c r="H56" s="6">
        <f t="shared" si="50"/>
        <v>-1.9447870200743839E-5</v>
      </c>
      <c r="I56" s="6">
        <f t="shared" si="50"/>
        <v>-2.6767696935974395E-5</v>
      </c>
      <c r="J56" s="6">
        <f t="shared" si="50"/>
        <v>-3.1467314993599891E-5</v>
      </c>
      <c r="K56" s="6">
        <f t="shared" si="50"/>
        <v>-3.3086693013977084E-5</v>
      </c>
      <c r="L56" s="6">
        <f t="shared" si="50"/>
        <v>-3.1467314993600406E-5</v>
      </c>
      <c r="M56" s="6">
        <f t="shared" si="50"/>
        <v>-2.6767696935974395E-5</v>
      </c>
      <c r="N56" s="6">
        <f t="shared" si="50"/>
        <v>-1.9447870200744056E-5</v>
      </c>
      <c r="O56" s="6">
        <f t="shared" si="50"/>
        <v>-1.0224350428985813E-5</v>
      </c>
      <c r="P56" s="6">
        <v>0</v>
      </c>
      <c r="T56" s="11">
        <f>1/(2*dx_2)*((G56-F56)^2+(H56-G56)^2+(I56-H56)^2+(J56-I56)^2+(K56-J56)^2+(L56-K56)^2+(M56-L56)^2+(N56-M56)^2+(O56-N56)^2+(P56-O56)^2)</f>
        <v>8.5275001156764408E-10</v>
      </c>
    </row>
    <row r="57" spans="4:20">
      <c r="D57" s="3"/>
      <c r="E57" s="4" t="s">
        <v>81</v>
      </c>
      <c r="F57">
        <v>0</v>
      </c>
      <c r="G57">
        <f t="shared" ref="G57:O57" si="51">G51+G55*dt_2</f>
        <v>-3.0806419094929092E-4</v>
      </c>
      <c r="H57">
        <f t="shared" si="51"/>
        <v>-5.8597291247903507E-4</v>
      </c>
      <c r="I57">
        <f t="shared" si="51"/>
        <v>-8.0652252262198112E-4</v>
      </c>
      <c r="J57">
        <f t="shared" si="51"/>
        <v>-9.4812408887784666E-4</v>
      </c>
      <c r="K57">
        <f t="shared" si="51"/>
        <v>-9.9691666334537975E-4</v>
      </c>
      <c r="L57">
        <f t="shared" si="51"/>
        <v>-9.4812408887784644E-4</v>
      </c>
      <c r="M57">
        <f t="shared" si="51"/>
        <v>-8.0652252262198166E-4</v>
      </c>
      <c r="N57">
        <f t="shared" si="51"/>
        <v>-5.8597291247903475E-4</v>
      </c>
      <c r="O57">
        <f t="shared" si="51"/>
        <v>-3.0806419094929114E-4</v>
      </c>
      <c r="P57">
        <v>0</v>
      </c>
      <c r="S57" s="11">
        <f>dx_2/2*(G57^2+H57^2+I57^2+J57^2+K57^2+L57^2+M57^2+N57^2+O57^2)</f>
        <v>7.8056233625889228E-7</v>
      </c>
    </row>
    <row r="58" spans="4:20">
      <c r="D58" s="3"/>
      <c r="E58" s="4" t="s">
        <v>82</v>
      </c>
      <c r="F58">
        <v>0</v>
      </c>
      <c r="G58">
        <f t="shared" ref="G58:O58" si="52">(F56-2*G56+H56)/dx_2^2</f>
        <v>1.0140534681587874E-5</v>
      </c>
      <c r="H58">
        <f t="shared" si="52"/>
        <v>1.9288443175262915E-5</v>
      </c>
      <c r="I58">
        <f t="shared" si="52"/>
        <v>2.654826446048694E-5</v>
      </c>
      <c r="J58">
        <f t="shared" si="52"/>
        <v>3.1209356647651657E-5</v>
      </c>
      <c r="K58">
        <f t="shared" si="52"/>
        <v>3.2815459557795393E-5</v>
      </c>
      <c r="L58">
        <f t="shared" si="52"/>
        <v>3.1209356647662092E-5</v>
      </c>
      <c r="M58">
        <f t="shared" si="52"/>
        <v>2.6548264460479527E-5</v>
      </c>
      <c r="N58">
        <f t="shared" si="52"/>
        <v>1.9288443175268339E-5</v>
      </c>
      <c r="O58">
        <f t="shared" si="52"/>
        <v>1.0140534681583616E-5</v>
      </c>
      <c r="P58">
        <v>0</v>
      </c>
    </row>
    <row r="59" spans="4:20">
      <c r="D59" s="3"/>
      <c r="E59" s="4" t="s">
        <v>83</v>
      </c>
      <c r="F59">
        <v>0</v>
      </c>
      <c r="G59">
        <f t="shared" ref="G59:O59" si="53">G57+G58*dt_2/2</f>
        <v>-3.0705013748113212E-4</v>
      </c>
      <c r="H59">
        <f t="shared" si="53"/>
        <v>-5.8404406816150881E-4</v>
      </c>
      <c r="I59">
        <f t="shared" si="53"/>
        <v>-8.0386769617593243E-4</v>
      </c>
      <c r="J59">
        <f t="shared" si="53"/>
        <v>-9.4500315321308147E-4</v>
      </c>
      <c r="K59">
        <f t="shared" si="53"/>
        <v>-9.936351173896003E-4</v>
      </c>
      <c r="L59">
        <f t="shared" si="53"/>
        <v>-9.4500315321308028E-4</v>
      </c>
      <c r="M59">
        <f t="shared" si="53"/>
        <v>-8.0386769617593373E-4</v>
      </c>
      <c r="N59">
        <f t="shared" si="53"/>
        <v>-5.8404406816150794E-4</v>
      </c>
      <c r="O59">
        <f t="shared" si="53"/>
        <v>-3.0705013748113277E-4</v>
      </c>
      <c r="P59">
        <v>0</v>
      </c>
    </row>
    <row r="60" spans="4:20">
      <c r="D60" s="3"/>
      <c r="E60" s="4" t="s">
        <v>84</v>
      </c>
      <c r="F60">
        <v>0</v>
      </c>
      <c r="G60">
        <f t="shared" ref="G60:O60" si="54">G56+G57*dt_2/2</f>
        <v>-4.1030769523915006E-5</v>
      </c>
      <c r="H60">
        <f t="shared" si="54"/>
        <v>-7.8045161448647341E-5</v>
      </c>
      <c r="I60">
        <f t="shared" si="54"/>
        <v>-1.0741994919817252E-4</v>
      </c>
      <c r="J60">
        <f t="shared" si="54"/>
        <v>-1.2627972388138455E-4</v>
      </c>
      <c r="K60">
        <f t="shared" si="54"/>
        <v>-1.3277835934851506E-4</v>
      </c>
      <c r="L60">
        <f t="shared" si="54"/>
        <v>-1.2627972388138504E-4</v>
      </c>
      <c r="M60">
        <f t="shared" si="54"/>
        <v>-1.0741994919817257E-4</v>
      </c>
      <c r="N60">
        <f t="shared" si="54"/>
        <v>-7.8045161448647531E-5</v>
      </c>
      <c r="O60">
        <f t="shared" si="54"/>
        <v>-4.1030769523914925E-5</v>
      </c>
      <c r="P60">
        <v>0</v>
      </c>
    </row>
    <row r="61" spans="4:20">
      <c r="D61" s="3"/>
      <c r="E61" s="4" t="s">
        <v>85</v>
      </c>
      <c r="F61">
        <v>0</v>
      </c>
      <c r="G61">
        <f t="shared" ref="G61:O61" si="55">(F60-2*G60+H60)/dx_2^2</f>
        <v>4.0694413230375923E-5</v>
      </c>
      <c r="H61">
        <f t="shared" si="55"/>
        <v>7.7405373759093548E-5</v>
      </c>
      <c r="I61">
        <f t="shared" si="55"/>
        <v>1.0653935698934954E-4</v>
      </c>
      <c r="J61">
        <f t="shared" si="55"/>
        <v>1.2524452565410989E-4</v>
      </c>
      <c r="K61">
        <f t="shared" si="55"/>
        <v>1.3168988751794311E-4</v>
      </c>
      <c r="L61">
        <f t="shared" si="55"/>
        <v>1.2524452565411924E-4</v>
      </c>
      <c r="M61">
        <f t="shared" si="55"/>
        <v>1.0653935698934377E-4</v>
      </c>
      <c r="N61">
        <f t="shared" si="55"/>
        <v>7.7405373759097601E-5</v>
      </c>
      <c r="O61">
        <f t="shared" si="55"/>
        <v>4.0694413230372352E-5</v>
      </c>
      <c r="P61">
        <v>0</v>
      </c>
    </row>
    <row r="62" spans="4:20">
      <c r="D62" s="3"/>
      <c r="E62" s="4" t="s">
        <v>86</v>
      </c>
      <c r="F62" s="6">
        <v>0</v>
      </c>
      <c r="G62" s="6">
        <f t="shared" ref="G62:O62" si="56">G56+G59*dt_2</f>
        <v>-7.1634377925212337E-5</v>
      </c>
      <c r="H62" s="6">
        <f t="shared" si="56"/>
        <v>-1.362566838330456E-4</v>
      </c>
      <c r="I62" s="6">
        <f t="shared" si="56"/>
        <v>-1.8754123617116089E-4</v>
      </c>
      <c r="J62" s="6">
        <f t="shared" si="56"/>
        <v>-2.2046794563621618E-4</v>
      </c>
      <c r="K62" s="6">
        <f t="shared" si="56"/>
        <v>-2.3181371649189716E-4</v>
      </c>
      <c r="L62" s="6">
        <f t="shared" si="56"/>
        <v>-2.2046794563621648E-4</v>
      </c>
      <c r="M62" s="6">
        <f t="shared" si="56"/>
        <v>-1.8754123617116116E-4</v>
      </c>
      <c r="N62" s="6">
        <f t="shared" si="56"/>
        <v>-1.3625668383304565E-4</v>
      </c>
      <c r="O62" s="6">
        <f t="shared" si="56"/>
        <v>-7.1634377925212364E-5</v>
      </c>
      <c r="P62" s="6">
        <v>0</v>
      </c>
      <c r="T62" s="11">
        <f>1/(2*dx_2)*((G62-F62)^2+(H62-G62)^2+(I62-H62)^2+(J62-I62)^2+(K62-J62)^2+(L62-K62)^2+(M62-L62)^2+(N62-M62)^2+(O62-N62)^2+(P62-O62)^2)</f>
        <v>4.1859426070333283E-8</v>
      </c>
    </row>
    <row r="63" spans="4:20">
      <c r="D63" s="3"/>
      <c r="E63" s="4" t="s">
        <v>87</v>
      </c>
      <c r="F63">
        <v>0</v>
      </c>
      <c r="G63">
        <f t="shared" ref="G63:O63" si="57">G57+G61*dt_2</f>
        <v>-2.9992530830321573E-4</v>
      </c>
      <c r="H63">
        <f t="shared" si="57"/>
        <v>-5.7049183772721638E-4</v>
      </c>
      <c r="I63">
        <f t="shared" si="57"/>
        <v>-7.8521465122411121E-4</v>
      </c>
      <c r="J63">
        <f t="shared" si="57"/>
        <v>-9.2307518374702463E-4</v>
      </c>
      <c r="K63">
        <f t="shared" si="57"/>
        <v>-9.7057868584179117E-4</v>
      </c>
      <c r="L63">
        <f t="shared" si="57"/>
        <v>-9.2307518374702257E-4</v>
      </c>
      <c r="M63">
        <f t="shared" si="57"/>
        <v>-7.8521465122411295E-4</v>
      </c>
      <c r="N63">
        <f t="shared" si="57"/>
        <v>-5.7049183772721519E-4</v>
      </c>
      <c r="O63">
        <f t="shared" si="57"/>
        <v>-2.9992530830321665E-4</v>
      </c>
      <c r="P63">
        <v>0</v>
      </c>
      <c r="S63" s="11">
        <f>dx_2/2*(G63^2+H63^2+I63^2+J63^2+K63^2+L63^2+M63^2+N63^2+O63^2)</f>
        <v>7.398631226194937E-7</v>
      </c>
    </row>
    <row r="64" spans="4:20">
      <c r="D64" s="3"/>
      <c r="E64" s="4" t="s">
        <v>88</v>
      </c>
      <c r="F64">
        <v>0</v>
      </c>
      <c r="G64">
        <f t="shared" ref="G64:O64" si="58">(F62-2*G62+H62)/dx_2^2</f>
        <v>7.1047143658616306E-5</v>
      </c>
      <c r="H64">
        <f t="shared" si="58"/>
        <v>1.3513969788136413E-4</v>
      </c>
      <c r="I64">
        <f t="shared" si="58"/>
        <v>1.8600383690184932E-4</v>
      </c>
      <c r="J64">
        <f t="shared" si="58"/>
        <v>2.1866062440144366E-4</v>
      </c>
      <c r="K64">
        <f t="shared" si="58"/>
        <v>2.2991338648646408E-4</v>
      </c>
      <c r="L64">
        <f t="shared" si="58"/>
        <v>2.186606244014467E-4</v>
      </c>
      <c r="M64">
        <f t="shared" si="58"/>
        <v>1.8600383690185125E-4</v>
      </c>
      <c r="N64">
        <f t="shared" si="58"/>
        <v>1.3513969788136223E-4</v>
      </c>
      <c r="O64">
        <f t="shared" si="58"/>
        <v>7.1047143658616306E-5</v>
      </c>
      <c r="P64">
        <v>0</v>
      </c>
    </row>
    <row r="65" spans="4:20">
      <c r="D65" s="3"/>
      <c r="E65" s="4" t="s">
        <v>89</v>
      </c>
      <c r="F65">
        <v>0</v>
      </c>
      <c r="G65">
        <f t="shared" ref="G65:O65" si="59">G63+G64*dt_2/2</f>
        <v>-2.9282059393735411E-4</v>
      </c>
      <c r="H65">
        <f t="shared" si="59"/>
        <v>-5.5697786793907993E-4</v>
      </c>
      <c r="I65">
        <f t="shared" si="59"/>
        <v>-7.6661426753392632E-4</v>
      </c>
      <c r="J65">
        <f t="shared" si="59"/>
        <v>-9.0120912130688027E-4</v>
      </c>
      <c r="K65">
        <f t="shared" si="59"/>
        <v>-9.4758734719314474E-4</v>
      </c>
      <c r="L65">
        <f t="shared" si="59"/>
        <v>-9.0120912130687788E-4</v>
      </c>
      <c r="M65">
        <f t="shared" si="59"/>
        <v>-7.6661426753392783E-4</v>
      </c>
      <c r="N65">
        <f t="shared" si="59"/>
        <v>-5.5697786793907896E-4</v>
      </c>
      <c r="O65">
        <f t="shared" si="59"/>
        <v>-2.9282059393735503E-4</v>
      </c>
      <c r="P65">
        <v>0</v>
      </c>
    </row>
    <row r="66" spans="4:20">
      <c r="D66" s="3"/>
      <c r="E66" s="4" t="s">
        <v>90</v>
      </c>
      <c r="F66">
        <v>0</v>
      </c>
      <c r="G66">
        <f t="shared" ref="G66:O66" si="60">G62+G63*dt_2/2</f>
        <v>-1.0162690875553391E-4</v>
      </c>
      <c r="H66">
        <f t="shared" si="60"/>
        <v>-1.9330586760576724E-4</v>
      </c>
      <c r="I66">
        <f t="shared" si="60"/>
        <v>-2.66062701293572E-4</v>
      </c>
      <c r="J66">
        <f t="shared" si="60"/>
        <v>-3.1277546401091866E-4</v>
      </c>
      <c r="K66">
        <f t="shared" si="60"/>
        <v>-3.2887158507607629E-4</v>
      </c>
      <c r="L66">
        <f t="shared" si="60"/>
        <v>-3.1277546401091872E-4</v>
      </c>
      <c r="M66">
        <f t="shared" si="60"/>
        <v>-2.6606270129357244E-4</v>
      </c>
      <c r="N66">
        <f t="shared" si="60"/>
        <v>-1.9330586760576718E-4</v>
      </c>
      <c r="O66">
        <f t="shared" si="60"/>
        <v>-1.0162690875553403E-4</v>
      </c>
      <c r="P66">
        <v>0</v>
      </c>
    </row>
    <row r="67" spans="4:20">
      <c r="D67" s="3"/>
      <c r="E67" s="4" t="s">
        <v>91</v>
      </c>
      <c r="F67">
        <v>0</v>
      </c>
      <c r="G67">
        <f t="shared" ref="G67:O67" si="61">(F66-2*G66+H66)/dx_2^2</f>
        <v>1.007938059219737E-4</v>
      </c>
      <c r="H67">
        <f t="shared" si="61"/>
        <v>1.9172121184857279E-4</v>
      </c>
      <c r="I67">
        <f t="shared" si="61"/>
        <v>2.6388160975918638E-4</v>
      </c>
      <c r="J67">
        <f t="shared" si="61"/>
        <v>3.102114371353093E-4</v>
      </c>
      <c r="K67">
        <f t="shared" si="61"/>
        <v>3.2617560767442705E-4</v>
      </c>
      <c r="L67">
        <f t="shared" si="61"/>
        <v>3.10211437135306E-4</v>
      </c>
      <c r="M67">
        <f t="shared" si="61"/>
        <v>2.6388160975919517E-4</v>
      </c>
      <c r="N67">
        <f t="shared" si="61"/>
        <v>1.9172121184856579E-4</v>
      </c>
      <c r="O67">
        <f t="shared" si="61"/>
        <v>1.0079380592197672E-4</v>
      </c>
      <c r="P67">
        <v>0</v>
      </c>
    </row>
    <row r="68" spans="4:20">
      <c r="D68" s="3"/>
      <c r="E68" s="4" t="s">
        <v>92</v>
      </c>
      <c r="F68" s="6">
        <v>0</v>
      </c>
      <c r="G68" s="6">
        <f t="shared" ref="G68:O68" si="62">G62+G65*dt_2</f>
        <v>-1.3019849671268315E-4</v>
      </c>
      <c r="H68" s="6">
        <f t="shared" si="62"/>
        <v>-2.476522574208616E-4</v>
      </c>
      <c r="I68" s="6">
        <f t="shared" si="62"/>
        <v>-3.4086408967794613E-4</v>
      </c>
      <c r="J68" s="6">
        <f t="shared" si="62"/>
        <v>-4.0070976989759225E-4</v>
      </c>
      <c r="K68" s="6">
        <f t="shared" si="62"/>
        <v>-4.2133118593052612E-4</v>
      </c>
      <c r="L68" s="6">
        <f t="shared" si="62"/>
        <v>-4.0070976989759204E-4</v>
      </c>
      <c r="M68" s="6">
        <f t="shared" si="62"/>
        <v>-3.4086408967794673E-4</v>
      </c>
      <c r="N68" s="6">
        <f t="shared" si="62"/>
        <v>-2.4765225742086143E-4</v>
      </c>
      <c r="O68" s="6">
        <f t="shared" si="62"/>
        <v>-1.3019849671268337E-4</v>
      </c>
      <c r="P68" s="6">
        <v>0</v>
      </c>
      <c r="T68" s="11">
        <f>1/(2*dx_2)*((G68-F68)^2+(H68-G68)^2+(I68-H68)^2+(J68-I68)^2+(K68-J68)^2+(L68-K68)^2+(M68-L68)^2+(N68-M68)^2+(O68-N68)^2+(P68-O68)^2)</f>
        <v>1.3828090765992525E-7</v>
      </c>
    </row>
    <row r="69" spans="4:20">
      <c r="D69" s="3"/>
      <c r="E69" s="4" t="s">
        <v>93</v>
      </c>
      <c r="F69">
        <v>0</v>
      </c>
      <c r="G69">
        <f t="shared" ref="G69:O69" si="63">G63+G67*dt_2</f>
        <v>-2.7976654711882098E-4</v>
      </c>
      <c r="H69">
        <f t="shared" si="63"/>
        <v>-5.3214759535750186E-4</v>
      </c>
      <c r="I69">
        <f t="shared" si="63"/>
        <v>-7.3243832927227391E-4</v>
      </c>
      <c r="J69">
        <f t="shared" si="63"/>
        <v>-8.6103289631996277E-4</v>
      </c>
      <c r="K69">
        <f t="shared" si="63"/>
        <v>-9.0534356430690575E-4</v>
      </c>
      <c r="L69">
        <f t="shared" si="63"/>
        <v>-8.6103289631996136E-4</v>
      </c>
      <c r="M69">
        <f t="shared" si="63"/>
        <v>-7.3243832927227391E-4</v>
      </c>
      <c r="N69">
        <f t="shared" si="63"/>
        <v>-5.3214759535750197E-4</v>
      </c>
      <c r="O69">
        <f t="shared" si="63"/>
        <v>-2.7976654711882131E-4</v>
      </c>
      <c r="P69">
        <v>0</v>
      </c>
      <c r="S69" s="11">
        <f>dx_2/2*(G69^2+H69^2+I69^2+J69^2+K69^2+L69^2+M69^2+N69^2+O69^2)</f>
        <v>6.4374922442612324E-7</v>
      </c>
    </row>
    <row r="70" spans="4:20">
      <c r="D70" s="3"/>
      <c r="E70" s="4" t="s">
        <v>94</v>
      </c>
      <c r="F70">
        <v>0</v>
      </c>
      <c r="G70">
        <f t="shared" ref="G70:O70" si="64">(F68-2*G68+H68)/dx_2^2</f>
        <v>1.2913117371855359E-4</v>
      </c>
      <c r="H70">
        <f t="shared" si="64"/>
        <v>2.4562208844377018E-4</v>
      </c>
      <c r="I70">
        <f t="shared" si="64"/>
        <v>3.3806980180234607E-4</v>
      </c>
      <c r="J70">
        <f t="shared" si="64"/>
        <v>3.9742488748974452E-4</v>
      </c>
      <c r="K70">
        <f t="shared" si="64"/>
        <v>4.1787725616759049E-4</v>
      </c>
      <c r="L70">
        <f t="shared" si="64"/>
        <v>3.9742488748973406E-4</v>
      </c>
      <c r="M70">
        <f t="shared" si="64"/>
        <v>3.38069801802362E-4</v>
      </c>
      <c r="N70">
        <f t="shared" si="64"/>
        <v>2.4562208844375837E-4</v>
      </c>
      <c r="O70">
        <f t="shared" si="64"/>
        <v>1.2913117371855963E-4</v>
      </c>
      <c r="P70">
        <v>0</v>
      </c>
    </row>
    <row r="71" spans="4:20">
      <c r="D71" s="3"/>
      <c r="E71" s="4" t="s">
        <v>95</v>
      </c>
      <c r="F71">
        <v>0</v>
      </c>
      <c r="G71">
        <f t="shared" ref="G71:O71" si="65">G69+G70*dt_2/2</f>
        <v>-2.6685342974696561E-4</v>
      </c>
      <c r="H71">
        <f t="shared" si="65"/>
        <v>-5.0758538651312485E-4</v>
      </c>
      <c r="I71">
        <f t="shared" si="65"/>
        <v>-6.9863134909203925E-4</v>
      </c>
      <c r="J71">
        <f t="shared" si="65"/>
        <v>-8.2129040757098837E-4</v>
      </c>
      <c r="K71">
        <f t="shared" si="65"/>
        <v>-8.6355583869014675E-4</v>
      </c>
      <c r="L71">
        <f t="shared" si="65"/>
        <v>-8.2129040757098794E-4</v>
      </c>
      <c r="M71">
        <f t="shared" si="65"/>
        <v>-6.9863134909203773E-4</v>
      </c>
      <c r="N71">
        <f t="shared" si="65"/>
        <v>-5.0758538651312615E-4</v>
      </c>
      <c r="O71">
        <f t="shared" si="65"/>
        <v>-2.6685342974696534E-4</v>
      </c>
      <c r="P71">
        <v>0</v>
      </c>
    </row>
    <row r="72" spans="4:20">
      <c r="D72" s="3"/>
      <c r="E72" s="4" t="s">
        <v>96</v>
      </c>
      <c r="F72">
        <v>0</v>
      </c>
      <c r="G72">
        <f t="shared" ref="G72:O72" si="66">G68+G69*dt_2/2</f>
        <v>-1.5817515142456525E-4</v>
      </c>
      <c r="H72">
        <f t="shared" si="66"/>
        <v>-3.0086701695661181E-4</v>
      </c>
      <c r="I72">
        <f t="shared" si="66"/>
        <v>-4.141079226051735E-4</v>
      </c>
      <c r="J72">
        <f t="shared" si="66"/>
        <v>-4.8681305952958851E-4</v>
      </c>
      <c r="K72">
        <f t="shared" si="66"/>
        <v>-5.1186554236121672E-4</v>
      </c>
      <c r="L72">
        <f t="shared" si="66"/>
        <v>-4.8681305952958818E-4</v>
      </c>
      <c r="M72">
        <f t="shared" si="66"/>
        <v>-4.1410792260517415E-4</v>
      </c>
      <c r="N72">
        <f t="shared" si="66"/>
        <v>-3.0086701695661164E-4</v>
      </c>
      <c r="O72">
        <f t="shared" si="66"/>
        <v>-1.581751514245655E-4</v>
      </c>
      <c r="P72">
        <v>0</v>
      </c>
    </row>
    <row r="73" spans="4:20">
      <c r="D73" s="3"/>
      <c r="E73" s="4" t="s">
        <v>97</v>
      </c>
      <c r="F73">
        <v>0</v>
      </c>
      <c r="G73">
        <f t="shared" ref="G73:O73" si="67">(F72-2*G72+H72)/dx_2^2</f>
        <v>1.5687848533027049E-4</v>
      </c>
      <c r="H73">
        <f t="shared" si="67"/>
        <v>2.9840061147976921E-4</v>
      </c>
      <c r="I73">
        <f t="shared" si="67"/>
        <v>4.1071320669825996E-4</v>
      </c>
      <c r="J73">
        <f t="shared" si="67"/>
        <v>4.8282233163800497E-4</v>
      </c>
      <c r="K73">
        <f t="shared" si="67"/>
        <v>5.0766944273598663E-4</v>
      </c>
      <c r="L73">
        <f t="shared" si="67"/>
        <v>4.828223316379918E-4</v>
      </c>
      <c r="M73">
        <f t="shared" si="67"/>
        <v>4.1071320669827806E-4</v>
      </c>
      <c r="N73">
        <f t="shared" si="67"/>
        <v>2.9840061147975685E-4</v>
      </c>
      <c r="O73">
        <f t="shared" si="67"/>
        <v>1.5687848533027708E-4</v>
      </c>
      <c r="P73">
        <v>0</v>
      </c>
    </row>
    <row r="74" spans="4:20">
      <c r="D74" s="3"/>
      <c r="E74" s="4" t="s">
        <v>98</v>
      </c>
      <c r="F74" s="6">
        <v>0</v>
      </c>
      <c r="G74" s="6">
        <f t="shared" ref="G74:O74" si="68">G68+G71*dt_2</f>
        <v>-1.8356918266207629E-4</v>
      </c>
      <c r="H74" s="6">
        <f t="shared" si="68"/>
        <v>-3.4916933472348659E-4</v>
      </c>
      <c r="I74" s="6">
        <f t="shared" si="68"/>
        <v>-4.80590359496354E-4</v>
      </c>
      <c r="J74" s="6">
        <f t="shared" si="68"/>
        <v>-5.6496785141178991E-4</v>
      </c>
      <c r="K74" s="6">
        <f t="shared" si="68"/>
        <v>-5.9404235366855552E-4</v>
      </c>
      <c r="L74" s="6">
        <f t="shared" si="68"/>
        <v>-5.6496785141178958E-4</v>
      </c>
      <c r="M74" s="6">
        <f t="shared" si="68"/>
        <v>-4.8059035949635427E-4</v>
      </c>
      <c r="N74" s="6">
        <f t="shared" si="68"/>
        <v>-3.4916933472348664E-4</v>
      </c>
      <c r="O74" s="6">
        <f t="shared" si="68"/>
        <v>-1.8356918266207645E-4</v>
      </c>
      <c r="P74" s="6">
        <v>0</v>
      </c>
      <c r="T74" s="11">
        <f>1/(2*dx_2)*((G74-F74)^2+(H74-G74)^2+(I74-H74)^2+(J74-I74)^2+(K74-J74)^2+(L74-K74)^2+(M74-L74)^2+(N74-M74)^2+(O74-N74)^2+(P74-O74)^2)</f>
        <v>2.748842332027864E-7</v>
      </c>
    </row>
    <row r="75" spans="4:20">
      <c r="D75" s="3"/>
      <c r="E75" s="4" t="s">
        <v>99</v>
      </c>
      <c r="F75">
        <v>0</v>
      </c>
      <c r="G75">
        <f t="shared" ref="G75:O75" si="69">G69+G73*dt_2</f>
        <v>-2.4839085005276686E-4</v>
      </c>
      <c r="H75">
        <f t="shared" si="69"/>
        <v>-4.7246747306154801E-4</v>
      </c>
      <c r="I75">
        <f t="shared" si="69"/>
        <v>-6.5029568793262195E-4</v>
      </c>
      <c r="J75">
        <f t="shared" si="69"/>
        <v>-7.6446842999236173E-4</v>
      </c>
      <c r="K75">
        <f t="shared" si="69"/>
        <v>-8.0380967575970845E-4</v>
      </c>
      <c r="L75">
        <f t="shared" si="69"/>
        <v>-7.6446842999236303E-4</v>
      </c>
      <c r="M75">
        <f t="shared" si="69"/>
        <v>-6.5029568793261827E-4</v>
      </c>
      <c r="N75">
        <f t="shared" si="69"/>
        <v>-4.7246747306155061E-4</v>
      </c>
      <c r="O75">
        <f t="shared" si="69"/>
        <v>-2.4839085005276589E-4</v>
      </c>
      <c r="P75">
        <v>0</v>
      </c>
      <c r="S75" s="11">
        <f>dx_2/2*(G75^2+H75^2+I75^2+J75^2+K75^2+L75^2+M75^2+N75^2+O75^2)</f>
        <v>5.0745360330393898E-7</v>
      </c>
    </row>
    <row r="76" spans="4:20">
      <c r="D76" s="3"/>
      <c r="E76" s="4" t="s">
        <v>100</v>
      </c>
      <c r="F76">
        <v>0</v>
      </c>
      <c r="G76">
        <f t="shared" ref="G76:O76" si="70">(F74-2*G74+H74)/dx_2^2</f>
        <v>1.8206434493648664E-4</v>
      </c>
      <c r="H76">
        <f t="shared" si="70"/>
        <v>3.4630696327372928E-4</v>
      </c>
      <c r="I76">
        <f t="shared" si="70"/>
        <v>4.7665064318321736E-4</v>
      </c>
      <c r="J76">
        <f t="shared" si="70"/>
        <v>5.6033643711764355E-4</v>
      </c>
      <c r="K76">
        <f t="shared" si="70"/>
        <v>5.8917259649346584E-4</v>
      </c>
      <c r="L76">
        <f t="shared" si="70"/>
        <v>5.6033643711763477E-4</v>
      </c>
      <c r="M76">
        <f t="shared" si="70"/>
        <v>4.7665064318322506E-4</v>
      </c>
      <c r="N76">
        <f t="shared" si="70"/>
        <v>3.4630696327372598E-4</v>
      </c>
      <c r="O76">
        <f t="shared" si="70"/>
        <v>1.8206434493648938E-4</v>
      </c>
      <c r="P76">
        <v>0</v>
      </c>
    </row>
    <row r="77" spans="4:20">
      <c r="D77" s="3"/>
      <c r="E77" s="4" t="s">
        <v>101</v>
      </c>
      <c r="F77">
        <v>0</v>
      </c>
      <c r="G77">
        <f t="shared" ref="G77:O77" si="71">G75+G76*dt_2/2</f>
        <v>-2.3018441555911821E-4</v>
      </c>
      <c r="H77">
        <f t="shared" si="71"/>
        <v>-4.3783677673417507E-4</v>
      </c>
      <c r="I77">
        <f t="shared" si="71"/>
        <v>-6.0263062361430022E-4</v>
      </c>
      <c r="J77">
        <f t="shared" si="71"/>
        <v>-7.0843478628059735E-4</v>
      </c>
      <c r="K77">
        <f t="shared" si="71"/>
        <v>-7.4489241611036192E-4</v>
      </c>
      <c r="L77">
        <f t="shared" si="71"/>
        <v>-7.0843478628059952E-4</v>
      </c>
      <c r="M77">
        <f t="shared" si="71"/>
        <v>-6.0263062361429578E-4</v>
      </c>
      <c r="N77">
        <f t="shared" si="71"/>
        <v>-4.3783677673417799E-4</v>
      </c>
      <c r="O77">
        <f t="shared" si="71"/>
        <v>-2.3018441555911696E-4</v>
      </c>
      <c r="P77">
        <v>0</v>
      </c>
    </row>
    <row r="78" spans="4:20">
      <c r="D78" s="3"/>
      <c r="E78" s="4" t="s">
        <v>102</v>
      </c>
      <c r="F78">
        <v>0</v>
      </c>
      <c r="G78">
        <f t="shared" ref="G78:O78" si="72">G74+G75*dt_2/2</f>
        <v>-2.0840826766735298E-4</v>
      </c>
      <c r="H78">
        <f t="shared" si="72"/>
        <v>-3.964160820296414E-4</v>
      </c>
      <c r="I78">
        <f t="shared" si="72"/>
        <v>-5.4561992828961619E-4</v>
      </c>
      <c r="J78">
        <f t="shared" si="72"/>
        <v>-6.4141469441102606E-4</v>
      </c>
      <c r="K78">
        <f t="shared" si="72"/>
        <v>-6.7442332124452637E-4</v>
      </c>
      <c r="L78">
        <f t="shared" si="72"/>
        <v>-6.4141469441102595E-4</v>
      </c>
      <c r="M78">
        <f t="shared" si="72"/>
        <v>-5.4561992828961608E-4</v>
      </c>
      <c r="N78">
        <f t="shared" si="72"/>
        <v>-3.9641608202964173E-4</v>
      </c>
      <c r="O78">
        <f t="shared" si="72"/>
        <v>-2.0840826766735306E-4</v>
      </c>
      <c r="P78">
        <v>0</v>
      </c>
    </row>
    <row r="79" spans="4:20">
      <c r="D79" s="3"/>
      <c r="E79" s="4" t="s">
        <v>103</v>
      </c>
      <c r="F79">
        <v>0</v>
      </c>
      <c r="G79">
        <f t="shared" ref="G79:O79" si="73">(F78-2*G78+H78)/dx_2^2</f>
        <v>2.0669980757093826E-4</v>
      </c>
      <c r="H79">
        <f t="shared" si="73"/>
        <v>3.9316639781459346E-4</v>
      </c>
      <c r="I79">
        <f t="shared" si="73"/>
        <v>5.4114712168878661E-4</v>
      </c>
      <c r="J79">
        <f t="shared" si="73"/>
        <v>6.3615659489836833E-4</v>
      </c>
      <c r="K79">
        <f t="shared" si="73"/>
        <v>6.688946282356979E-4</v>
      </c>
      <c r="L79">
        <f t="shared" si="73"/>
        <v>6.3615659489836725E-4</v>
      </c>
      <c r="M79">
        <f t="shared" si="73"/>
        <v>5.4114712168878282E-4</v>
      </c>
      <c r="N79">
        <f t="shared" si="73"/>
        <v>3.9316639781460062E-4</v>
      </c>
      <c r="O79">
        <f t="shared" si="73"/>
        <v>2.066998075709366E-4</v>
      </c>
      <c r="P79">
        <v>0</v>
      </c>
    </row>
    <row r="80" spans="4:20">
      <c r="D80" s="3"/>
      <c r="E80" s="4" t="s">
        <v>104</v>
      </c>
      <c r="F80" s="6">
        <v>0</v>
      </c>
      <c r="G80" s="6">
        <f t="shared" ref="G80:O80" si="74">G74+G77*dt_2</f>
        <v>-2.2960606577389993E-4</v>
      </c>
      <c r="H80" s="6">
        <f t="shared" si="74"/>
        <v>-4.3673669007032159E-4</v>
      </c>
      <c r="I80" s="6">
        <f t="shared" si="74"/>
        <v>-6.0111648421921405E-4</v>
      </c>
      <c r="J80" s="6">
        <f t="shared" si="74"/>
        <v>-7.0665480866790936E-4</v>
      </c>
      <c r="K80" s="6">
        <f t="shared" si="74"/>
        <v>-7.4302083689062792E-4</v>
      </c>
      <c r="L80" s="6">
        <f t="shared" si="74"/>
        <v>-7.0665480866790946E-4</v>
      </c>
      <c r="M80" s="6">
        <f t="shared" si="74"/>
        <v>-6.011164842192134E-4</v>
      </c>
      <c r="N80" s="6">
        <f t="shared" si="74"/>
        <v>-4.3673669007032224E-4</v>
      </c>
      <c r="O80" s="6">
        <f t="shared" si="74"/>
        <v>-2.2960606577389985E-4</v>
      </c>
      <c r="P80" s="6">
        <v>0</v>
      </c>
      <c r="T80" s="11">
        <f>1/(2*dx_2)*((G80-F80)^2+(H80-G80)^2+(I80-H80)^2+(J80-I80)^2+(K80-J80)^2+(L80-K80)^2+(M80-L80)^2+(N80-M80)^2+(O80-N80)^2+(P80-O80)^2)</f>
        <v>4.3004806325791918E-7</v>
      </c>
    </row>
    <row r="81" spans="4:20">
      <c r="D81" s="3"/>
      <c r="E81" s="4" t="s">
        <v>105</v>
      </c>
      <c r="F81">
        <v>0</v>
      </c>
      <c r="G81">
        <f t="shared" ref="G81:O81" si="75">G75+G79*dt_2</f>
        <v>-2.0705088853857921E-4</v>
      </c>
      <c r="H81">
        <f t="shared" si="75"/>
        <v>-3.9383419349862931E-4</v>
      </c>
      <c r="I81">
        <f t="shared" si="75"/>
        <v>-5.4206626359486459E-4</v>
      </c>
      <c r="J81">
        <f t="shared" si="75"/>
        <v>-6.3723711101268811E-4</v>
      </c>
      <c r="K81">
        <f t="shared" si="75"/>
        <v>-6.7003075011256891E-4</v>
      </c>
      <c r="L81">
        <f t="shared" si="75"/>
        <v>-6.3723711101268963E-4</v>
      </c>
      <c r="M81">
        <f t="shared" si="75"/>
        <v>-5.4206626359486166E-4</v>
      </c>
      <c r="N81">
        <f t="shared" si="75"/>
        <v>-3.938341934986305E-4</v>
      </c>
      <c r="O81">
        <f t="shared" si="75"/>
        <v>-2.0705088853857856E-4</v>
      </c>
      <c r="P81">
        <v>0</v>
      </c>
      <c r="S81" s="11">
        <f>dx_2/2*(G81^2+H81^2+I81^2+J81^2+K81^2+L81^2+M81^2+N81^2+O81^2)</f>
        <v>3.5259759874155748E-7</v>
      </c>
    </row>
    <row r="82" spans="4:20">
      <c r="D82" s="3"/>
      <c r="E82" s="4" t="s">
        <v>106</v>
      </c>
      <c r="F82">
        <v>0</v>
      </c>
      <c r="G82">
        <f t="shared" ref="G82:O82" si="76">(F80-2*G80+H80)/dx_2^2</f>
        <v>2.2772383333821908E-4</v>
      </c>
      <c r="H82">
        <f t="shared" si="76"/>
        <v>4.3315647122401968E-4</v>
      </c>
      <c r="I82">
        <f t="shared" si="76"/>
        <v>5.9618873572787304E-4</v>
      </c>
      <c r="J82">
        <f t="shared" si="76"/>
        <v>7.0086189288743781E-4</v>
      </c>
      <c r="K82">
        <f t="shared" si="76"/>
        <v>7.3692980477930016E-4</v>
      </c>
      <c r="L82">
        <f t="shared" si="76"/>
        <v>7.0086189288744659E-4</v>
      </c>
      <c r="M82">
        <f t="shared" si="76"/>
        <v>5.9618873572785211E-4</v>
      </c>
      <c r="N82">
        <f t="shared" si="76"/>
        <v>4.3315647122404028E-4</v>
      </c>
      <c r="O82">
        <f t="shared" si="76"/>
        <v>2.2772383333821084E-4</v>
      </c>
      <c r="P82">
        <v>0</v>
      </c>
    </row>
    <row r="83" spans="4:20">
      <c r="D83" s="3"/>
      <c r="E83" s="4" t="s">
        <v>107</v>
      </c>
      <c r="F83">
        <v>0</v>
      </c>
      <c r="G83">
        <f t="shared" ref="G83:O83" si="77">G81+G82*dt_2/2</f>
        <v>-1.842785052047573E-4</v>
      </c>
      <c r="H83">
        <f t="shared" si="77"/>
        <v>-3.5051854637622732E-4</v>
      </c>
      <c r="I83">
        <f t="shared" si="77"/>
        <v>-4.8244739002207729E-4</v>
      </c>
      <c r="J83">
        <f t="shared" si="77"/>
        <v>-5.6715092172394434E-4</v>
      </c>
      <c r="K83">
        <f t="shared" si="77"/>
        <v>-5.9633776963463885E-4</v>
      </c>
      <c r="L83">
        <f t="shared" si="77"/>
        <v>-5.6715092172394499E-4</v>
      </c>
      <c r="M83">
        <f t="shared" si="77"/>
        <v>-4.8244739002207643E-4</v>
      </c>
      <c r="N83">
        <f t="shared" si="77"/>
        <v>-3.5051854637622646E-4</v>
      </c>
      <c r="O83">
        <f t="shared" si="77"/>
        <v>-1.8427850520475749E-4</v>
      </c>
      <c r="P83">
        <v>0</v>
      </c>
    </row>
    <row r="84" spans="4:20">
      <c r="D84" s="3"/>
      <c r="E84" s="4" t="s">
        <v>108</v>
      </c>
      <c r="F84">
        <v>0</v>
      </c>
      <c r="G84">
        <f t="shared" ref="G84:O84" si="78">G80+G81*dt_2/2</f>
        <v>-2.5031115462775783E-4</v>
      </c>
      <c r="H84">
        <f t="shared" si="78"/>
        <v>-4.7612010942018452E-4</v>
      </c>
      <c r="I84">
        <f t="shared" si="78"/>
        <v>-6.5532311057870047E-4</v>
      </c>
      <c r="J84">
        <f t="shared" si="78"/>
        <v>-7.7037851976917817E-4</v>
      </c>
      <c r="K84">
        <f t="shared" si="78"/>
        <v>-8.1002391190188483E-4</v>
      </c>
      <c r="L84">
        <f t="shared" si="78"/>
        <v>-7.7037851976917838E-4</v>
      </c>
      <c r="M84">
        <f t="shared" si="78"/>
        <v>-6.553231105786996E-4</v>
      </c>
      <c r="N84">
        <f t="shared" si="78"/>
        <v>-4.7612010942018528E-4</v>
      </c>
      <c r="O84">
        <f t="shared" si="78"/>
        <v>-2.5031115462775772E-4</v>
      </c>
      <c r="P84">
        <v>0</v>
      </c>
    </row>
    <row r="85" spans="4:20">
      <c r="D85" s="3"/>
      <c r="E85" s="4" t="s">
        <v>109</v>
      </c>
      <c r="F85">
        <v>0</v>
      </c>
      <c r="G85">
        <f t="shared" ref="G85:O85" si="79">(F84-2*G84+H84)/dx_2^2</f>
        <v>2.4825918891568461E-4</v>
      </c>
      <c r="H85">
        <f t="shared" si="79"/>
        <v>4.7221703869677439E-4</v>
      </c>
      <c r="I85">
        <f t="shared" si="79"/>
        <v>6.4995099460073559E-4</v>
      </c>
      <c r="J85">
        <f t="shared" si="79"/>
        <v>7.6406321867822434E-4</v>
      </c>
      <c r="K85">
        <f t="shared" si="79"/>
        <v>8.0338361137009102E-4</v>
      </c>
      <c r="L85">
        <f t="shared" si="79"/>
        <v>7.6406321867823757E-4</v>
      </c>
      <c r="M85">
        <f t="shared" si="79"/>
        <v>6.4995099460070805E-4</v>
      </c>
      <c r="N85">
        <f t="shared" si="79"/>
        <v>4.7221703869680025E-4</v>
      </c>
      <c r="O85">
        <f t="shared" si="79"/>
        <v>2.4825918891567468E-4</v>
      </c>
      <c r="P85">
        <v>0</v>
      </c>
    </row>
    <row r="86" spans="4:20">
      <c r="D86" s="3"/>
      <c r="E86" s="4" t="s">
        <v>110</v>
      </c>
      <c r="F86" s="6">
        <v>0</v>
      </c>
      <c r="G86" s="6">
        <f t="shared" ref="G86:O86" si="80">G80+G83*dt_2</f>
        <v>-2.6646176681485137E-4</v>
      </c>
      <c r="H86" s="6">
        <f t="shared" si="80"/>
        <v>-5.0684039934556708E-4</v>
      </c>
      <c r="I86" s="6">
        <f t="shared" si="80"/>
        <v>-6.9760596222362956E-4</v>
      </c>
      <c r="J86" s="6">
        <f t="shared" si="80"/>
        <v>-8.2008499301269822E-4</v>
      </c>
      <c r="K86" s="6">
        <f t="shared" si="80"/>
        <v>-8.6228839081755573E-4</v>
      </c>
      <c r="L86" s="6">
        <f t="shared" si="80"/>
        <v>-8.2008499301269844E-4</v>
      </c>
      <c r="M86" s="6">
        <f t="shared" si="80"/>
        <v>-6.976059622236287E-4</v>
      </c>
      <c r="N86" s="6">
        <f t="shared" si="80"/>
        <v>-5.0684039934556751E-4</v>
      </c>
      <c r="O86" s="6">
        <f t="shared" si="80"/>
        <v>-2.6646176681485137E-4</v>
      </c>
      <c r="P86" s="6">
        <v>0</v>
      </c>
      <c r="T86" s="11">
        <f>1/(2*dx_2)*((G86-F86)^2+(H86-G86)^2+(I86-H86)^2+(J86-I86)^2+(K86-J86)^2+(L86-K86)^2+(M86-L86)^2+(N86-M86)^2+(O86-N86)^2+(P86-O86)^2)</f>
        <v>5.7918871083748235E-7</v>
      </c>
    </row>
    <row r="87" spans="4:20">
      <c r="D87" s="3"/>
      <c r="E87" s="4" t="s">
        <v>111</v>
      </c>
      <c r="F87">
        <v>0</v>
      </c>
      <c r="G87">
        <f t="shared" ref="G87:O87" si="81">G81+G85*dt_2</f>
        <v>-1.5739905075544229E-4</v>
      </c>
      <c r="H87">
        <f t="shared" si="81"/>
        <v>-2.9939078575927445E-4</v>
      </c>
      <c r="I87">
        <f t="shared" si="81"/>
        <v>-4.1207606467471745E-4</v>
      </c>
      <c r="J87">
        <f t="shared" si="81"/>
        <v>-4.8442446727704324E-4</v>
      </c>
      <c r="K87">
        <f t="shared" si="81"/>
        <v>-5.0935402783855075E-4</v>
      </c>
      <c r="L87">
        <f t="shared" si="81"/>
        <v>-4.844244672770421E-4</v>
      </c>
      <c r="M87">
        <f t="shared" si="81"/>
        <v>-4.1207606467472005E-4</v>
      </c>
      <c r="N87">
        <f t="shared" si="81"/>
        <v>-2.9939078575927044E-4</v>
      </c>
      <c r="O87">
        <f t="shared" si="81"/>
        <v>-1.5739905075544362E-4</v>
      </c>
      <c r="P87">
        <v>0</v>
      </c>
      <c r="S87" s="11">
        <f>dx_2/2*(G87^2+H87^2+I87^2+J87^2+K87^2+L87^2+M87^2+N87^2+O87^2)</f>
        <v>2.0376489777445847E-7</v>
      </c>
    </row>
    <row r="88" spans="4:20">
      <c r="D88" s="3"/>
      <c r="E88" s="4" t="s">
        <v>112</v>
      </c>
      <c r="F88">
        <v>0</v>
      </c>
      <c r="G88">
        <f t="shared" ref="G88:O88" si="82">(F86-2*G86+H86)/dx_2^2</f>
        <v>2.6427740387706666E-4</v>
      </c>
      <c r="H88">
        <f t="shared" si="82"/>
        <v>5.0268549413365728E-4</v>
      </c>
      <c r="I88">
        <f t="shared" si="82"/>
        <v>6.9188722580873355E-4</v>
      </c>
      <c r="J88">
        <f t="shared" si="82"/>
        <v>8.133622151598166E-4</v>
      </c>
      <c r="K88">
        <f t="shared" si="82"/>
        <v>8.552196438633184E-4</v>
      </c>
      <c r="L88">
        <f t="shared" si="82"/>
        <v>8.1336221515982982E-4</v>
      </c>
      <c r="M88">
        <f t="shared" si="82"/>
        <v>6.9188722580870938E-4</v>
      </c>
      <c r="N88">
        <f t="shared" si="82"/>
        <v>5.0268549413367484E-4</v>
      </c>
      <c r="O88">
        <f t="shared" si="82"/>
        <v>2.6427740387706226E-4</v>
      </c>
      <c r="P88">
        <v>0</v>
      </c>
    </row>
    <row r="89" spans="4:20">
      <c r="D89" s="3"/>
      <c r="E89" s="4" t="s">
        <v>113</v>
      </c>
      <c r="F89">
        <v>0</v>
      </c>
      <c r="G89">
        <f t="shared" ref="G89:O89" si="83">G87+G88*dt_2/2</f>
        <v>-1.3097131036773563E-4</v>
      </c>
      <c r="H89">
        <f t="shared" si="83"/>
        <v>-2.4912223634590872E-4</v>
      </c>
      <c r="I89">
        <f t="shared" si="83"/>
        <v>-3.4288734209384408E-4</v>
      </c>
      <c r="J89">
        <f t="shared" si="83"/>
        <v>-4.0308824576106158E-4</v>
      </c>
      <c r="K89">
        <f t="shared" si="83"/>
        <v>-4.2383206345221892E-4</v>
      </c>
      <c r="L89">
        <f t="shared" si="83"/>
        <v>-4.0308824576105909E-4</v>
      </c>
      <c r="M89">
        <f t="shared" si="83"/>
        <v>-3.4288734209384912E-4</v>
      </c>
      <c r="N89">
        <f t="shared" si="83"/>
        <v>-2.4912223634590298E-4</v>
      </c>
      <c r="O89">
        <f t="shared" si="83"/>
        <v>-1.3097131036773739E-4</v>
      </c>
      <c r="P89">
        <v>0</v>
      </c>
    </row>
    <row r="90" spans="4:20">
      <c r="D90" s="3"/>
      <c r="E90" s="4" t="s">
        <v>114</v>
      </c>
      <c r="F90">
        <v>0</v>
      </c>
      <c r="G90">
        <f t="shared" ref="G90:O90" si="84">G86+G87*dt_2/2</f>
        <v>-2.8220167189039558E-4</v>
      </c>
      <c r="H90">
        <f t="shared" si="84"/>
        <v>-5.3677947792149451E-4</v>
      </c>
      <c r="I90">
        <f t="shared" si="84"/>
        <v>-7.3881356869110132E-4</v>
      </c>
      <c r="J90">
        <f t="shared" si="84"/>
        <v>-8.6852743974040253E-4</v>
      </c>
      <c r="K90">
        <f t="shared" si="84"/>
        <v>-9.1322379360141083E-4</v>
      </c>
      <c r="L90">
        <f t="shared" si="84"/>
        <v>-8.6852743974040263E-4</v>
      </c>
      <c r="M90">
        <f t="shared" si="84"/>
        <v>-7.3881356869110067E-4</v>
      </c>
      <c r="N90">
        <f t="shared" si="84"/>
        <v>-5.3677947792149451E-4</v>
      </c>
      <c r="O90">
        <f t="shared" si="84"/>
        <v>-2.8220167189039574E-4</v>
      </c>
      <c r="P90">
        <v>0</v>
      </c>
    </row>
    <row r="91" spans="4:20">
      <c r="D91" s="3"/>
      <c r="E91" s="4" t="s">
        <v>115</v>
      </c>
      <c r="F91">
        <v>0</v>
      </c>
      <c r="G91">
        <f t="shared" ref="G91:O91" si="85">(F90-2*G90+H90)/dx_2^2</f>
        <v>2.7988827856411004E-4</v>
      </c>
      <c r="H91">
        <f t="shared" si="85"/>
        <v>5.32379142326035E-4</v>
      </c>
      <c r="I91">
        <f t="shared" si="85"/>
        <v>7.327570263335302E-4</v>
      </c>
      <c r="J91">
        <f t="shared" si="85"/>
        <v>8.6140754718506453E-4</v>
      </c>
      <c r="K91">
        <f t="shared" si="85"/>
        <v>9.0573749553882611E-4</v>
      </c>
      <c r="L91">
        <f t="shared" si="85"/>
        <v>8.6140754718507222E-4</v>
      </c>
      <c r="M91">
        <f t="shared" si="85"/>
        <v>7.3275702633351599E-4</v>
      </c>
      <c r="N91">
        <f t="shared" si="85"/>
        <v>5.3237914232603998E-4</v>
      </c>
      <c r="O91">
        <f t="shared" si="85"/>
        <v>2.7988827856411335E-4</v>
      </c>
      <c r="P91">
        <v>0</v>
      </c>
    </row>
    <row r="92" spans="4:20">
      <c r="D92" s="3"/>
      <c r="E92" s="4" t="s">
        <v>116</v>
      </c>
      <c r="F92" s="6">
        <v>0</v>
      </c>
      <c r="G92" s="6">
        <f t="shared" ref="G92:O92" si="86">G86+G89*dt_2</f>
        <v>-2.9265602888839848E-4</v>
      </c>
      <c r="H92" s="6">
        <f t="shared" si="86"/>
        <v>-5.566648466147488E-4</v>
      </c>
      <c r="I92" s="6">
        <f t="shared" si="86"/>
        <v>-7.661834306423984E-4</v>
      </c>
      <c r="J92" s="6">
        <f t="shared" si="86"/>
        <v>-9.0070264216491052E-4</v>
      </c>
      <c r="K92" s="6">
        <f t="shared" si="86"/>
        <v>-9.4705480350799952E-4</v>
      </c>
      <c r="L92" s="6">
        <f t="shared" si="86"/>
        <v>-9.007026421649103E-4</v>
      </c>
      <c r="M92" s="6">
        <f t="shared" si="86"/>
        <v>-7.6618343064239851E-4</v>
      </c>
      <c r="N92" s="6">
        <f t="shared" si="86"/>
        <v>-5.5666484661474815E-4</v>
      </c>
      <c r="O92" s="6">
        <f t="shared" si="86"/>
        <v>-2.9265602888839886E-4</v>
      </c>
      <c r="P92" s="6">
        <v>0</v>
      </c>
      <c r="T92" s="11">
        <f>1/(2*dx_2)*((G92-F92)^2+(H92-G92)^2+(I92-H92)^2+(J92-I92)^2+(K92-J92)^2+(L92-K92)^2+(M92-L92)^2+(N92-M92)^2+(O92-N92)^2+(P92-O92)^2)</f>
        <v>6.9865895890084174E-7</v>
      </c>
    </row>
    <row r="93" spans="4:20">
      <c r="D93" s="3"/>
      <c r="E93" s="4" t="s">
        <v>117</v>
      </c>
      <c r="F93">
        <v>0</v>
      </c>
      <c r="G93">
        <f t="shared" ref="G93:O93" si="87">G87+G91*dt_2</f>
        <v>-1.0142139504262028E-4</v>
      </c>
      <c r="H93">
        <f t="shared" si="87"/>
        <v>-1.9291495729406745E-4</v>
      </c>
      <c r="I93">
        <f t="shared" si="87"/>
        <v>-2.6552465940801143E-4</v>
      </c>
      <c r="J93">
        <f t="shared" si="87"/>
        <v>-3.1214295784003033E-4</v>
      </c>
      <c r="K93">
        <f t="shared" si="87"/>
        <v>-3.2820652873078555E-4</v>
      </c>
      <c r="L93">
        <f t="shared" si="87"/>
        <v>-3.1214295784002762E-4</v>
      </c>
      <c r="M93">
        <f t="shared" si="87"/>
        <v>-2.6552465940801685E-4</v>
      </c>
      <c r="N93">
        <f t="shared" si="87"/>
        <v>-1.9291495729406244E-4</v>
      </c>
      <c r="O93">
        <f t="shared" si="87"/>
        <v>-1.0142139504262095E-4</v>
      </c>
      <c r="P93">
        <v>0</v>
      </c>
      <c r="S93" s="11">
        <f>dx_2/2*(G93^2+H93^2+I93^2+J93^2+K93^2+L93^2+M93^2+N93^2+O93^2)</f>
        <v>8.4602717490932818E-8</v>
      </c>
    </row>
    <row r="94" spans="4:20">
      <c r="D94" s="3"/>
      <c r="E94" s="4" t="s">
        <v>118</v>
      </c>
      <c r="F94">
        <v>0</v>
      </c>
      <c r="G94">
        <f t="shared" ref="G94:O94" si="88">(F92-2*G92+H92)/dx_2^2</f>
        <v>2.9025693429907102E-4</v>
      </c>
      <c r="H94">
        <f t="shared" si="88"/>
        <v>5.5210149752999587E-4</v>
      </c>
      <c r="I94">
        <f t="shared" si="88"/>
        <v>7.5990251946531345E-4</v>
      </c>
      <c r="J94">
        <f t="shared" si="88"/>
        <v>8.9331898824325398E-4</v>
      </c>
      <c r="K94">
        <f t="shared" si="88"/>
        <v>9.3929117033247933E-4</v>
      </c>
      <c r="L94">
        <f t="shared" si="88"/>
        <v>8.9331898824324845E-4</v>
      </c>
      <c r="M94">
        <f t="shared" si="88"/>
        <v>7.599025194653244E-4</v>
      </c>
      <c r="N94">
        <f t="shared" si="88"/>
        <v>5.5210149752997777E-4</v>
      </c>
      <c r="O94">
        <f t="shared" si="88"/>
        <v>2.9025693429908533E-4</v>
      </c>
      <c r="P94">
        <v>0</v>
      </c>
    </row>
    <row r="95" spans="4:20">
      <c r="D95" s="3"/>
      <c r="E95" s="4" t="s">
        <v>119</v>
      </c>
      <c r="F95">
        <v>0</v>
      </c>
      <c r="G95">
        <f t="shared" ref="G95:O95" si="89">G93+G94*dt_2/2</f>
        <v>-7.2395701612713186E-5</v>
      </c>
      <c r="H95">
        <f t="shared" si="89"/>
        <v>-1.3770480754106786E-4</v>
      </c>
      <c r="I95">
        <f t="shared" si="89"/>
        <v>-1.8953440746148008E-4</v>
      </c>
      <c r="J95">
        <f t="shared" si="89"/>
        <v>-2.2281105901570493E-4</v>
      </c>
      <c r="K95">
        <f t="shared" si="89"/>
        <v>-2.3427741169753763E-4</v>
      </c>
      <c r="L95">
        <f t="shared" si="89"/>
        <v>-2.2281105901570276E-4</v>
      </c>
      <c r="M95">
        <f t="shared" si="89"/>
        <v>-1.8953440746148441E-4</v>
      </c>
      <c r="N95">
        <f t="shared" si="89"/>
        <v>-1.3770480754106467E-4</v>
      </c>
      <c r="O95">
        <f t="shared" si="89"/>
        <v>-7.2395701612712414E-5</v>
      </c>
      <c r="P95">
        <v>0</v>
      </c>
    </row>
    <row r="96" spans="4:20">
      <c r="D96" s="3"/>
      <c r="E96" s="4" t="s">
        <v>120</v>
      </c>
      <c r="F96">
        <v>0</v>
      </c>
      <c r="G96">
        <f t="shared" ref="G96:O96" si="90">G92+G93*dt_2/2</f>
        <v>-3.027981683926605E-4</v>
      </c>
      <c r="H96">
        <f t="shared" si="90"/>
        <v>-5.7595634234415549E-4</v>
      </c>
      <c r="I96">
        <f t="shared" si="90"/>
        <v>-7.9273589658319953E-4</v>
      </c>
      <c r="J96">
        <f t="shared" si="90"/>
        <v>-9.319169379489135E-4</v>
      </c>
      <c r="K96">
        <f t="shared" si="90"/>
        <v>-9.7987545638107817E-4</v>
      </c>
      <c r="L96">
        <f t="shared" si="90"/>
        <v>-9.3191693794891306E-4</v>
      </c>
      <c r="M96">
        <f t="shared" si="90"/>
        <v>-7.9273589658320018E-4</v>
      </c>
      <c r="N96">
        <f t="shared" si="90"/>
        <v>-5.7595634234415441E-4</v>
      </c>
      <c r="O96">
        <f t="shared" si="90"/>
        <v>-3.0279816839266094E-4</v>
      </c>
      <c r="P96">
        <v>0</v>
      </c>
    </row>
    <row r="97" spans="2:16">
      <c r="D97" s="3"/>
      <c r="E97" s="4" t="s">
        <v>121</v>
      </c>
      <c r="F97">
        <v>0</v>
      </c>
      <c r="G97">
        <f t="shared" ref="G97:O97" si="91">(F96-2*G96+H96)/dx_2^2</f>
        <v>3.0031593199312021E-4</v>
      </c>
      <c r="H97">
        <f t="shared" si="91"/>
        <v>5.7123484813867724E-4</v>
      </c>
      <c r="I97">
        <f t="shared" si="91"/>
        <v>7.8623731732109894E-4</v>
      </c>
      <c r="J97">
        <f t="shared" si="91"/>
        <v>9.2427739984675178E-4</v>
      </c>
      <c r="K97">
        <f t="shared" si="91"/>
        <v>9.7184277065596406E-4</v>
      </c>
      <c r="L97">
        <f t="shared" si="91"/>
        <v>9.2427739984673638E-4</v>
      </c>
      <c r="M97">
        <f t="shared" si="91"/>
        <v>7.8623731732112756E-4</v>
      </c>
      <c r="N97">
        <f t="shared" si="91"/>
        <v>5.7123484813864373E-4</v>
      </c>
      <c r="O97">
        <f t="shared" si="91"/>
        <v>3.0031593199314E-4</v>
      </c>
      <c r="P97">
        <v>0</v>
      </c>
    </row>
    <row r="98" spans="2:16">
      <c r="D98" s="3"/>
    </row>
    <row r="99" spans="2:16">
      <c r="D99" s="3"/>
    </row>
    <row r="100" spans="2:16">
      <c r="D100" s="3"/>
    </row>
    <row r="101" spans="2:16">
      <c r="D101" s="3"/>
    </row>
    <row r="102" spans="2:16">
      <c r="D102" s="3"/>
    </row>
    <row r="103" spans="2:16">
      <c r="D103" s="3"/>
    </row>
    <row r="104" spans="2:16">
      <c r="D104" s="3"/>
    </row>
    <row r="105" spans="2:16">
      <c r="D105" s="3"/>
    </row>
    <row r="108" spans="2:16">
      <c r="B108" s="9"/>
    </row>
    <row r="126949" ht="22.5" customHeight="1"/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F0B3E743F5FD46A7ABC554C2997374" ma:contentTypeVersion="9" ma:contentTypeDescription="Utwórz nowy dokument." ma:contentTypeScope="" ma:versionID="719ab2feaabadd9cf1dc7542c270adad">
  <xsd:schema xmlns:xsd="http://www.w3.org/2001/XMLSchema" xmlns:xs="http://www.w3.org/2001/XMLSchema" xmlns:p="http://schemas.microsoft.com/office/2006/metadata/properties" xmlns:ns2="740e14ab-c192-425b-8438-2ef76296c35d" xmlns:ns3="e672fdff-4dc8-493c-8e79-ab5b65892557" targetNamespace="http://schemas.microsoft.com/office/2006/metadata/properties" ma:root="true" ma:fieldsID="8a40f981b918bf12193e701031006fda" ns2:_="" ns3:_="">
    <xsd:import namespace="740e14ab-c192-425b-8438-2ef76296c35d"/>
    <xsd:import namespace="e672fdff-4dc8-493c-8e79-ab5b6589255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e14ab-c192-425b-8438-2ef76296c35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2fdff-4dc8-493c-8e79-ab5b65892557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004b1a33-7a44-4b5d-9504-4168483c6e56}" ma:internalName="TaxCatchAll" ma:showField="CatchAllData" ma:web="e672fdff-4dc8-493c-8e79-ab5b658925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72fdff-4dc8-493c-8e79-ab5b65892557" xsi:nil="true"/>
    <lcf76f155ced4ddcb4097134ff3c332f xmlns="740e14ab-c192-425b-8438-2ef76296c35d">
      <Terms xmlns="http://schemas.microsoft.com/office/infopath/2007/PartnerControls"/>
    </lcf76f155ced4ddcb4097134ff3c332f>
    <ReferenceId xmlns="740e14ab-c192-425b-8438-2ef76296c35d" xsi:nil="true"/>
  </documentManagement>
</p:properties>
</file>

<file path=customXml/itemProps1.xml><?xml version="1.0" encoding="utf-8"?>
<ds:datastoreItem xmlns:ds="http://schemas.openxmlformats.org/officeDocument/2006/customXml" ds:itemID="{00E82A27-D94B-4A15-81CE-97833DD9FB65}"/>
</file>

<file path=customXml/itemProps2.xml><?xml version="1.0" encoding="utf-8"?>
<ds:datastoreItem xmlns:ds="http://schemas.openxmlformats.org/officeDocument/2006/customXml" ds:itemID="{F77BE892-B679-4EA3-A19B-422EBEC3E0AB}"/>
</file>

<file path=customXml/itemProps3.xml><?xml version="1.0" encoding="utf-8"?>
<ds:datastoreItem xmlns:ds="http://schemas.openxmlformats.org/officeDocument/2006/customXml" ds:itemID="{4774A5E4-F29C-435B-B506-6C9C5CE16E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Polish-Japanese Academy of Information Technology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Tronczyk</dc:creator>
  <cp:keywords/>
  <dc:description/>
  <cp:lastModifiedBy>Piotr Tronczyk</cp:lastModifiedBy>
  <cp:revision/>
  <dcterms:created xsi:type="dcterms:W3CDTF">2022-04-29T12:33:06Z</dcterms:created>
  <dcterms:modified xsi:type="dcterms:W3CDTF">2022-05-13T12:06:27Z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0x010100B7F0B3E743F5FD46A7ABC554C2997374</vt:lpwstr>
  </property>
  <property fmtid="{D5CDD505-2E9C-101B-9397-08002B2CF9AE}" pid="3" name="MediaServiceImageTags">
    <vt:lpwstr/>
  </property>
</Properties>
</file>