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n\Documents\GitHub\heat-pump-calc\heatpump\data\"/>
    </mc:Choice>
  </mc:AlternateContent>
  <bookViews>
    <workbookView xWindow="0" yWindow="0" windowWidth="17385" windowHeight="110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B3" i="1"/>
  <c r="B4" i="1"/>
  <c r="B5" i="1"/>
  <c r="D5" i="1" s="1"/>
  <c r="C5" i="1" s="1"/>
  <c r="E5" i="1" s="1"/>
  <c r="B6" i="1"/>
  <c r="D6" i="1" s="1"/>
  <c r="C6" i="1" s="1"/>
  <c r="E6" i="1" s="1"/>
  <c r="B7" i="1"/>
  <c r="B8" i="1"/>
  <c r="B9" i="1"/>
  <c r="D9" i="1" s="1"/>
  <c r="C9" i="1" s="1"/>
  <c r="E9" i="1" s="1"/>
  <c r="B10" i="1"/>
  <c r="D10" i="1" s="1"/>
  <c r="C10" i="1" s="1"/>
  <c r="E10" i="1" s="1"/>
  <c r="B11" i="1"/>
  <c r="B12" i="1"/>
  <c r="B13" i="1"/>
  <c r="D13" i="1" s="1"/>
  <c r="C13" i="1" s="1"/>
  <c r="E13" i="1" s="1"/>
  <c r="B2" i="1"/>
  <c r="K5" i="1"/>
  <c r="J3" i="1"/>
  <c r="J4" i="1"/>
  <c r="J5" i="1"/>
  <c r="J6" i="1"/>
  <c r="J7" i="1"/>
  <c r="J8" i="1"/>
  <c r="J9" i="1"/>
  <c r="J10" i="1"/>
  <c r="J11" i="1"/>
  <c r="J12" i="1"/>
  <c r="J13" i="1"/>
  <c r="J2" i="1"/>
  <c r="D3" i="1"/>
  <c r="C3" i="1" s="1"/>
  <c r="E3" i="1" s="1"/>
  <c r="D4" i="1"/>
  <c r="C4" i="1" s="1"/>
  <c r="E4" i="1" s="1"/>
  <c r="D7" i="1"/>
  <c r="C7" i="1" s="1"/>
  <c r="E7" i="1" s="1"/>
  <c r="D8" i="1"/>
  <c r="C8" i="1" s="1"/>
  <c r="E8" i="1" s="1"/>
  <c r="D11" i="1"/>
  <c r="C11" i="1" s="1"/>
  <c r="E11" i="1" s="1"/>
  <c r="D12" i="1"/>
  <c r="C12" i="1" s="1"/>
  <c r="E12" i="1" s="1"/>
  <c r="D2" i="1"/>
  <c r="C2" i="1" s="1"/>
  <c r="E2" i="1" s="1"/>
</calcChain>
</file>

<file path=xl/sharedStrings.xml><?xml version="1.0" encoding="utf-8"?>
<sst xmlns="http://schemas.openxmlformats.org/spreadsheetml/2006/main" count="21" uniqueCount="21">
  <si>
    <t>month</t>
  </si>
  <si>
    <t>heat_load_mmbtu</t>
  </si>
  <si>
    <t>fuel_units_no_hp</t>
  </si>
  <si>
    <t>fuel_mmbtu_no_hp</t>
  </si>
  <si>
    <t>fuel_$_no_hp</t>
  </si>
  <si>
    <t>fuel_units_w_hp</t>
  </si>
  <si>
    <t>fuel_mmbtu_w_hp</t>
  </si>
  <si>
    <t>fuel_$_w_hp</t>
  </si>
  <si>
    <t>elec_kwh_no_hp</t>
  </si>
  <si>
    <t>elec_$_no_hp</t>
  </si>
  <si>
    <t>elec_kwh_w_hp</t>
  </si>
  <si>
    <t>elec_$_w_hp</t>
  </si>
  <si>
    <t>fuel_chg_units</t>
  </si>
  <si>
    <t>fuel_chg_mmbtu</t>
  </si>
  <si>
    <t>fuel_chg_$</t>
  </si>
  <si>
    <t>elec_chg_kwh</t>
  </si>
  <si>
    <t>elec_chg_$</t>
  </si>
  <si>
    <t>cop</t>
  </si>
  <si>
    <t>co2_lbs_saved</t>
  </si>
  <si>
    <t>db_temp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</si>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</sst>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43" fontId="0" fillId="0" borderId="0" xfId="1" applyFont="1"/>
    <xf numFmtId="43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tabSelected="1" topLeftCell="E1" workbookViewId="0">
      <selection activeCell="L2" sqref="L2"/>
    </sheetView>
  </sheetViews>
  <sheetFormatPr defaultRowHeight="15" x14ac:dyDescent="0.25"/>
  <cols>
    <col min="2" max="2" width="17.5703125" bestFit="1" customWidth="1"/>
    <col min="3" max="3" width="16.7109375" bestFit="1" customWidth="1"/>
    <col min="4" max="4" width="18.85546875" bestFit="1" customWidth="1"/>
    <col min="5" max="5" width="13.28515625" bestFit="1" customWidth="1"/>
    <col min="6" max="6" width="16" bestFit="1" customWidth="1"/>
    <col min="7" max="7" width="18.140625" bestFit="1" customWidth="1"/>
    <col min="8" max="8" width="12.42578125" bestFit="1" customWidth="1"/>
    <col min="9" max="9" width="16.140625" bestFit="1" customWidth="1"/>
    <col min="10" max="10" width="13.42578125" bestFit="1" customWidth="1"/>
    <col min="11" max="11" width="15.42578125" bestFit="1" customWidth="1"/>
    <col min="12" max="12" width="12.5703125" bestFit="1" customWidth="1"/>
    <col min="13" max="13" width="14.140625" bestFit="1" customWidth="1"/>
    <col min="14" max="14" width="16.140625" bestFit="1" customWidth="1"/>
    <col min="15" max="15" width="10.5703125" bestFit="1" customWidth="1"/>
    <col min="16" max="16" width="13.5703125" bestFit="1" customWidth="1"/>
    <col min="17" max="17" width="10.7109375" bestFit="1" customWidth="1"/>
    <col min="18" max="18" width="8.42578125" customWidth="1"/>
    <col min="19" max="19" width="13.85546875" bestFit="1" customWidth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3" t="s">
        <v>19</v>
      </c>
      <c r="V1" s="3" t="s">
        <v>20</v>
      </c>
    </row>
    <row r="2" spans="1:22" x14ac:dyDescent="0.25">
      <c r="A2" s="1">
        <v>1</v>
      </c>
      <c r="B2" s="4">
        <f>(61-U2)*350*V2*24/1000000</f>
        <v>15.846369000000005</v>
      </c>
      <c r="C2" s="5">
        <f>D2/0.135</f>
        <v>146.72563888888891</v>
      </c>
      <c r="D2" s="5">
        <f>B2/0.8</f>
        <v>19.807961250000005</v>
      </c>
      <c r="E2" s="6">
        <f>C2*5.2</f>
        <v>762.97332222222235</v>
      </c>
      <c r="I2">
        <v>450</v>
      </c>
      <c r="J2">
        <f>0.21*I2</f>
        <v>94.5</v>
      </c>
      <c r="K2">
        <v>450</v>
      </c>
      <c r="R2">
        <v>1.8</v>
      </c>
      <c r="U2" s="4">
        <v>0.14604838709677079</v>
      </c>
      <c r="V2">
        <v>31</v>
      </c>
    </row>
    <row r="3" spans="1:22" x14ac:dyDescent="0.25">
      <c r="A3" s="1">
        <v>2</v>
      </c>
      <c r="B3" s="4">
        <f t="shared" ref="B3:B13" si="0">(61-U3)*350*V3*24/1000000</f>
        <v>14.096859</v>
      </c>
      <c r="C3" s="5">
        <f t="shared" ref="C3:C13" si="1">D3/0.135</f>
        <v>130.52647222222222</v>
      </c>
      <c r="D3" s="5">
        <f t="shared" ref="D3:D13" si="2">B3/0.8</f>
        <v>17.621073750000001</v>
      </c>
      <c r="E3" s="6">
        <f t="shared" ref="E3:E13" si="3">C3*5.2</f>
        <v>678.73765555555565</v>
      </c>
      <c r="I3">
        <v>430</v>
      </c>
      <c r="J3">
        <f t="shared" ref="J3:J13" si="4">0.21*I3</f>
        <v>90.3</v>
      </c>
      <c r="K3">
        <v>430</v>
      </c>
      <c r="R3">
        <v>1.85</v>
      </c>
      <c r="U3" s="4">
        <v>1.064374999999997</v>
      </c>
      <c r="V3">
        <v>28</v>
      </c>
    </row>
    <row r="4" spans="1:22" x14ac:dyDescent="0.25">
      <c r="A4" s="1">
        <v>3</v>
      </c>
      <c r="B4" s="4">
        <f t="shared" si="0"/>
        <v>15.259209</v>
      </c>
      <c r="C4" s="5">
        <f t="shared" si="1"/>
        <v>141.28897222222218</v>
      </c>
      <c r="D4" s="5">
        <f t="shared" si="2"/>
        <v>19.074011249999998</v>
      </c>
      <c r="E4" s="6">
        <f t="shared" si="3"/>
        <v>734.70265555555534</v>
      </c>
      <c r="I4">
        <v>410</v>
      </c>
      <c r="J4">
        <f t="shared" si="4"/>
        <v>86.1</v>
      </c>
      <c r="K4">
        <v>410</v>
      </c>
      <c r="R4">
        <v>1.9</v>
      </c>
      <c r="U4" s="4">
        <v>2.400887096774194</v>
      </c>
      <c r="V4">
        <v>31</v>
      </c>
    </row>
    <row r="5" spans="1:22" x14ac:dyDescent="0.25">
      <c r="A5" s="1">
        <v>4</v>
      </c>
      <c r="B5" s="4">
        <f t="shared" si="0"/>
        <v>12.243798000000005</v>
      </c>
      <c r="C5" s="5">
        <f t="shared" si="1"/>
        <v>113.36850000000004</v>
      </c>
      <c r="D5" s="5">
        <f t="shared" si="2"/>
        <v>15.304747500000007</v>
      </c>
      <c r="E5" s="6">
        <f t="shared" si="3"/>
        <v>589.51620000000025</v>
      </c>
      <c r="I5">
        <v>390</v>
      </c>
      <c r="J5">
        <f t="shared" si="4"/>
        <v>81.899999999999991</v>
      </c>
      <c r="K5" s="7">
        <f>(61-U5)*250*V5*24/3412/R5+I5</f>
        <v>1555.0817968666743</v>
      </c>
      <c r="R5">
        <v>2.2000000000000002</v>
      </c>
      <c r="U5" s="4">
        <v>12.41349999999998</v>
      </c>
      <c r="V5">
        <v>30</v>
      </c>
    </row>
    <row r="6" spans="1:22" x14ac:dyDescent="0.25">
      <c r="A6" s="1">
        <v>5</v>
      </c>
      <c r="B6" s="4">
        <f t="shared" si="0"/>
        <v>7.923930000000003</v>
      </c>
      <c r="C6" s="5">
        <f t="shared" si="1"/>
        <v>73.369722222222251</v>
      </c>
      <c r="D6" s="5">
        <f t="shared" si="2"/>
        <v>9.9049125000000036</v>
      </c>
      <c r="E6" s="6">
        <f t="shared" si="3"/>
        <v>381.5225555555557</v>
      </c>
      <c r="I6">
        <v>370</v>
      </c>
      <c r="J6">
        <f t="shared" si="4"/>
        <v>77.7</v>
      </c>
      <c r="K6" s="7">
        <f t="shared" ref="K6:K12" si="5">(61-U6)*250*V6*24/3412/R6+I6</f>
        <v>888.3863936107856</v>
      </c>
      <c r="R6">
        <v>3.2</v>
      </c>
      <c r="U6" s="4">
        <v>30.57016129032257</v>
      </c>
      <c r="V6">
        <v>31</v>
      </c>
    </row>
    <row r="7" spans="1:22" x14ac:dyDescent="0.25">
      <c r="A7" s="1">
        <v>6</v>
      </c>
      <c r="B7" s="4">
        <f t="shared" si="0"/>
        <v>4.2073920000000031</v>
      </c>
      <c r="C7" s="5">
        <f t="shared" si="1"/>
        <v>38.957333333333359</v>
      </c>
      <c r="D7" s="5">
        <f t="shared" si="2"/>
        <v>5.2592400000000037</v>
      </c>
      <c r="E7" s="6">
        <f t="shared" si="3"/>
        <v>202.57813333333348</v>
      </c>
      <c r="I7">
        <v>350</v>
      </c>
      <c r="J7">
        <f t="shared" si="4"/>
        <v>73.5</v>
      </c>
      <c r="K7" s="7">
        <f t="shared" si="5"/>
        <v>601.65633897169664</v>
      </c>
      <c r="R7">
        <v>3.5</v>
      </c>
      <c r="U7" s="4">
        <v>44.303999999999988</v>
      </c>
      <c r="V7">
        <v>30</v>
      </c>
    </row>
    <row r="8" spans="1:22" x14ac:dyDescent="0.25">
      <c r="A8" s="1">
        <v>7</v>
      </c>
      <c r="B8" s="4">
        <f t="shared" si="0"/>
        <v>1.4398440000000172</v>
      </c>
      <c r="C8" s="5">
        <f t="shared" si="1"/>
        <v>13.331888888889047</v>
      </c>
      <c r="D8" s="5">
        <f t="shared" si="2"/>
        <v>1.7998050000000214</v>
      </c>
      <c r="E8" s="6">
        <f t="shared" si="3"/>
        <v>69.325822222223053</v>
      </c>
      <c r="I8">
        <v>370</v>
      </c>
      <c r="J8">
        <f t="shared" si="4"/>
        <v>77.7</v>
      </c>
      <c r="K8" s="7">
        <f t="shared" si="5"/>
        <v>456.12125272148819</v>
      </c>
      <c r="R8">
        <v>3.5</v>
      </c>
      <c r="U8" s="4">
        <v>55.470645161290257</v>
      </c>
      <c r="V8">
        <v>31</v>
      </c>
    </row>
    <row r="9" spans="1:22" x14ac:dyDescent="0.25">
      <c r="A9" s="1">
        <v>8</v>
      </c>
      <c r="B9" s="4">
        <f t="shared" si="0"/>
        <v>2.0285159999999629</v>
      </c>
      <c r="C9" s="5">
        <f t="shared" si="1"/>
        <v>18.782555555555209</v>
      </c>
      <c r="D9" s="5">
        <f t="shared" si="2"/>
        <v>2.5356449999999535</v>
      </c>
      <c r="E9" s="6">
        <f t="shared" si="3"/>
        <v>97.669288888887095</v>
      </c>
      <c r="I9">
        <v>390</v>
      </c>
      <c r="J9">
        <f t="shared" si="4"/>
        <v>81.899999999999991</v>
      </c>
      <c r="K9" s="7">
        <f t="shared" si="5"/>
        <v>511.33143527047173</v>
      </c>
      <c r="R9">
        <v>3.5</v>
      </c>
      <c r="U9" s="4">
        <v>53.210000000000143</v>
      </c>
      <c r="V9">
        <v>31</v>
      </c>
    </row>
    <row r="10" spans="1:22" x14ac:dyDescent="0.25">
      <c r="A10" s="1">
        <v>9</v>
      </c>
      <c r="B10" s="4">
        <f t="shared" si="0"/>
        <v>4.4438939999999922</v>
      </c>
      <c r="C10" s="5">
        <f t="shared" si="1"/>
        <v>41.147166666666585</v>
      </c>
      <c r="D10" s="5">
        <f t="shared" si="2"/>
        <v>5.5548674999999896</v>
      </c>
      <c r="E10" s="6">
        <f t="shared" si="3"/>
        <v>213.96526666666625</v>
      </c>
      <c r="I10">
        <v>410</v>
      </c>
      <c r="J10">
        <f t="shared" si="4"/>
        <v>86.1</v>
      </c>
      <c r="K10" s="7">
        <f t="shared" si="5"/>
        <v>675.8022106849769</v>
      </c>
      <c r="R10">
        <v>3.5</v>
      </c>
      <c r="U10" s="4">
        <v>43.365500000000033</v>
      </c>
      <c r="V10">
        <v>30</v>
      </c>
    </row>
    <row r="11" spans="1:22" x14ac:dyDescent="0.25">
      <c r="A11" s="1">
        <v>10</v>
      </c>
      <c r="B11" s="4">
        <f t="shared" si="0"/>
        <v>9.4632719999999964</v>
      </c>
      <c r="C11" s="5">
        <f t="shared" si="1"/>
        <v>87.622888888888852</v>
      </c>
      <c r="D11" s="5">
        <f t="shared" si="2"/>
        <v>11.829089999999995</v>
      </c>
      <c r="E11" s="6">
        <f t="shared" si="3"/>
        <v>455.63902222222202</v>
      </c>
      <c r="I11">
        <v>430</v>
      </c>
      <c r="J11">
        <f t="shared" si="4"/>
        <v>90.3</v>
      </c>
      <c r="K11" s="7">
        <f t="shared" si="5"/>
        <v>1090.3634232121922</v>
      </c>
      <c r="R11">
        <v>3</v>
      </c>
      <c r="U11" s="4">
        <v>24.65870967741937</v>
      </c>
      <c r="V11">
        <v>31</v>
      </c>
    </row>
    <row r="12" spans="1:22" x14ac:dyDescent="0.25">
      <c r="A12" s="1">
        <v>11</v>
      </c>
      <c r="B12" s="4">
        <f t="shared" si="0"/>
        <v>13.032873</v>
      </c>
      <c r="C12" s="5">
        <f t="shared" si="1"/>
        <v>120.67475</v>
      </c>
      <c r="D12" s="5">
        <f t="shared" si="2"/>
        <v>16.291091250000001</v>
      </c>
      <c r="E12" s="6">
        <f t="shared" si="3"/>
        <v>627.50870000000009</v>
      </c>
      <c r="I12">
        <v>430</v>
      </c>
      <c r="J12">
        <f t="shared" si="4"/>
        <v>90.3</v>
      </c>
      <c r="K12" s="7">
        <f t="shared" si="5"/>
        <v>1670.1677235425768</v>
      </c>
      <c r="R12">
        <v>2.2000000000000002</v>
      </c>
      <c r="U12" s="4">
        <v>9.2822499999999959</v>
      </c>
      <c r="V12">
        <v>30</v>
      </c>
    </row>
    <row r="13" spans="1:22" x14ac:dyDescent="0.25">
      <c r="A13" s="1">
        <v>12</v>
      </c>
      <c r="B13" s="4">
        <f t="shared" si="0"/>
        <v>15.590337</v>
      </c>
      <c r="C13" s="5">
        <f t="shared" si="1"/>
        <v>144.35497222222222</v>
      </c>
      <c r="D13" s="5">
        <f t="shared" si="2"/>
        <v>19.487921249999999</v>
      </c>
      <c r="E13" s="6">
        <f t="shared" si="3"/>
        <v>750.6458555555555</v>
      </c>
      <c r="I13">
        <v>450</v>
      </c>
      <c r="J13">
        <f t="shared" si="4"/>
        <v>94.5</v>
      </c>
      <c r="K13">
        <v>450</v>
      </c>
      <c r="R13">
        <v>1.85</v>
      </c>
      <c r="U13" s="4">
        <v>1.129274193548387</v>
      </c>
      <c r="V13">
        <v>31</v>
      </c>
    </row>
    <row r="14" spans="1:22" x14ac:dyDescent="0.25">
      <c r="K14" s="8"/>
    </row>
    <row r="15" spans="1:22" x14ac:dyDescent="0.25">
      <c r="K1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</cp:lastModifiedBy>
  <dcterms:created xsi:type="dcterms:W3CDTF">2018-03-13T03:04:50Z</dcterms:created>
  <dcterms:modified xsi:type="dcterms:W3CDTF">2018-03-13T03:43:57Z</dcterms:modified>
</cp:coreProperties>
</file>