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berg3\Documents\Courses\AE 514\"/>
    </mc:Choice>
  </mc:AlternateContent>
  <xr:revisionPtr revIDLastSave="0" documentId="13_ncr:1_{D589742B-1DD5-43C2-925E-A1AC48E8FDF4}" xr6:coauthVersionLast="47" xr6:coauthVersionMax="47" xr10:uidLastSave="{00000000-0000-0000-0000-000000000000}"/>
  <bookViews>
    <workbookView xWindow="45" yWindow="570" windowWidth="16740" windowHeight="12195" xr2:uid="{1EE699B5-F5D7-4E4B-86B0-3C6536E30F79}"/>
  </bookViews>
  <sheets>
    <sheet name="AFCRL" sheetId="1" r:id="rId1"/>
    <sheet name="W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" i="1" l="1"/>
  <c r="E15" i="1"/>
  <c r="E14" i="1"/>
  <c r="G5" i="2"/>
  <c r="E5" i="2"/>
  <c r="D5" i="2"/>
  <c r="G2" i="2"/>
  <c r="E2" i="2"/>
  <c r="D4" i="2"/>
  <c r="E4" i="2" s="1"/>
  <c r="D3" i="2"/>
  <c r="E3" i="2" s="1"/>
  <c r="G4" i="2"/>
  <c r="G3" i="2"/>
  <c r="M4" i="1"/>
  <c r="M6" i="1"/>
  <c r="M8" i="1"/>
  <c r="M10" i="1"/>
  <c r="M12" i="1"/>
  <c r="M14" i="1"/>
  <c r="M16" i="1"/>
  <c r="M2" i="1"/>
  <c r="G3" i="1"/>
  <c r="G4" i="1"/>
  <c r="G5" i="1"/>
  <c r="G6" i="1"/>
  <c r="G7" i="1"/>
  <c r="G8" i="1"/>
  <c r="G9" i="1"/>
  <c r="G2" i="1"/>
  <c r="E3" i="1"/>
  <c r="E4" i="1"/>
  <c r="E5" i="1"/>
  <c r="E6" i="1"/>
  <c r="E7" i="1"/>
  <c r="E8" i="1"/>
  <c r="E9" i="1"/>
  <c r="E2" i="1"/>
</calcChain>
</file>

<file path=xl/sharedStrings.xml><?xml version="1.0" encoding="utf-8"?>
<sst xmlns="http://schemas.openxmlformats.org/spreadsheetml/2006/main" count="19" uniqueCount="14">
  <si>
    <t>Date</t>
  </si>
  <si>
    <t>Time</t>
  </si>
  <si>
    <t>Altitude (m)</t>
  </si>
  <si>
    <t>Mean wind speed (m/s)</t>
  </si>
  <si>
    <t>Mean wind speed (cm/s)</t>
  </si>
  <si>
    <t>Pot Temp (K)</t>
  </si>
  <si>
    <t>Pot Temp ( .01 C)</t>
  </si>
  <si>
    <t>Temp (K)</t>
  </si>
  <si>
    <t>Pressure (MB)</t>
  </si>
  <si>
    <t>Temp (C)</t>
  </si>
  <si>
    <t>Day2, Station5 (pg 33)</t>
  </si>
  <si>
    <t>U</t>
  </si>
  <si>
    <t>z0</t>
  </si>
  <si>
    <t>SR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</si>
</sst>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4" fontId="0" fillId="0" borderId="0" xfId="0" applyNumberFormat="1"/>
    <xf numFmtId="20" fontId="0" fillId="0" borderId="0" xfId="0" applyNumberFormat="1"/>
    <xf numFmtId="0" fontId="0" fillId="2" borderId="0" xfId="0" applyFill="1"/>
    <xf numFmtId="0" fontId="0" fillId="0" borderId="0" xfId="0" applyFill="1"/>
    <xf numFmtId="0" fontId="0" fillId="0" borderId="0" xfId="0" applyNumberForma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36002-6868-416E-B0E7-55483A1C75E8}">
  <dimension ref="A1:M16"/>
  <sheetViews>
    <sheetView tabSelected="1" topLeftCell="B1" workbookViewId="0">
      <selection activeCell="F15" sqref="F15"/>
    </sheetView>
  </sheetViews>
  <sheetFormatPr defaultRowHeight="15" x14ac:dyDescent="0.25"/>
  <cols>
    <col min="1" max="1" width="9.7109375" bestFit="1" customWidth="1"/>
    <col min="3" max="3" width="11.85546875" bestFit="1" customWidth="1"/>
    <col min="4" max="5" width="24.28515625" customWidth="1"/>
    <col min="6" max="6" width="15.5703125" customWidth="1"/>
    <col min="7" max="7" width="15.28515625" customWidth="1"/>
  </cols>
  <sheetData>
    <row r="1" spans="1:13" s="1" customFormat="1" x14ac:dyDescent="0.25">
      <c r="A1" s="1" t="s">
        <v>0</v>
      </c>
      <c r="B1" s="1" t="s">
        <v>1</v>
      </c>
      <c r="C1" s="1" t="s">
        <v>2</v>
      </c>
      <c r="D1" s="1" t="s">
        <v>4</v>
      </c>
      <c r="E1" s="1" t="s">
        <v>3</v>
      </c>
      <c r="F1" s="1" t="s">
        <v>6</v>
      </c>
      <c r="G1" s="1" t="s">
        <v>5</v>
      </c>
      <c r="K1" s="1">
        <v>2039</v>
      </c>
    </row>
    <row r="2" spans="1:13" x14ac:dyDescent="0.25">
      <c r="A2" s="2">
        <v>23966</v>
      </c>
      <c r="B2" s="3">
        <v>5.5555555555555552E-2</v>
      </c>
      <c r="C2" s="4">
        <v>0.25</v>
      </c>
      <c r="D2">
        <v>180</v>
      </c>
      <c r="E2" s="4">
        <f>D2/100</f>
        <v>1.8</v>
      </c>
      <c r="F2">
        <v>2014</v>
      </c>
      <c r="G2" s="4">
        <f>F2/100+273.15</f>
        <v>293.28999999999996</v>
      </c>
      <c r="I2">
        <v>0.25</v>
      </c>
      <c r="L2">
        <v>2014</v>
      </c>
      <c r="M2">
        <f>L2-$K$1</f>
        <v>-25</v>
      </c>
    </row>
    <row r="3" spans="1:13" x14ac:dyDescent="0.25">
      <c r="C3" s="4">
        <v>0.5</v>
      </c>
      <c r="D3">
        <v>206</v>
      </c>
      <c r="E3" s="4">
        <f t="shared" ref="E3:E9" si="0">D3/100</f>
        <v>2.06</v>
      </c>
      <c r="F3">
        <v>2017</v>
      </c>
      <c r="G3" s="4">
        <f t="shared" ref="G3:G9" si="1">F3/100+273.15</f>
        <v>293.32</v>
      </c>
      <c r="I3">
        <v>0.35</v>
      </c>
    </row>
    <row r="4" spans="1:13" x14ac:dyDescent="0.25">
      <c r="C4" s="4">
        <v>1</v>
      </c>
      <c r="D4">
        <v>242</v>
      </c>
      <c r="E4" s="4">
        <f t="shared" si="0"/>
        <v>2.42</v>
      </c>
      <c r="F4">
        <v>2026</v>
      </c>
      <c r="G4" s="4">
        <f t="shared" si="1"/>
        <v>293.40999999999997</v>
      </c>
      <c r="I4">
        <v>0.5</v>
      </c>
      <c r="L4">
        <v>2017</v>
      </c>
      <c r="M4">
        <f t="shared" ref="M3:M16" si="2">L4-$K$1</f>
        <v>-22</v>
      </c>
    </row>
    <row r="5" spans="1:13" x14ac:dyDescent="0.25">
      <c r="C5" s="4">
        <v>2</v>
      </c>
      <c r="D5">
        <v>280</v>
      </c>
      <c r="E5" s="4">
        <f t="shared" si="0"/>
        <v>2.8</v>
      </c>
      <c r="F5">
        <v>2039</v>
      </c>
      <c r="G5" s="4">
        <f t="shared" si="1"/>
        <v>293.53999999999996</v>
      </c>
      <c r="I5">
        <v>0.71</v>
      </c>
    </row>
    <row r="6" spans="1:13" x14ac:dyDescent="0.25">
      <c r="C6" s="4">
        <v>4</v>
      </c>
      <c r="D6">
        <v>327</v>
      </c>
      <c r="E6" s="4">
        <f t="shared" si="0"/>
        <v>3.27</v>
      </c>
      <c r="F6">
        <v>2057</v>
      </c>
      <c r="G6" s="4">
        <f t="shared" si="1"/>
        <v>293.71999999999997</v>
      </c>
      <c r="I6">
        <v>1</v>
      </c>
      <c r="L6">
        <v>2026</v>
      </c>
      <c r="M6">
        <f t="shared" si="2"/>
        <v>-13</v>
      </c>
    </row>
    <row r="7" spans="1:13" x14ac:dyDescent="0.25">
      <c r="C7" s="4">
        <v>8</v>
      </c>
      <c r="D7">
        <v>410</v>
      </c>
      <c r="E7" s="4">
        <f t="shared" si="0"/>
        <v>4.0999999999999996</v>
      </c>
      <c r="F7">
        <v>2094</v>
      </c>
      <c r="G7" s="4">
        <f t="shared" si="1"/>
        <v>294.08999999999997</v>
      </c>
      <c r="I7">
        <v>1.41</v>
      </c>
    </row>
    <row r="8" spans="1:13" x14ac:dyDescent="0.25">
      <c r="C8" s="4">
        <v>16</v>
      </c>
      <c r="D8">
        <v>526</v>
      </c>
      <c r="E8" s="4">
        <f t="shared" si="0"/>
        <v>5.26</v>
      </c>
      <c r="F8">
        <v>2140</v>
      </c>
      <c r="G8" s="4">
        <f t="shared" si="1"/>
        <v>294.54999999999995</v>
      </c>
      <c r="I8">
        <v>2</v>
      </c>
      <c r="L8">
        <v>2039</v>
      </c>
      <c r="M8">
        <f t="shared" si="2"/>
        <v>0</v>
      </c>
    </row>
    <row r="9" spans="1:13" x14ac:dyDescent="0.25">
      <c r="C9" s="4">
        <v>32</v>
      </c>
      <c r="D9">
        <v>717</v>
      </c>
      <c r="E9" s="4">
        <f t="shared" si="0"/>
        <v>7.17</v>
      </c>
      <c r="F9">
        <v>2225</v>
      </c>
      <c r="G9" s="4">
        <f t="shared" si="1"/>
        <v>295.39999999999998</v>
      </c>
      <c r="I9">
        <v>2.83</v>
      </c>
    </row>
    <row r="10" spans="1:13" x14ac:dyDescent="0.25">
      <c r="I10">
        <v>4</v>
      </c>
      <c r="L10">
        <v>2057</v>
      </c>
      <c r="M10">
        <f t="shared" si="2"/>
        <v>18</v>
      </c>
    </row>
    <row r="11" spans="1:13" x14ac:dyDescent="0.25">
      <c r="I11">
        <v>5.66</v>
      </c>
    </row>
    <row r="12" spans="1:13" x14ac:dyDescent="0.25">
      <c r="I12">
        <v>8</v>
      </c>
      <c r="L12">
        <v>2094</v>
      </c>
      <c r="M12">
        <f t="shared" si="2"/>
        <v>55</v>
      </c>
    </row>
    <row r="13" spans="1:13" x14ac:dyDescent="0.25">
      <c r="I13">
        <v>11.31</v>
      </c>
    </row>
    <row r="14" spans="1:13" x14ac:dyDescent="0.25">
      <c r="D14" t="s">
        <v>11</v>
      </c>
      <c r="E14">
        <f>(D6+D5-D4-D3)/(D6+D5+D4+D3)</f>
        <v>0.15071090047393365</v>
      </c>
      <c r="F14" t="s">
        <v>13</v>
      </c>
      <c r="G14">
        <f>(G6-G3)/(E5^2)</f>
        <v>5.1020408163262414E-2</v>
      </c>
      <c r="I14">
        <v>16</v>
      </c>
      <c r="L14">
        <v>2146</v>
      </c>
      <c r="M14">
        <f t="shared" si="2"/>
        <v>107</v>
      </c>
    </row>
    <row r="15" spans="1:13" x14ac:dyDescent="0.25">
      <c r="D15" t="s">
        <v>12</v>
      </c>
      <c r="E15">
        <f>EXP((LN(4) - LN(16)/E14)/4)</f>
        <v>1.4227045227844241E-2</v>
      </c>
      <c r="I15">
        <v>22.63</v>
      </c>
    </row>
    <row r="16" spans="1:13" x14ac:dyDescent="0.25">
      <c r="I16">
        <v>32</v>
      </c>
      <c r="L16">
        <v>2225</v>
      </c>
      <c r="M16">
        <f t="shared" si="2"/>
        <v>186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ACD6A-2EDE-445C-96F3-8944332F1796}">
  <dimension ref="A1:H5"/>
  <sheetViews>
    <sheetView workbookViewId="0">
      <selection activeCell="H5" sqref="H5"/>
    </sheetView>
  </sheetViews>
  <sheetFormatPr defaultRowHeight="15" x14ac:dyDescent="0.25"/>
  <cols>
    <col min="1" max="1" width="9.7109375" bestFit="1" customWidth="1"/>
    <col min="3" max="3" width="11.85546875" bestFit="1" customWidth="1"/>
    <col min="4" max="5" width="24.28515625" customWidth="1"/>
    <col min="6" max="6" width="15.5703125" customWidth="1"/>
    <col min="7" max="7" width="15.28515625" customWidth="1"/>
  </cols>
  <sheetData>
    <row r="1" spans="1:8" s="1" customFormat="1" x14ac:dyDescent="0.25">
      <c r="A1" s="1" t="s">
        <v>0</v>
      </c>
      <c r="B1" s="1" t="s">
        <v>1</v>
      </c>
      <c r="C1" s="1" t="s">
        <v>2</v>
      </c>
      <c r="D1" s="1" t="s">
        <v>4</v>
      </c>
      <c r="E1" s="1" t="s">
        <v>3</v>
      </c>
      <c r="F1" s="1" t="s">
        <v>9</v>
      </c>
      <c r="G1" s="1" t="s">
        <v>7</v>
      </c>
      <c r="H1" s="1" t="s">
        <v>8</v>
      </c>
    </row>
    <row r="2" spans="1:8" x14ac:dyDescent="0.25">
      <c r="A2" s="2" t="s">
        <v>10</v>
      </c>
      <c r="B2" s="6">
        <v>0</v>
      </c>
      <c r="C2" s="7">
        <v>0.5</v>
      </c>
      <c r="D2" s="7">
        <v>294</v>
      </c>
      <c r="E2" s="4">
        <f t="shared" ref="E2:E5" si="0">D2/100</f>
        <v>2.94</v>
      </c>
      <c r="F2" s="7">
        <v>7.3</v>
      </c>
      <c r="G2" s="4">
        <f>F2+273.15</f>
        <v>280.45</v>
      </c>
      <c r="H2" s="7">
        <v>1009</v>
      </c>
    </row>
    <row r="3" spans="1:8" x14ac:dyDescent="0.25">
      <c r="C3" s="4">
        <v>50</v>
      </c>
      <c r="D3" s="5">
        <f>SQRT(239^2+1068^2)</f>
        <v>1094.4153690441303</v>
      </c>
      <c r="E3" s="4">
        <f t="shared" si="0"/>
        <v>10.944153690441304</v>
      </c>
      <c r="F3" s="5">
        <v>8.9</v>
      </c>
      <c r="G3" s="4">
        <f>F3+273.15</f>
        <v>282.04999999999995</v>
      </c>
      <c r="H3" s="5">
        <v>1003</v>
      </c>
    </row>
    <row r="4" spans="1:8" x14ac:dyDescent="0.25">
      <c r="C4" s="4">
        <v>100</v>
      </c>
      <c r="D4" s="5">
        <f>SQRT(294^2+1195^2)</f>
        <v>1230.634389248082</v>
      </c>
      <c r="E4" s="4">
        <f t="shared" si="0"/>
        <v>12.30634389248082</v>
      </c>
      <c r="F4" s="5">
        <v>10.5</v>
      </c>
      <c r="G4" s="4">
        <f>F4+273.15</f>
        <v>283.64999999999998</v>
      </c>
      <c r="H4" s="5">
        <v>997</v>
      </c>
    </row>
    <row r="5" spans="1:8" x14ac:dyDescent="0.25">
      <c r="C5">
        <v>150</v>
      </c>
      <c r="D5">
        <f>SQRT(395^2+1289^2)</f>
        <v>1348.1639366189854</v>
      </c>
      <c r="E5" s="4">
        <f t="shared" si="0"/>
        <v>13.481639366189855</v>
      </c>
      <c r="F5" s="5">
        <v>11.4</v>
      </c>
      <c r="G5" s="4">
        <f>F5+273.15</f>
        <v>284.54999999999995</v>
      </c>
      <c r="H5" s="5">
        <v>991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AFCRL</vt:lpstr>
      <vt:lpstr>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Derrick Wiberg</dc:creator>
  <cp:lastModifiedBy>Wiberg, Derrick</cp:lastModifiedBy>
  <dcterms:created xsi:type="dcterms:W3CDTF">2023-04-21T21:00:19Z</dcterms:created>
  <dcterms:modified xsi:type="dcterms:W3CDTF">2023-04-26T17:30:39Z</dcterms:modified>
</cp:coreProperties>
</file>