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00" yWindow="76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5">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9">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4"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4"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R52" sqref="R52"/>
    </sheetView>
  </sheetViews>
  <sheetFormatPr baseColWidth="10" defaultColWidth="10.83203125" defaultRowHeight="16"/>
  <cols>
    <col width="10.83203125" customWidth="1" style="195" min="1" max="6"/>
    <col width="1.6640625" customWidth="1" style="195" min="7" max="7"/>
    <col width="10.83203125" customWidth="1" style="195" min="8" max="8"/>
    <col width="29.83203125" customWidth="1" style="195" min="9" max="9"/>
    <col width="11.1640625" bestFit="1" customWidth="1" style="195" min="10" max="10"/>
    <col width="10.83203125" customWidth="1" style="195" min="11" max="11"/>
    <col width="34.83203125" customWidth="1" style="195" min="12" max="12"/>
    <col width="20.6640625" customWidth="1" style="195" min="13" max="14"/>
    <col width="10.83203125" customWidth="1" style="195" min="15" max="15"/>
    <col width="1.6640625" customWidth="1" style="148" min="16" max="16"/>
    <col width="10.83203125" customWidth="1" style="195" min="17" max="17"/>
    <col width="54.1640625" customWidth="1" style="195" min="18" max="18"/>
    <col width="17.33203125" customWidth="1" style="195" min="19" max="19"/>
    <col width="17.1640625" customWidth="1" style="195" min="20" max="22"/>
    <col width="10.83203125" customWidth="1" style="195" min="23" max="23"/>
    <col width="1.6640625" customWidth="1" style="148" min="24" max="24"/>
    <col width="10.83203125" customWidth="1" style="195" min="25" max="25"/>
    <col width="77.83203125" customWidth="1" style="195" min="26" max="26"/>
    <col width="10.83203125" customWidth="1" style="195" min="27" max="29"/>
    <col width="21.6640625" customWidth="1" style="195" min="30" max="30"/>
    <col width="10.83203125" customWidth="1" style="195" min="31" max="32"/>
    <col width="10.83203125" customWidth="1" style="195" min="33" max="16384"/>
  </cols>
  <sheetData>
    <row r="1" ht="16" customHeight="1" s="290"/>
    <row r="2" ht="16" customHeight="1" s="290"/>
    <row r="3" ht="16" customHeight="1" s="290"/>
    <row r="4" ht="16" customHeight="1" s="290">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90">
      <c r="B5" s="84" t="n"/>
      <c r="C5" s="84" t="n"/>
      <c r="D5" s="84" t="n"/>
      <c r="E5" s="84" t="n"/>
      <c r="F5" s="84" t="n"/>
      <c r="Y5" s="84" t="n"/>
      <c r="Z5" s="84" t="n"/>
      <c r="AA5" s="84" t="n"/>
      <c r="AB5" s="84" t="n"/>
      <c r="AC5" s="84" t="n"/>
      <c r="AD5" s="84" t="n"/>
      <c r="AE5" s="84" t="n"/>
      <c r="AF5" s="84" t="n"/>
      <c r="AG5" s="84" t="n"/>
      <c r="AH5" s="84" t="n"/>
      <c r="AI5" s="84" t="n"/>
    </row>
    <row r="6" ht="16" customHeight="1" s="290"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90" thickTop="1">
      <c r="B7" s="84" t="n"/>
      <c r="C7" s="191" t="inlineStr">
        <is>
          <t>Filters</t>
        </is>
      </c>
      <c r="D7" s="192" t="n"/>
      <c r="E7" s="193" t="n"/>
      <c r="F7" s="84" t="n"/>
      <c r="G7" s="89" t="n"/>
      <c r="H7" s="84" t="n"/>
      <c r="I7" s="200" t="inlineStr">
        <is>
          <t>Year</t>
        </is>
      </c>
      <c r="J7" s="209" t="n"/>
      <c r="K7" s="209" t="n"/>
      <c r="L7" s="209" t="n"/>
      <c r="M7" s="209" t="n"/>
      <c r="N7" s="210" t="n"/>
      <c r="O7" s="87" t="n"/>
      <c r="P7" s="149" t="n"/>
      <c r="Q7" s="84" t="n"/>
      <c r="R7" s="200" t="inlineStr">
        <is>
          <t>Organization</t>
        </is>
      </c>
      <c r="S7" s="209" t="n"/>
      <c r="T7" s="209" t="n"/>
      <c r="U7" s="209" t="n"/>
      <c r="V7" s="210" t="n"/>
      <c r="W7" s="87" t="n"/>
      <c r="X7" s="149" t="n"/>
      <c r="Y7" s="84" t="n"/>
      <c r="Z7" s="84" t="n"/>
      <c r="AA7" s="84" t="n"/>
      <c r="AB7" s="84" t="n"/>
      <c r="AC7" s="84" t="n"/>
      <c r="AD7" s="84" t="n"/>
      <c r="AE7" s="84" t="n"/>
      <c r="AF7" s="84" t="n"/>
      <c r="AG7" s="84" t="n"/>
      <c r="AH7" s="84" t="n"/>
      <c r="AI7" s="84" t="n"/>
    </row>
    <row r="8" ht="16" customHeight="1" s="290">
      <c r="B8" s="84" t="n"/>
      <c r="C8" s="194" t="n"/>
      <c r="E8" s="196" t="n"/>
      <c r="F8" s="84" t="n"/>
      <c r="G8" s="89" t="n"/>
      <c r="H8" s="84" t="n"/>
      <c r="I8" s="211" t="n"/>
      <c r="N8" s="212" t="n"/>
      <c r="O8" s="87" t="n"/>
      <c r="P8" s="149" t="n"/>
      <c r="Q8" s="84" t="n"/>
      <c r="R8" s="211" t="n"/>
      <c r="V8" s="212" t="n"/>
      <c r="W8" s="87" t="n"/>
      <c r="X8" s="149" t="n"/>
      <c r="Y8" s="84" t="n"/>
      <c r="Z8" s="84" t="n"/>
      <c r="AA8" s="84" t="n"/>
      <c r="AB8" s="84" t="n"/>
      <c r="AC8" s="84" t="n"/>
      <c r="AD8" s="84" t="n"/>
      <c r="AE8" s="84" t="n"/>
      <c r="AF8" s="84" t="n"/>
      <c r="AG8" s="84" t="n"/>
      <c r="AH8" s="84" t="n"/>
      <c r="AI8" s="84" t="n"/>
    </row>
    <row r="9" ht="16" customHeight="1" s="290">
      <c r="B9" s="84" t="n"/>
      <c r="C9" s="194" t="n"/>
      <c r="E9" s="196" t="n"/>
      <c r="F9" s="84" t="n"/>
      <c r="G9" s="89" t="n"/>
      <c r="H9" s="84" t="n"/>
      <c r="I9" s="211" t="n"/>
      <c r="N9" s="212" t="n"/>
      <c r="O9" s="87" t="n"/>
      <c r="P9" s="149" t="n"/>
      <c r="Q9" s="84" t="n"/>
      <c r="R9" s="211" t="n"/>
      <c r="V9" s="212" t="n"/>
      <c r="W9" s="87" t="n"/>
      <c r="X9" s="149" t="n"/>
      <c r="Y9" s="84" t="n"/>
      <c r="Z9" s="84" t="n"/>
      <c r="AA9" s="84" t="n"/>
      <c r="AB9" s="84" t="n"/>
      <c r="AC9" s="84" t="n"/>
      <c r="AD9" s="84" t="n"/>
      <c r="AE9" s="84" t="n"/>
      <c r="AF9" s="84" t="n"/>
      <c r="AG9" s="84" t="n"/>
      <c r="AH9" s="84" t="n"/>
      <c r="AI9" s="84" t="n"/>
    </row>
    <row r="10" ht="16" customHeight="1" s="290">
      <c r="B10" s="84" t="n"/>
      <c r="C10" s="194" t="n"/>
      <c r="E10" s="196" t="n"/>
      <c r="F10" s="84" t="n"/>
      <c r="G10" s="89" t="n"/>
      <c r="H10" s="84" t="n"/>
      <c r="I10" s="211" t="n"/>
      <c r="N10" s="212" t="n"/>
      <c r="O10" s="87" t="n"/>
      <c r="P10" s="149" t="n"/>
      <c r="Q10" s="84" t="n"/>
      <c r="R10" s="211" t="n"/>
      <c r="V10" s="212" t="n"/>
      <c r="W10" s="87" t="n"/>
      <c r="X10" s="149" t="n"/>
      <c r="Y10" s="84" t="n"/>
      <c r="Z10" s="84" t="n"/>
      <c r="AA10" s="84" t="n"/>
      <c r="AB10" s="84" t="n"/>
      <c r="AC10" s="84" t="n"/>
      <c r="AD10" s="84" t="n"/>
      <c r="AE10" s="84" t="n"/>
      <c r="AF10" s="84" t="n"/>
      <c r="AG10" s="84" t="n"/>
      <c r="AH10" s="84" t="n"/>
      <c r="AI10" s="84" t="n"/>
    </row>
    <row r="11" ht="16" customHeight="1" s="290" thickBot="1">
      <c r="B11" s="84" t="n"/>
      <c r="C11" s="194" t="n"/>
      <c r="E11" s="196" t="n"/>
      <c r="F11" s="84" t="n"/>
      <c r="G11" s="89" t="n"/>
      <c r="H11" s="84" t="n"/>
      <c r="I11" s="213" t="n"/>
      <c r="J11" s="214" t="n"/>
      <c r="K11" s="214" t="n"/>
      <c r="L11" s="214" t="n"/>
      <c r="M11" s="214" t="n"/>
      <c r="N11" s="215" t="n"/>
      <c r="O11" s="87" t="n"/>
      <c r="P11" s="149" t="n"/>
      <c r="Q11" s="84" t="n"/>
      <c r="R11" s="213" t="n"/>
      <c r="S11" s="214" t="n"/>
      <c r="T11" s="214" t="n"/>
      <c r="U11" s="214" t="n"/>
      <c r="V11" s="215" t="n"/>
      <c r="W11" s="87" t="n"/>
      <c r="X11" s="149" t="n"/>
      <c r="Y11" s="84" t="n"/>
      <c r="Z11" s="84" t="n"/>
      <c r="AA11" s="84" t="n"/>
      <c r="AB11" s="84" t="n"/>
      <c r="AC11" s="84" t="n"/>
      <c r="AD11" s="84" t="n"/>
      <c r="AE11" s="84" t="n"/>
      <c r="AF11" s="84" t="n"/>
      <c r="AG11" s="84" t="n"/>
      <c r="AH11" s="84" t="n"/>
      <c r="AI11" s="84" t="n"/>
    </row>
    <row r="12" ht="16" customHeight="1" s="290" thickTop="1">
      <c r="B12" s="84" t="n"/>
      <c r="C12" s="194" t="n"/>
      <c r="E12" s="196" t="n"/>
      <c r="F12" s="84" t="n"/>
      <c r="G12" s="89" t="n"/>
      <c r="H12" s="84" t="n"/>
      <c r="I12" s="216" t="n">
        <v>2022</v>
      </c>
      <c r="O12" s="216" t="n"/>
      <c r="P12" s="150" t="n"/>
      <c r="Q12" s="98" t="n"/>
      <c r="R12" s="216" t="inlineStr">
        <is>
          <t>Norma Jean Sanders Free Clinic</t>
        </is>
      </c>
      <c r="W12" s="87" t="n"/>
      <c r="X12" s="149" t="n"/>
      <c r="Y12" s="84" t="n"/>
      <c r="Z12" s="84" t="n"/>
      <c r="AA12" s="84" t="n"/>
      <c r="AB12" s="84" t="n"/>
      <c r="AC12" s="84" t="n"/>
      <c r="AD12" s="84" t="n"/>
      <c r="AE12" s="84" t="n"/>
      <c r="AF12" s="84" t="n"/>
      <c r="AG12" s="84" t="n"/>
      <c r="AH12" s="84" t="n"/>
      <c r="AI12" s="84" t="n"/>
    </row>
    <row r="13" ht="16" customHeight="1" s="290">
      <c r="B13" s="84" t="n"/>
      <c r="C13" s="194" t="n"/>
      <c r="E13" s="196" t="n"/>
      <c r="F13" s="84" t="n"/>
      <c r="G13" s="89" t="n"/>
      <c r="H13" s="84" t="n"/>
      <c r="O13" s="216" t="n"/>
      <c r="P13" s="150" t="n"/>
      <c r="Q13" s="98" t="n"/>
      <c r="W13" s="87" t="n"/>
      <c r="X13" s="149" t="n"/>
      <c r="Y13" s="84" t="n"/>
      <c r="Z13" s="84" t="n"/>
      <c r="AA13" s="84" t="n"/>
      <c r="AB13" s="84" t="n"/>
      <c r="AC13" s="84" t="n"/>
      <c r="AD13" s="84" t="n"/>
      <c r="AE13" s="84" t="n"/>
      <c r="AF13" s="84" t="n"/>
      <c r="AG13" s="84" t="n"/>
      <c r="AH13" s="84" t="n"/>
      <c r="AI13" s="84" t="n"/>
    </row>
    <row r="14" ht="16" customHeight="1" s="290" thickBot="1">
      <c r="B14" s="84" t="n"/>
      <c r="C14" s="197" t="n"/>
      <c r="D14" s="198" t="n"/>
      <c r="E14" s="199" t="n"/>
      <c r="F14" s="84" t="n"/>
      <c r="G14" s="89" t="n"/>
      <c r="H14" s="84" t="n"/>
      <c r="O14" s="216" t="n"/>
      <c r="P14" s="150" t="n"/>
      <c r="Q14" s="98" t="n"/>
      <c r="W14" s="87" t="n"/>
      <c r="X14" s="149" t="n"/>
      <c r="Y14" s="84" t="n"/>
      <c r="Z14" s="84" t="n"/>
      <c r="AA14" s="84" t="n"/>
      <c r="AB14" s="84" t="n"/>
      <c r="AC14" s="84" t="n"/>
      <c r="AD14" s="84" t="n"/>
      <c r="AE14" s="84" t="n"/>
      <c r="AF14" s="84" t="n"/>
      <c r="AG14" s="84" t="n"/>
      <c r="AH14" s="84" t="n"/>
      <c r="AI14" s="84" t="n"/>
    </row>
    <row r="15" ht="16" customHeight="1" s="290"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90">
      <c r="B16" s="84" t="n"/>
      <c r="C16" s="84" t="n"/>
      <c r="D16" s="84" t="n"/>
      <c r="E16" s="84" t="n"/>
      <c r="F16" s="84" t="n"/>
      <c r="Y16" s="84" t="n"/>
      <c r="Z16" s="84" t="n"/>
      <c r="AA16" s="84" t="n"/>
      <c r="AB16" s="84" t="n"/>
      <c r="AC16" s="84" t="n"/>
      <c r="AD16" s="84" t="n"/>
      <c r="AE16" s="84" t="n"/>
      <c r="AF16" s="84" t="n"/>
      <c r="AG16" s="84" t="n"/>
      <c r="AH16" s="84" t="n"/>
      <c r="AI16" s="84" t="n"/>
    </row>
    <row r="17" ht="16" customHeight="1" s="290">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90">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90">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90">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90"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90" thickBot="1" thickTop="1">
      <c r="B22" s="84" t="n"/>
      <c r="C22" s="84" t="n"/>
      <c r="D22" s="84" t="n"/>
      <c r="E22" s="84" t="n"/>
      <c r="F22" s="84" t="n"/>
      <c r="G22" s="87" t="n"/>
      <c r="H22" s="84" t="n"/>
      <c r="I22" s="200" t="inlineStr">
        <is>
          <t>Value of Service Delivered</t>
        </is>
      </c>
      <c r="J22" s="201" t="n"/>
      <c r="K22" s="201" t="n"/>
      <c r="L22" s="201" t="n"/>
      <c r="M22" s="201" t="n"/>
      <c r="N22" s="202" t="n"/>
      <c r="O22" s="87" t="n"/>
      <c r="P22" s="149" t="n"/>
      <c r="Q22" s="84" t="n"/>
      <c r="R22" s="200" t="inlineStr">
        <is>
          <t>Value of QALYs Gained</t>
        </is>
      </c>
      <c r="S22" s="201" t="n"/>
      <c r="T22" s="201" t="n"/>
      <c r="U22" s="201" t="n"/>
      <c r="V22" s="202" t="n"/>
      <c r="W22" s="87" t="n"/>
      <c r="X22" s="149" t="n"/>
      <c r="Y22" s="84" t="n"/>
      <c r="Z22" s="200" t="inlineStr">
        <is>
          <t>Value of ED Visits Diverted</t>
        </is>
      </c>
      <c r="AA22" s="201" t="n"/>
      <c r="AB22" s="201" t="n"/>
      <c r="AC22" s="201" t="n"/>
      <c r="AD22" s="202" t="n"/>
      <c r="AE22" s="84" t="n"/>
      <c r="AF22" s="84" t="n"/>
      <c r="AG22" s="84" t="n"/>
      <c r="AH22" s="84" t="n"/>
      <c r="AI22" s="84" t="n"/>
    </row>
    <row r="23" ht="21" customHeight="1" s="290"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90" thickBot="1" thickTop="1">
      <c r="B24" s="84" t="n"/>
      <c r="C24" s="84" t="n"/>
      <c r="D24" s="84" t="n"/>
      <c r="E24" s="84" t="n"/>
      <c r="F24" s="84" t="n"/>
      <c r="G24" s="88" t="n"/>
      <c r="H24" s="84" t="n"/>
      <c r="I24" s="321">
        <f>'1. Reimbursement Value'!C63</f>
        <v/>
      </c>
      <c r="J24" s="204" t="n"/>
      <c r="K24" s="204" t="n"/>
      <c r="L24" s="204" t="n"/>
      <c r="M24" s="204" t="n"/>
      <c r="N24" s="205" t="n"/>
      <c r="O24" s="88" t="n"/>
      <c r="P24" s="151" t="n"/>
      <c r="Q24" s="86" t="n"/>
      <c r="R24" s="321">
        <f>'2. Improved Health'!K23</f>
        <v/>
      </c>
      <c r="S24" s="204" t="n"/>
      <c r="T24" s="204" t="n"/>
      <c r="U24" s="204" t="n"/>
      <c r="V24" s="205" t="n"/>
      <c r="W24" s="88" t="n"/>
      <c r="X24" s="151" t="n"/>
      <c r="Y24" s="84" t="n"/>
      <c r="Z24" s="321">
        <f>AC44</f>
        <v/>
      </c>
      <c r="AA24" s="204" t="n"/>
      <c r="AB24" s="204" t="n"/>
      <c r="AC24" s="204" t="n"/>
      <c r="AD24" s="205" t="n"/>
      <c r="AE24" s="84" t="n"/>
      <c r="AF24" s="84" t="n"/>
      <c r="AG24" s="84" t="n"/>
      <c r="AH24" s="84" t="n"/>
      <c r="AI24" s="84" t="n"/>
    </row>
    <row r="25" ht="16" customHeight="1" s="290"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90">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90"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90" thickBot="1" thickTop="1">
      <c r="B28" s="84" t="n"/>
      <c r="C28" s="84" t="n"/>
      <c r="D28" s="84" t="n"/>
      <c r="E28" s="84" t="n"/>
      <c r="F28" s="84" t="n"/>
      <c r="G28" s="84" t="n"/>
      <c r="H28" s="84" t="n"/>
      <c r="I28" s="200" t="inlineStr">
        <is>
          <t>Total # of Services Delivered</t>
        </is>
      </c>
      <c r="J28" s="201" t="n"/>
      <c r="K28" s="201" t="n"/>
      <c r="L28" s="201" t="n"/>
      <c r="M28" s="201" t="n"/>
      <c r="N28" s="202" t="n"/>
      <c r="O28" s="84" t="n"/>
      <c r="Q28" s="84" t="n"/>
      <c r="R28" s="200" t="inlineStr">
        <is>
          <t>Total QALYs Gained</t>
        </is>
      </c>
      <c r="S28" s="201" t="n"/>
      <c r="T28" s="201" t="n"/>
      <c r="U28" s="201" t="n"/>
      <c r="V28" s="202" t="n"/>
      <c r="W28" s="84" t="n"/>
      <c r="Y28" s="84" t="n"/>
      <c r="Z28" s="200" t="inlineStr">
        <is>
          <t>Total ED Visits Diverted</t>
        </is>
      </c>
      <c r="AA28" s="201" t="n"/>
      <c r="AB28" s="201" t="n"/>
      <c r="AC28" s="201" t="n"/>
      <c r="AD28" s="202" t="n"/>
      <c r="AE28" s="84" t="n"/>
      <c r="AF28" s="84" t="n"/>
      <c r="AG28" s="84" t="n"/>
      <c r="AH28" s="84" t="n"/>
      <c r="AI28" s="84" t="n"/>
    </row>
    <row r="29" ht="21" customHeight="1" s="290"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90" thickBot="1" thickTop="1">
      <c r="B30" s="84" t="n"/>
      <c r="C30" s="84" t="n"/>
      <c r="D30" s="84" t="n"/>
      <c r="E30" s="84" t="n"/>
      <c r="F30" s="84" t="n"/>
      <c r="G30" s="84" t="n"/>
      <c r="H30" s="84" t="n"/>
      <c r="I30" s="203">
        <f>TEXT(L45, "#,##0") &amp; " Services Delivered"</f>
        <v/>
      </c>
      <c r="J30" s="204" t="n"/>
      <c r="K30" s="204" t="n"/>
      <c r="L30" s="204" t="n"/>
      <c r="M30" s="204" t="n"/>
      <c r="N30" s="205" t="n"/>
      <c r="O30" s="84" t="n"/>
      <c r="Q30" s="84" t="n"/>
      <c r="R30" s="218">
        <f>TEXT(S48,"#,##0") &amp; " QALYs Gained"</f>
        <v/>
      </c>
      <c r="S30" s="204" t="n"/>
      <c r="T30" s="204" t="n"/>
      <c r="U30" s="204" t="n"/>
      <c r="V30" s="205" t="n"/>
      <c r="W30" s="84" t="n"/>
      <c r="Y30" s="84" t="n"/>
      <c r="Z30" s="203">
        <f>TEXT(AC40, "#,##0") &amp; " ED Visits Diverted"</f>
        <v/>
      </c>
      <c r="AA30" s="204" t="n"/>
      <c r="AB30" s="204" t="n"/>
      <c r="AC30" s="204" t="n"/>
      <c r="AD30" s="205" t="n"/>
      <c r="AE30" s="84" t="n"/>
      <c r="AF30" s="84" t="n"/>
      <c r="AG30" s="84" t="n"/>
      <c r="AH30" s="84" t="n"/>
      <c r="AI30" s="84" t="n"/>
    </row>
    <row r="31" ht="17" customHeight="1" s="290"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90">
      <c r="B33" s="84" t="n"/>
      <c r="C33" s="84" t="n"/>
      <c r="D33" s="84" t="n"/>
      <c r="E33" s="84" t="n"/>
      <c r="F33" s="84" t="n"/>
      <c r="G33" s="84" t="n"/>
      <c r="H33" s="84" t="n"/>
      <c r="I33" s="219">
        <f>"Volunteer Time Served: " &amp; TEXT('1. Reimbursement Value'!C24,"#,##0") &amp; " Hours"</f>
        <v/>
      </c>
      <c r="O33" s="95" t="n"/>
      <c r="P33" s="152" t="n"/>
      <c r="Q33" s="95" t="n"/>
      <c r="R33" s="219">
        <f>"Total Patients Served: "&amp; TEXT('2. Improved Health'!C5,"#,##0") &amp; " Patients"</f>
        <v/>
      </c>
      <c r="W33" s="84" t="n"/>
      <c r="Y33" s="84" t="n"/>
      <c r="Z33" s="219">
        <f>"Medical ED Cost Savings: " &amp;  TEXT(AB45,"$#,##0")</f>
        <v/>
      </c>
      <c r="AE33" s="84" t="n"/>
      <c r="AF33" s="84" t="n"/>
      <c r="AG33" s="84" t="n"/>
      <c r="AH33" s="84" t="n"/>
      <c r="AI33" s="84" t="n"/>
    </row>
    <row r="34" ht="30" customHeight="1" s="290">
      <c r="B34" s="84" t="n"/>
      <c r="C34" s="84" t="n"/>
      <c r="D34" s="84" t="n"/>
      <c r="E34" s="84" t="n"/>
      <c r="F34" s="84" t="n"/>
      <c r="G34" s="84" t="n"/>
      <c r="H34" s="84" t="n"/>
      <c r="I34" s="84" t="n"/>
      <c r="J34" s="84" t="n"/>
      <c r="K34" s="84" t="n"/>
      <c r="L34" s="84" t="n"/>
      <c r="M34" s="84" t="n"/>
      <c r="N34" s="84" t="n"/>
      <c r="O34" s="95" t="n"/>
      <c r="P34" s="152" t="n"/>
      <c r="Q34" s="95" t="n"/>
      <c r="R34" s="275" t="n"/>
      <c r="W34" s="84" t="n"/>
      <c r="Y34" s="84" t="n"/>
      <c r="Z34" s="84" t="n"/>
      <c r="AA34" s="84" t="n"/>
      <c r="AB34" s="84" t="n"/>
      <c r="AC34" s="84" t="n"/>
      <c r="AD34" s="84" t="n"/>
      <c r="AE34" s="84" t="n"/>
      <c r="AF34" s="84" t="n"/>
      <c r="AG34" s="84" t="n"/>
      <c r="AH34" s="84" t="n"/>
      <c r="AI34" s="84" t="n"/>
    </row>
    <row r="35" ht="47" customHeight="1" s="290">
      <c r="B35" s="84" t="n"/>
      <c r="C35" s="84" t="n"/>
      <c r="D35" s="84" t="n"/>
      <c r="E35" s="84" t="n"/>
      <c r="F35" s="84" t="n"/>
      <c r="G35" s="84" t="n"/>
      <c r="H35" s="84" t="n"/>
      <c r="I35" s="322">
        <f>"Value of Volunteer Time: " &amp; TEXT('1. Reimbursement Value'!C67,"$#,##0")</f>
        <v/>
      </c>
      <c r="O35" s="95" t="n"/>
      <c r="P35" s="152" t="n"/>
      <c r="Q35" s="95" t="n"/>
      <c r="W35" s="84" t="n"/>
      <c r="Y35" s="84" t="n"/>
      <c r="Z35" s="322">
        <f>"Dental ED Cost Savings: " &amp; TEXT(AB46, "$#,##0")</f>
        <v/>
      </c>
      <c r="AE35" s="84" t="n"/>
      <c r="AF35" s="84" t="n"/>
      <c r="AG35" s="84" t="n"/>
      <c r="AH35" s="84" t="n"/>
      <c r="AI35" s="84" t="n"/>
    </row>
    <row r="36" ht="39" customHeight="1" s="290">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90" thickBot="1">
      <c r="B37" s="84" t="n"/>
      <c r="C37" s="84" t="n"/>
      <c r="D37" s="84" t="n"/>
      <c r="E37" s="84" t="n"/>
      <c r="F37" s="84" t="n"/>
      <c r="G37" s="84" t="n"/>
      <c r="H37" s="84" t="n"/>
      <c r="I37" s="206" t="inlineStr">
        <is>
          <t>Service Type</t>
        </is>
      </c>
      <c r="J37" s="207" t="n"/>
      <c r="K37" s="207" t="n"/>
      <c r="L37" s="251" t="inlineStr">
        <is>
          <t># of Services</t>
        </is>
      </c>
      <c r="M37" s="208" t="inlineStr">
        <is>
          <t>Value Delivered</t>
        </is>
      </c>
      <c r="N37" s="207" t="n"/>
      <c r="O37" s="94" t="n"/>
      <c r="P37" s="153" t="n"/>
      <c r="Q37" s="94" t="n"/>
      <c r="R37" s="276" t="inlineStr">
        <is>
          <t>Service Type</t>
        </is>
      </c>
      <c r="S37" s="221" t="inlineStr">
        <is>
          <t>QALYs Gained</t>
        </is>
      </c>
      <c r="U37" s="221" t="inlineStr">
        <is>
          <t>QALY Value</t>
        </is>
      </c>
      <c r="W37" s="84" t="n"/>
      <c r="Y37" s="84" t="n"/>
      <c r="Z37" s="84" t="n"/>
      <c r="AA37" s="84" t="n"/>
      <c r="AB37" s="84" t="n"/>
      <c r="AC37" s="84" t="n"/>
      <c r="AD37" s="84" t="n"/>
      <c r="AE37" s="84" t="n"/>
      <c r="AF37" s="84" t="n"/>
      <c r="AG37" s="84" t="n"/>
      <c r="AH37" s="84" t="n"/>
      <c r="AI37" s="84" t="n"/>
    </row>
    <row r="38" ht="31" customHeight="1" s="290">
      <c r="B38" s="84" t="n"/>
      <c r="C38" s="84" t="n"/>
      <c r="D38" s="84" t="n"/>
      <c r="E38" s="84" t="n"/>
      <c r="F38" s="84" t="n"/>
      <c r="G38" s="84" t="n"/>
      <c r="H38" s="84" t="n"/>
      <c r="I38" s="123">
        <f>'Dashboard Data'!B2</f>
        <v/>
      </c>
      <c r="J38" s="124" t="n"/>
      <c r="K38" s="124" t="n"/>
      <c r="L38" s="143">
        <f>'1. Reimbursement Value'!C10</f>
        <v/>
      </c>
      <c r="M38" s="323">
        <f>'Dashboard Data'!C2</f>
        <v/>
      </c>
      <c r="N38" s="225" t="n"/>
      <c r="O38" s="94" t="n"/>
      <c r="P38" s="153" t="n"/>
      <c r="Q38" s="94" t="n"/>
      <c r="R38" s="129" t="inlineStr">
        <is>
          <t>Obesity Screen</t>
        </is>
      </c>
      <c r="S38" s="274">
        <f>'Dashboard Data'!B16</f>
        <v/>
      </c>
      <c r="T38" s="225" t="n"/>
      <c r="U38" s="324">
        <f>'Dashboard Data'!C16</f>
        <v/>
      </c>
      <c r="V38" s="225" t="n"/>
      <c r="W38" s="84" t="n"/>
      <c r="Y38" s="84" t="n"/>
      <c r="Z38" s="138" t="inlineStr">
        <is>
          <t xml:space="preserve">Average Cost per Clinic Patient ($):	</t>
        </is>
      </c>
      <c r="AA38" s="139" t="n"/>
      <c r="AB38" s="223">
        <f>'3. Diverted ED Health'!D33</f>
        <v/>
      </c>
      <c r="AC38" s="224" t="n"/>
      <c r="AD38" s="225" t="n"/>
      <c r="AE38" s="84" t="n"/>
      <c r="AF38" s="84" t="n"/>
      <c r="AG38" s="84" t="n"/>
      <c r="AH38" s="84" t="n"/>
      <c r="AI38" s="84" t="n"/>
    </row>
    <row r="39" ht="31" customHeight="1" s="290">
      <c r="B39" s="84" t="n"/>
      <c r="C39" s="84" t="n"/>
      <c r="D39" s="84" t="n"/>
      <c r="E39" s="84" t="n"/>
      <c r="F39" s="84" t="n"/>
      <c r="G39" s="84" t="n"/>
      <c r="H39" s="84" t="n"/>
      <c r="I39" s="120">
        <f>'Dashboard Data'!B3</f>
        <v/>
      </c>
      <c r="J39" s="118" t="n"/>
      <c r="K39" s="118" t="n"/>
      <c r="L39" s="144">
        <f>'1. Reimbursement Value'!C7+'1. Reimbursement Value'!C8</f>
        <v/>
      </c>
      <c r="M39" s="325">
        <f>'Dashboard Data'!C3</f>
        <v/>
      </c>
      <c r="N39" s="228" t="n"/>
      <c r="O39" s="94" t="n"/>
      <c r="P39" s="153" t="n"/>
      <c r="Q39" s="94" t="n"/>
      <c r="R39" s="134" t="inlineStr">
        <is>
          <t>Cholesterol Screen</t>
        </is>
      </c>
      <c r="S39" s="241">
        <f>'Dashboard Data'!B17</f>
        <v/>
      </c>
      <c r="T39" s="228" t="n"/>
      <c r="U39" s="326">
        <f>'Dashboard Data'!C17</f>
        <v/>
      </c>
      <c r="V39" s="228" t="n"/>
      <c r="W39" s="84" t="n"/>
      <c r="Y39" s="84" t="n"/>
      <c r="Z39" s="130" t="n"/>
      <c r="AA39" s="230" t="n"/>
      <c r="AC39" s="231" t="n"/>
      <c r="AD39" s="228" t="n"/>
      <c r="AE39" s="84" t="n"/>
      <c r="AF39" s="84" t="n"/>
      <c r="AG39" s="84" t="n"/>
      <c r="AH39" s="84" t="n"/>
      <c r="AI39" s="84" t="n"/>
    </row>
    <row r="40" ht="31" customHeight="1" s="290">
      <c r="B40" s="84" t="n"/>
      <c r="C40" s="84" t="n"/>
      <c r="D40" s="84" t="n"/>
      <c r="E40" s="84" t="n"/>
      <c r="F40" s="84" t="n"/>
      <c r="G40" s="84" t="n"/>
      <c r="H40" s="84" t="n"/>
      <c r="I40" s="125">
        <f>'Dashboard Data'!B4</f>
        <v/>
      </c>
      <c r="J40" s="126" t="n"/>
      <c r="K40" s="126" t="n"/>
      <c r="L40" s="145">
        <f>'1. Reimbursement Value'!C22</f>
        <v/>
      </c>
      <c r="M40" s="327">
        <f>'Dashboard Data'!C4</f>
        <v/>
      </c>
      <c r="N40" s="228" t="n"/>
      <c r="O40" s="94" t="n"/>
      <c r="P40" s="153" t="n"/>
      <c r="Q40" s="94" t="n"/>
      <c r="R40" s="131" t="inlineStr">
        <is>
          <t>HTN Screen</t>
        </is>
      </c>
      <c r="S40" s="240">
        <f>'Dashboard Data'!B18</f>
        <v/>
      </c>
      <c r="T40" s="228" t="n"/>
      <c r="U40" s="328">
        <f>'Dashboard Data'!C18</f>
        <v/>
      </c>
      <c r="V40" s="228" t="n"/>
      <c r="W40" s="84" t="n"/>
      <c r="Y40" s="84" t="n"/>
      <c r="Z40" s="134" t="inlineStr">
        <is>
          <t>Number of Diverted ED Visits (#):</t>
        </is>
      </c>
      <c r="AA40" s="135" t="n"/>
      <c r="AB40" s="136" t="n"/>
      <c r="AC40" s="232">
        <f>'3. Diverted ED Health'!D39</f>
        <v/>
      </c>
      <c r="AD40" s="228" t="n"/>
      <c r="AE40" s="84" t="n"/>
      <c r="AF40" s="84" t="n"/>
      <c r="AG40" s="84" t="n"/>
      <c r="AH40" s="84" t="n"/>
      <c r="AI40" s="84" t="n"/>
    </row>
    <row r="41" ht="32" customHeight="1" s="290">
      <c r="B41" s="84" t="n"/>
      <c r="C41" s="84" t="n"/>
      <c r="D41" s="84" t="n"/>
      <c r="E41" s="84" t="n"/>
      <c r="F41" s="84" t="n"/>
      <c r="G41" s="84" t="n"/>
      <c r="H41" s="84" t="n"/>
      <c r="I41" s="120">
        <f>'Dashboard Data'!B5</f>
        <v/>
      </c>
      <c r="J41" s="118" t="n"/>
      <c r="K41" s="118" t="n"/>
      <c r="L41" s="144">
        <f>'1. Reimbursement Value'!C20</f>
        <v/>
      </c>
      <c r="M41" s="329">
        <f>'Dashboard Data'!C5</f>
        <v/>
      </c>
      <c r="N41" s="228" t="n"/>
      <c r="O41" s="94" t="n"/>
      <c r="P41" s="153" t="n"/>
      <c r="Q41" s="94" t="n"/>
      <c r="R41" s="134" t="inlineStr">
        <is>
          <t>Influenza Vaccination</t>
        </is>
      </c>
      <c r="S41" s="241">
        <f>'Dashboard Data'!B19</f>
        <v/>
      </c>
      <c r="T41" s="228" t="n"/>
      <c r="U41" s="326">
        <f>'Dashboard Data'!C19</f>
        <v/>
      </c>
      <c r="V41" s="228" t="n"/>
      <c r="W41" s="84" t="n"/>
      <c r="Y41" s="84" t="n"/>
      <c r="Z41" s="134" t="inlineStr">
        <is>
          <t xml:space="preserve">      Number of ED Visits Diverted (Medical)</t>
        </is>
      </c>
      <c r="AA41" s="135" t="n"/>
      <c r="AB41" s="239">
        <f>'3. Diverted ED Health'!D35</f>
        <v/>
      </c>
      <c r="AD41" s="228" t="n"/>
      <c r="AE41" s="84" t="n"/>
      <c r="AF41" s="84" t="n"/>
      <c r="AG41" s="84" t="n"/>
      <c r="AH41" s="84" t="n"/>
      <c r="AI41" s="84" t="n"/>
    </row>
    <row r="42" ht="31" customHeight="1" s="290">
      <c r="B42" s="84" t="n"/>
      <c r="C42" s="84" t="n"/>
      <c r="D42" s="84" t="n"/>
      <c r="E42" s="84" t="n"/>
      <c r="F42" s="84" t="n"/>
      <c r="G42" s="84" t="n"/>
      <c r="H42" s="84" t="n"/>
      <c r="I42" s="125">
        <f>'Dashboard Data'!B6</f>
        <v/>
      </c>
      <c r="J42" s="126" t="n"/>
      <c r="K42" s="126" t="n"/>
      <c r="L42" s="145">
        <f>'1. Reimbursement Value'!C18+'1. Reimbursement Value'!C16</f>
        <v/>
      </c>
      <c r="M42" s="330">
        <f>'Dashboard Data'!C6</f>
        <v/>
      </c>
      <c r="N42" s="228" t="n"/>
      <c r="O42" s="94" t="n"/>
      <c r="P42" s="153" t="n"/>
      <c r="Q42" s="94" t="n"/>
      <c r="R42" s="131" t="inlineStr">
        <is>
          <t>Cancer Screen</t>
        </is>
      </c>
      <c r="S42" s="240">
        <f>'Dashboard Data'!B20</f>
        <v/>
      </c>
      <c r="T42" s="228" t="n"/>
      <c r="U42" s="328">
        <f>'Dashboard Data'!C20</f>
        <v/>
      </c>
      <c r="V42" s="228" t="n"/>
      <c r="W42" s="84" t="n"/>
      <c r="Y42" s="84" t="n"/>
      <c r="Z42" s="134" t="inlineStr">
        <is>
          <t xml:space="preserve">      Number of ED Visits Diverted (Dental)</t>
        </is>
      </c>
      <c r="AA42" s="135" t="n"/>
      <c r="AB42" s="239">
        <f>'3. Diverted ED Health'!D37</f>
        <v/>
      </c>
      <c r="AD42" s="228" t="n"/>
      <c r="AE42" s="84" t="n"/>
      <c r="AF42" s="84" t="n"/>
      <c r="AG42" s="84" t="n"/>
      <c r="AH42" s="84" t="n"/>
      <c r="AI42" s="84" t="n"/>
    </row>
    <row r="43" ht="32" customHeight="1" s="290">
      <c r="B43" s="84" t="n"/>
      <c r="C43" s="84" t="n"/>
      <c r="D43" s="84" t="n"/>
      <c r="E43" s="84" t="n"/>
      <c r="F43" s="84" t="n"/>
      <c r="G43" s="84" t="n"/>
      <c r="H43" s="84" t="n"/>
      <c r="I43" s="120">
        <f>'Dashboard Data'!B7</f>
        <v/>
      </c>
      <c r="J43" s="118" t="n"/>
      <c r="K43" s="118" t="n"/>
      <c r="L43" s="144">
        <f>'1. Reimbursement Value'!C14</f>
        <v/>
      </c>
      <c r="M43" s="329">
        <f>'Dashboard Data'!C7</f>
        <v/>
      </c>
      <c r="N43" s="228" t="n"/>
      <c r="O43" s="94" t="n"/>
      <c r="P43" s="153" t="n"/>
      <c r="Q43" s="94" t="n"/>
      <c r="R43" s="134" t="inlineStr">
        <is>
          <t>Mental Health Visit</t>
        </is>
      </c>
      <c r="S43" s="241">
        <f>'Dashboard Data'!B21</f>
        <v/>
      </c>
      <c r="T43" s="228" t="n"/>
      <c r="U43" s="326">
        <f>'Dashboard Data'!C21</f>
        <v/>
      </c>
      <c r="V43" s="228" t="n"/>
      <c r="W43" s="84" t="n"/>
      <c r="Y43" s="84" t="n"/>
      <c r="Z43" s="132" t="n"/>
      <c r="AA43" s="230" t="n"/>
      <c r="AC43" s="231" t="n"/>
      <c r="AD43" s="228" t="n"/>
      <c r="AE43" s="84" t="n"/>
      <c r="AF43" s="84" t="n"/>
      <c r="AG43" s="84" t="n"/>
      <c r="AH43" s="84" t="n"/>
      <c r="AI43" s="84" t="n"/>
    </row>
    <row r="44" ht="31" customHeight="1" s="290" thickBot="1">
      <c r="B44" s="84" t="n"/>
      <c r="C44" s="84" t="n"/>
      <c r="D44" s="84" t="n"/>
      <c r="E44" s="84" t="n"/>
      <c r="F44" s="84" t="n"/>
      <c r="G44" s="84" t="n"/>
      <c r="H44" s="84" t="n"/>
      <c r="I44" s="127">
        <f>'Dashboard Data'!B8</f>
        <v/>
      </c>
      <c r="J44" s="128" t="n"/>
      <c r="K44" s="128" t="n"/>
      <c r="L44" s="146">
        <f>'1. Reimbursement Value'!C12</f>
        <v/>
      </c>
      <c r="M44" s="331">
        <f>'Dashboard Data'!C8</f>
        <v/>
      </c>
      <c r="N44" s="235" t="n"/>
      <c r="O44" s="94" t="n"/>
      <c r="P44" s="153" t="n"/>
      <c r="Q44" s="94" t="n"/>
      <c r="R44" s="131" t="inlineStr">
        <is>
          <t>Sexual Health Screening</t>
        </is>
      </c>
      <c r="S44" s="240">
        <f>'Dashboard Data'!B22</f>
        <v/>
      </c>
      <c r="T44" s="228" t="n"/>
      <c r="U44" s="328">
        <f>'Dashboard Data'!C22</f>
        <v/>
      </c>
      <c r="V44" s="228" t="n"/>
      <c r="W44" s="84" t="n"/>
      <c r="Y44" s="84" t="n"/>
      <c r="Z44" s="134" t="inlineStr">
        <is>
          <t>Total ED Cost Savings</t>
        </is>
      </c>
      <c r="AA44" s="135" t="n"/>
      <c r="AB44" s="332" t="n"/>
      <c r="AC44" s="333">
        <f>'3. Diverted ED Health'!D45</f>
        <v/>
      </c>
      <c r="AD44" s="228" t="n"/>
      <c r="AE44" s="84" t="n"/>
      <c r="AF44" s="84" t="n"/>
      <c r="AG44" s="84" t="n"/>
      <c r="AH44" s="84" t="n"/>
      <c r="AI44" s="84" t="n"/>
    </row>
    <row r="45" ht="31" customHeight="1" s="290" thickBot="1">
      <c r="B45" s="84" t="n"/>
      <c r="C45" s="84" t="n"/>
      <c r="D45" s="84" t="n"/>
      <c r="E45" s="84" t="n"/>
      <c r="F45" s="84" t="n"/>
      <c r="G45" s="84" t="n"/>
      <c r="H45" s="84" t="n"/>
      <c r="I45" s="121" t="inlineStr">
        <is>
          <t>Total</t>
        </is>
      </c>
      <c r="J45" s="122" t="n"/>
      <c r="K45" s="122" t="n"/>
      <c r="L45" s="147">
        <f>SUM(L38:L44)</f>
        <v/>
      </c>
      <c r="M45" s="334">
        <f>ROUND(SUM(M38:N44),0)</f>
        <v/>
      </c>
      <c r="N45" s="237" t="n"/>
      <c r="O45" s="94" t="n"/>
      <c r="P45" s="153" t="n"/>
      <c r="Q45" s="94" t="n"/>
      <c r="R45" s="134" t="inlineStr">
        <is>
          <t>Non-Influenza Vaccination</t>
        </is>
      </c>
      <c r="S45" s="241">
        <f>'Dashboard Data'!B23</f>
        <v/>
      </c>
      <c r="T45" s="228" t="n"/>
      <c r="U45" s="326">
        <f>'Dashboard Data'!C23</f>
        <v/>
      </c>
      <c r="V45" s="228" t="n"/>
      <c r="W45" s="84" t="n"/>
      <c r="Y45" s="84" t="n"/>
      <c r="Z45" s="134" t="inlineStr">
        <is>
          <t xml:space="preserve">      ED Cost Savings (Medical)</t>
        </is>
      </c>
      <c r="AA45" s="135" t="n"/>
      <c r="AB45" s="335">
        <f>'3. Diverted ED Health'!D41</f>
        <v/>
      </c>
      <c r="AD45" s="228" t="n"/>
      <c r="AE45" s="84" t="n"/>
      <c r="AF45" s="84" t="n"/>
      <c r="AG45" s="84" t="n"/>
      <c r="AH45" s="84" t="n"/>
      <c r="AI45" s="84" t="n"/>
    </row>
    <row r="46" ht="32" customHeight="1" s="290">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40">
        <f>'Dashboard Data'!B24</f>
        <v/>
      </c>
      <c r="T46" s="228" t="n"/>
      <c r="U46" s="336">
        <f>'Dashboard Data'!C24</f>
        <v/>
      </c>
      <c r="V46" s="228" t="n"/>
      <c r="W46" s="84" t="n"/>
      <c r="Y46" s="84" t="n"/>
      <c r="Z46" s="134" t="inlineStr">
        <is>
          <t xml:space="preserve">      ED Cost Savings (Dental)</t>
        </is>
      </c>
      <c r="AA46" s="135" t="n"/>
      <c r="AB46" s="335">
        <f>'3. Diverted ED Health'!D43</f>
        <v/>
      </c>
      <c r="AD46" s="228" t="n"/>
      <c r="AE46" s="84" t="n"/>
      <c r="AF46" s="84" t="n"/>
      <c r="AG46" s="84" t="n"/>
      <c r="AH46" s="84" t="n"/>
      <c r="AI46" s="84" t="n"/>
    </row>
    <row r="47" ht="33" customHeight="1" s="290"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41">
        <f>'Dashboard Data'!B25</f>
        <v/>
      </c>
      <c r="T47" s="228" t="n"/>
      <c r="U47" s="326">
        <f>'Dashboard Data'!C25</f>
        <v/>
      </c>
      <c r="V47" s="228" t="n"/>
      <c r="W47" s="84" t="n"/>
      <c r="Y47" s="84" t="n"/>
      <c r="Z47" s="132" t="n"/>
      <c r="AA47" s="230" t="n"/>
      <c r="AB47" s="230" t="n"/>
      <c r="AC47" s="230" t="n"/>
      <c r="AD47" s="231" t="n"/>
      <c r="AE47" s="84" t="n"/>
      <c r="AF47" s="84" t="n"/>
      <c r="AG47" s="84" t="n"/>
      <c r="AH47" s="84" t="n"/>
      <c r="AI47" s="84" t="n"/>
    </row>
    <row r="48" ht="33" customHeight="1" s="290" thickBot="1">
      <c r="B48" s="84" t="n"/>
      <c r="C48" s="84" t="n"/>
      <c r="D48" s="84" t="n"/>
      <c r="E48" s="84" t="n"/>
      <c r="F48" s="84" t="n"/>
      <c r="G48" s="84" t="n"/>
      <c r="H48" s="84" t="n"/>
      <c r="I48" s="250" t="inlineStr">
        <is>
          <t>Return Value Analysis</t>
        </is>
      </c>
      <c r="L48" s="251" t="n"/>
      <c r="M48" s="251" t="n"/>
      <c r="O48" s="94" t="n"/>
      <c r="P48" s="153" t="n"/>
      <c r="Q48" s="94" t="n"/>
      <c r="R48" s="133" t="inlineStr">
        <is>
          <t>Total</t>
        </is>
      </c>
      <c r="S48" s="269">
        <f>'2. Improved Health'!J23</f>
        <v/>
      </c>
      <c r="T48" s="237" t="n"/>
      <c r="U48" s="337">
        <f>'2. Improved Health'!K23</f>
        <v/>
      </c>
      <c r="V48" s="237" t="n"/>
      <c r="W48" s="84" t="n"/>
      <c r="Y48" s="84" t="n"/>
      <c r="Z48" s="141" t="inlineStr">
        <is>
          <t>ED Cost Savings per dollar ($) invested</t>
        </is>
      </c>
      <c r="AA48" s="142" t="n"/>
      <c r="AB48" s="234">
        <f>'3. Diverted ED Health'!D46</f>
        <v/>
      </c>
      <c r="AC48" s="207" t="n"/>
      <c r="AD48" s="235" t="n"/>
      <c r="AE48" s="84" t="n"/>
      <c r="AF48" s="84" t="n"/>
      <c r="AG48" s="84" t="n"/>
      <c r="AH48" s="84" t="n"/>
      <c r="AI48" s="84" t="n"/>
    </row>
    <row r="49" ht="30" customHeight="1" s="290">
      <c r="B49" s="84" t="n"/>
      <c r="C49" s="84" t="n"/>
      <c r="D49" s="84" t="n"/>
      <c r="E49" s="84" t="n"/>
      <c r="F49" s="84" t="n"/>
      <c r="G49" s="84" t="n"/>
      <c r="H49" s="84" t="n"/>
      <c r="I49" s="258" t="inlineStr">
        <is>
          <t>Total Cash-Operating Expenditure</t>
        </is>
      </c>
      <c r="J49" s="259" t="n"/>
      <c r="K49" s="259" t="n"/>
      <c r="L49" s="259" t="n"/>
      <c r="M49" s="338">
        <f>'1. Reimbursement Value'!C26</f>
        <v/>
      </c>
      <c r="N49" s="253"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90" thickBot="1">
      <c r="B50" s="84" t="n"/>
      <c r="C50" s="84" t="n"/>
      <c r="D50" s="84" t="n"/>
      <c r="E50" s="84" t="n"/>
      <c r="F50" s="84" t="n"/>
      <c r="G50" s="84" t="n"/>
      <c r="H50" s="84" t="n"/>
      <c r="I50" s="260" t="inlineStr">
        <is>
          <t>Total Delivered Value</t>
        </is>
      </c>
      <c r="M50" s="339">
        <f>M45</f>
        <v/>
      </c>
      <c r="N50" s="255" t="n"/>
      <c r="O50" s="94" t="n"/>
      <c r="P50" s="153" t="n"/>
      <c r="Q50" s="94" t="n"/>
      <c r="R50" s="84" t="n"/>
      <c r="S50" s="268" t="inlineStr">
        <is>
          <t>% of Patients With Condition</t>
        </is>
      </c>
      <c r="U50" s="268" t="inlineStr">
        <is>
          <t>Est. Patients Using Service</t>
        </is>
      </c>
      <c r="W50" s="84" t="n"/>
      <c r="Y50" s="84" t="n"/>
      <c r="Z50" s="276" t="inlineStr">
        <is>
          <t>Return Value Analysis</t>
        </is>
      </c>
      <c r="AC50" s="117" t="n"/>
      <c r="AD50" s="117" t="n"/>
      <c r="AE50" s="84" t="n"/>
      <c r="AF50" s="84" t="n"/>
      <c r="AG50" s="84" t="n"/>
      <c r="AH50" s="84" t="n"/>
      <c r="AI50" s="84" t="n"/>
    </row>
    <row r="51" ht="30" customHeight="1" s="290" thickBot="1">
      <c r="B51" s="84" t="n"/>
      <c r="C51" s="84" t="n"/>
      <c r="D51" s="84" t="n"/>
      <c r="E51" s="84" t="n"/>
      <c r="F51" s="84" t="n"/>
      <c r="G51" s="84" t="n"/>
      <c r="H51" s="84" t="n"/>
      <c r="I51" s="261" t="inlineStr">
        <is>
          <t>Return Value = Delivered Value/CAPEX</t>
        </is>
      </c>
      <c r="J51" s="262" t="n"/>
      <c r="K51" s="262" t="n"/>
      <c r="L51" s="262" t="n"/>
      <c r="M51" s="256">
        <f>M50/M49</f>
        <v/>
      </c>
      <c r="N51" s="257" t="n"/>
      <c r="O51" s="94" t="n"/>
      <c r="P51" s="153" t="n"/>
      <c r="Q51" s="94" t="n"/>
      <c r="R51" s="276" t="inlineStr">
        <is>
          <t>Service Type</t>
        </is>
      </c>
      <c r="W51" s="84" t="n"/>
      <c r="Y51" s="84" t="n"/>
      <c r="Z51" s="258" t="inlineStr">
        <is>
          <t>Total Cash-Operating Expenditure</t>
        </is>
      </c>
      <c r="AA51" s="259" t="n"/>
      <c r="AB51" s="259" t="n"/>
      <c r="AC51" s="338">
        <f>'1. Reimbursement Value'!C26</f>
        <v/>
      </c>
      <c r="AD51" s="253" t="n"/>
      <c r="AE51" s="84" t="n"/>
      <c r="AF51" s="84" t="n"/>
      <c r="AG51" s="84" t="n"/>
      <c r="AH51" s="84" t="n"/>
      <c r="AI51" s="84" t="n"/>
    </row>
    <row r="52" ht="30" customHeight="1" s="290">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71">
        <f>'2. Improved Health'!C11</f>
        <v/>
      </c>
      <c r="T52" s="272" t="n"/>
      <c r="U52" s="273">
        <f>'2. Improved Health'!D11</f>
        <v/>
      </c>
      <c r="V52" s="253" t="n"/>
      <c r="W52" s="84" t="n"/>
      <c r="Y52" s="84" t="n"/>
      <c r="Z52" s="260" t="inlineStr">
        <is>
          <t>Total Delivered Value</t>
        </is>
      </c>
      <c r="AC52" s="339">
        <f>Z24</f>
        <v/>
      </c>
      <c r="AD52" s="255" t="n"/>
      <c r="AE52" s="84" t="n"/>
      <c r="AF52" s="84" t="n"/>
      <c r="AG52" s="84" t="n"/>
      <c r="AH52" s="84" t="n"/>
      <c r="AI52" s="84" t="n"/>
    </row>
    <row r="53" ht="30" customHeight="1" s="290"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3">
        <f>'2. Improved Health'!C12</f>
        <v/>
      </c>
      <c r="T53" s="228" t="n"/>
      <c r="U53" s="264">
        <f>'2. Improved Health'!D12</f>
        <v/>
      </c>
      <c r="V53" s="255" t="n"/>
      <c r="W53" s="84" t="n"/>
      <c r="Y53" s="84" t="n"/>
      <c r="Z53" s="261" t="inlineStr">
        <is>
          <t>Return Value = Delivered Value/CAPEX</t>
        </is>
      </c>
      <c r="AA53" s="262" t="n"/>
      <c r="AB53" s="262" t="n"/>
      <c r="AC53" s="256">
        <f>AC52/AC51</f>
        <v/>
      </c>
      <c r="AD53" s="257" t="n"/>
      <c r="AE53" s="84" t="n"/>
      <c r="AF53" s="84" t="n"/>
      <c r="AG53" s="84" t="n"/>
      <c r="AH53" s="84" t="n"/>
      <c r="AI53" s="84" t="n"/>
    </row>
    <row r="54" ht="30" customHeight="1" s="290">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5">
        <f>'2. Improved Health'!C13</f>
        <v/>
      </c>
      <c r="T54" s="228" t="n"/>
      <c r="U54" s="267">
        <f>'2. Improved Health'!D13</f>
        <v/>
      </c>
      <c r="V54" s="255" t="n"/>
      <c r="W54" s="84" t="n"/>
      <c r="Y54" s="84" t="n"/>
      <c r="Z54" s="84" t="n"/>
      <c r="AA54" s="84" t="n"/>
      <c r="AB54" s="84" t="n"/>
      <c r="AC54" s="84" t="n"/>
      <c r="AD54" s="84" t="n"/>
      <c r="AE54" s="84" t="n"/>
      <c r="AF54" s="84" t="n"/>
      <c r="AG54" s="84" t="n"/>
      <c r="AH54" s="84" t="n"/>
      <c r="AI54" s="84" t="n"/>
    </row>
    <row r="55" ht="30" customHeight="1" s="290">
      <c r="B55" s="84" t="n"/>
      <c r="C55" s="84" t="n"/>
      <c r="D55" s="84" t="n"/>
      <c r="E55" s="84" t="n"/>
      <c r="F55" s="84" t="n"/>
      <c r="G55" s="84" t="n"/>
      <c r="H55" s="84" t="n"/>
      <c r="I55" s="84" t="n"/>
      <c r="J55" s="84" t="n"/>
      <c r="K55" s="84" t="n"/>
      <c r="L55" s="84" t="n"/>
      <c r="M55" s="84" t="n"/>
      <c r="N55" s="84" t="n"/>
      <c r="O55" s="84" t="n"/>
      <c r="Q55" s="84" t="n"/>
      <c r="R55" s="155" t="inlineStr">
        <is>
          <t>Influenza Vaccination</t>
        </is>
      </c>
      <c r="S55" s="263">
        <f>'2. Improved Health'!C14</f>
        <v/>
      </c>
      <c r="T55" s="228" t="n"/>
      <c r="U55" s="264">
        <f>'2. Improved Health'!D14</f>
        <v/>
      </c>
      <c r="V55" s="255" t="n"/>
      <c r="W55" s="84" t="n"/>
      <c r="Y55" s="84" t="n"/>
      <c r="Z55" s="84" t="n"/>
      <c r="AA55" s="84" t="n"/>
      <c r="AB55" s="84" t="n"/>
      <c r="AC55" s="84" t="n"/>
      <c r="AD55" s="84" t="n"/>
      <c r="AE55" s="84" t="n"/>
      <c r="AF55" s="84" t="n"/>
      <c r="AG55" s="84" t="n"/>
      <c r="AH55" s="84" t="n"/>
      <c r="AI55" s="84" t="n"/>
    </row>
    <row r="56" ht="30" customHeight="1" s="290">
      <c r="B56" s="84" t="n"/>
      <c r="C56" s="84" t="n"/>
      <c r="D56" s="84" t="n"/>
      <c r="E56" s="84" t="n"/>
      <c r="F56" s="84" t="n"/>
      <c r="G56" s="84" t="n"/>
      <c r="H56" s="84" t="n"/>
      <c r="I56" s="249">
        <f>"This means that for every dollar invested, your organization(s) was able to provide $" &amp;TEXT(M51,"#,##0.00") &amp; " of FQHC equivalent care to patients."</f>
        <v/>
      </c>
      <c r="O56" s="84" t="n"/>
      <c r="Q56" s="84" t="n"/>
      <c r="R56" s="156" t="inlineStr">
        <is>
          <t>Cancer Screen</t>
        </is>
      </c>
      <c r="S56" s="265">
        <f>'2. Improved Health'!C15</f>
        <v/>
      </c>
      <c r="T56" s="228" t="n"/>
      <c r="U56" s="267">
        <f>'2. Improved Health'!D15</f>
        <v/>
      </c>
      <c r="V56" s="255" t="n"/>
      <c r="W56" s="84" t="n"/>
      <c r="Y56" s="84" t="n"/>
      <c r="Z56" s="84" t="n"/>
      <c r="AA56" s="84" t="n"/>
      <c r="AB56" s="84" t="n"/>
      <c r="AC56" s="84" t="n"/>
      <c r="AD56" s="84" t="n"/>
      <c r="AE56" s="84" t="n"/>
      <c r="AF56" s="84" t="n"/>
      <c r="AG56" s="84" t="n"/>
      <c r="AH56" s="84" t="n"/>
      <c r="AI56" s="84" t="n"/>
    </row>
    <row r="57" ht="30" customHeight="1" s="290">
      <c r="B57" s="84" t="n"/>
      <c r="C57" s="84" t="n"/>
      <c r="D57" s="84" t="n"/>
      <c r="E57" s="84" t="n"/>
      <c r="F57" s="84" t="n"/>
      <c r="G57" s="84" t="n"/>
      <c r="H57" s="84" t="n"/>
      <c r="O57" s="84" t="n"/>
      <c r="Q57" s="84" t="n"/>
      <c r="R57" s="155" t="inlineStr">
        <is>
          <t>Mental Health Visit</t>
        </is>
      </c>
      <c r="S57" s="263">
        <f>'2. Improved Health'!C16</f>
        <v/>
      </c>
      <c r="T57" s="228" t="n"/>
      <c r="U57" s="264">
        <f>'2. Improved Health'!D16</f>
        <v/>
      </c>
      <c r="V57" s="255" t="n"/>
      <c r="W57" s="84" t="n"/>
      <c r="Y57" s="84" t="n"/>
      <c r="Z57" s="84" t="n"/>
      <c r="AA57" s="84" t="n"/>
      <c r="AB57" s="84" t="n"/>
      <c r="AC57" s="84" t="n"/>
      <c r="AD57" s="84" t="n"/>
      <c r="AE57" s="84" t="n"/>
      <c r="AF57" s="84" t="n"/>
      <c r="AG57" s="84" t="n"/>
      <c r="AH57" s="84" t="n"/>
      <c r="AI57" s="84" t="n"/>
    </row>
    <row r="58" ht="30" customHeight="1" s="290">
      <c r="B58" s="84" t="n"/>
      <c r="C58" s="84" t="n"/>
      <c r="D58" s="84" t="n"/>
      <c r="E58" s="84" t="n"/>
      <c r="F58" s="84" t="n"/>
      <c r="G58" s="84" t="n"/>
      <c r="H58" s="84" t="n"/>
      <c r="O58" s="84" t="n"/>
      <c r="Q58" s="84" t="n"/>
      <c r="R58" s="156" t="inlineStr">
        <is>
          <t>Sexual Health Screening</t>
        </is>
      </c>
      <c r="S58" s="265">
        <f>'2. Improved Health'!C17</f>
        <v/>
      </c>
      <c r="T58" s="228" t="n"/>
      <c r="U58" s="267">
        <f>'2. Improved Health'!D17</f>
        <v/>
      </c>
      <c r="V58" s="255" t="n"/>
      <c r="W58" s="84" t="n"/>
      <c r="Y58" s="84" t="n"/>
      <c r="Z58" s="249">
        <f>"This means that for every dollar invested, your organization(s) was able to provide $" &amp;TEXT(AC53,"#,##0.00") &amp; " of cost savings."</f>
        <v/>
      </c>
      <c r="AE58" s="84" t="n"/>
      <c r="AF58" s="84" t="n"/>
      <c r="AG58" s="84" t="n"/>
      <c r="AH58" s="84" t="n"/>
      <c r="AI58" s="84" t="n"/>
    </row>
    <row r="59" ht="30" customHeight="1" s="290">
      <c r="B59" s="84" t="n"/>
      <c r="C59" s="84" t="n"/>
      <c r="D59" s="84" t="n"/>
      <c r="E59" s="84" t="n"/>
      <c r="F59" s="84" t="n"/>
      <c r="G59" s="84" t="n"/>
      <c r="H59" s="84" t="n"/>
      <c r="O59" s="84" t="n"/>
      <c r="Q59" s="84" t="n"/>
      <c r="R59" s="155" t="inlineStr">
        <is>
          <t>Non-Influenza Vaccination</t>
        </is>
      </c>
      <c r="S59" s="263">
        <f>'2. Improved Health'!C19</f>
        <v/>
      </c>
      <c r="T59" s="228" t="n"/>
      <c r="U59" s="264">
        <f>'2. Improved Health'!D19</f>
        <v/>
      </c>
      <c r="V59" s="255" t="n"/>
      <c r="W59" s="84" t="n"/>
      <c r="Y59" s="84" t="n"/>
      <c r="AE59" s="84" t="n"/>
      <c r="AF59" s="84" t="n"/>
      <c r="AG59" s="84" t="n"/>
      <c r="AH59" s="84" t="n"/>
      <c r="AI59" s="84" t="n"/>
    </row>
    <row r="60" ht="30" customHeight="1" s="290">
      <c r="B60" s="84" t="n"/>
      <c r="C60" s="84" t="n"/>
      <c r="D60" s="84" t="n"/>
      <c r="E60" s="84" t="n"/>
      <c r="F60" s="84" t="n"/>
      <c r="G60" s="84" t="n"/>
      <c r="H60" s="84" t="n"/>
      <c r="O60" s="84" t="n"/>
      <c r="Q60" s="84" t="n"/>
      <c r="R60" s="156" t="inlineStr">
        <is>
          <t>Oral Health Visit</t>
        </is>
      </c>
      <c r="S60" s="265">
        <f>'2. Improved Health'!C20</f>
        <v/>
      </c>
      <c r="T60" s="228" t="n"/>
      <c r="U60" s="266">
        <f>'2. Improved Health'!D20</f>
        <v/>
      </c>
      <c r="V60" s="255" t="n"/>
      <c r="W60" s="84" t="n"/>
      <c r="Y60" s="84" t="n"/>
      <c r="AE60" s="84" t="n"/>
      <c r="AF60" s="84" t="n"/>
      <c r="AG60" s="84" t="n"/>
      <c r="AH60" s="84" t="n"/>
      <c r="AI60" s="84" t="n"/>
    </row>
    <row r="61" ht="30" customHeight="1" s="290" thickBot="1">
      <c r="B61" s="84" t="n"/>
      <c r="C61" s="84" t="n"/>
      <c r="D61" s="84" t="n"/>
      <c r="E61" s="84" t="n"/>
      <c r="F61" s="84" t="n"/>
      <c r="G61" s="84" t="n"/>
      <c r="H61" s="84" t="n"/>
      <c r="O61" s="84" t="n"/>
      <c r="Q61" s="84" t="n"/>
      <c r="R61" s="157" t="inlineStr">
        <is>
          <t>Diabetes Screening</t>
        </is>
      </c>
      <c r="S61" s="277">
        <f>'2. Improved Health'!C21</f>
        <v/>
      </c>
      <c r="T61" s="278" t="n"/>
      <c r="U61" s="279">
        <f>'2. Improved Health'!D21</f>
        <v/>
      </c>
      <c r="V61" s="257" t="n"/>
      <c r="W61" s="84" t="n"/>
      <c r="Y61" s="84" t="n"/>
      <c r="AE61" s="84" t="n"/>
      <c r="AF61" s="84" t="n"/>
      <c r="AG61" s="84" t="n"/>
      <c r="AH61" s="84" t="n"/>
      <c r="AI61" s="84" t="n"/>
    </row>
    <row r="62" ht="30" customHeight="1" s="290">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90" thickBot="1">
      <c r="B70" s="84" t="n"/>
      <c r="C70" s="84" t="n"/>
      <c r="D70" s="84" t="n"/>
      <c r="E70" s="84" t="n"/>
      <c r="F70" s="84" t="n"/>
      <c r="G70" s="84" t="n"/>
      <c r="H70" s="84" t="n"/>
      <c r="I70" s="84" t="n"/>
      <c r="J70" s="84" t="n"/>
      <c r="K70" s="84" t="n"/>
      <c r="L70" s="84" t="n"/>
      <c r="M70" s="84" t="n"/>
      <c r="N70" s="84" t="n"/>
      <c r="O70" s="84" t="n"/>
      <c r="Q70" s="84" t="n"/>
      <c r="R70" s="276"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90">
      <c r="B71" s="84" t="n"/>
      <c r="C71" s="84" t="n"/>
      <c r="D71" s="84" t="n"/>
      <c r="E71" s="84" t="n"/>
      <c r="F71" s="84" t="n"/>
      <c r="G71" s="84" t="n"/>
      <c r="H71" s="84" t="n"/>
      <c r="I71" s="84" t="n"/>
      <c r="J71" s="84" t="n"/>
      <c r="K71" s="84" t="n"/>
      <c r="L71" s="84" t="n"/>
      <c r="M71" s="84" t="n"/>
      <c r="N71" s="84" t="n"/>
      <c r="O71" s="84" t="n"/>
      <c r="Q71" s="84" t="n"/>
      <c r="R71" s="258" t="inlineStr">
        <is>
          <t>Total Cash-Operating Expenditure</t>
        </is>
      </c>
      <c r="S71" s="259" t="n"/>
      <c r="T71" s="259" t="n"/>
      <c r="U71" s="338">
        <f>'1. Reimbursement Value'!C26</f>
        <v/>
      </c>
      <c r="V71" s="253" t="n"/>
      <c r="W71" s="84" t="n"/>
      <c r="Y71" s="84" t="n"/>
      <c r="Z71" s="84" t="n"/>
      <c r="AA71" s="84" t="n"/>
      <c r="AB71" s="84" t="n"/>
      <c r="AC71" s="84" t="n"/>
      <c r="AD71" s="84" t="n"/>
      <c r="AE71" s="84" t="n"/>
      <c r="AF71" s="84" t="n"/>
      <c r="AG71" s="84" t="n"/>
      <c r="AH71" s="84" t="n"/>
      <c r="AI71" s="84" t="n"/>
    </row>
    <row r="72" ht="29" customHeight="1" s="290">
      <c r="B72" s="84" t="n"/>
      <c r="C72" s="84" t="n"/>
      <c r="D72" s="84" t="n"/>
      <c r="E72" s="84" t="n"/>
      <c r="F72" s="84" t="n"/>
      <c r="G72" s="84" t="n"/>
      <c r="H72" s="84" t="n"/>
      <c r="I72" s="84" t="n"/>
      <c r="J72" s="84" t="n"/>
      <c r="K72" s="84" t="n"/>
      <c r="L72" s="84" t="n"/>
      <c r="M72" s="84" t="n"/>
      <c r="N72" s="84" t="n"/>
      <c r="O72" s="84" t="n"/>
      <c r="Q72" s="84" t="n"/>
      <c r="R72" s="260" t="inlineStr">
        <is>
          <t>Total Delivered Value</t>
        </is>
      </c>
      <c r="U72" s="339">
        <f>R24</f>
        <v/>
      </c>
      <c r="V72" s="255" t="n"/>
      <c r="W72" s="84" t="n"/>
      <c r="Y72" s="84" t="n"/>
      <c r="Z72" s="84" t="n"/>
      <c r="AA72" s="84" t="n"/>
      <c r="AB72" s="84" t="n"/>
      <c r="AC72" s="84" t="n"/>
      <c r="AD72" s="84" t="n"/>
      <c r="AE72" s="84" t="n"/>
      <c r="AF72" s="84" t="n"/>
      <c r="AG72" s="84" t="n"/>
      <c r="AH72" s="84" t="n"/>
      <c r="AI72" s="84" t="n"/>
    </row>
    <row r="73" ht="29" customHeight="1" s="290" thickBot="1">
      <c r="B73" s="84" t="n"/>
      <c r="C73" s="84" t="n"/>
      <c r="D73" s="84" t="n"/>
      <c r="E73" s="84" t="n"/>
      <c r="F73" s="84" t="n"/>
      <c r="G73" s="84" t="n"/>
      <c r="H73" s="84" t="n"/>
      <c r="I73" s="84" t="n"/>
      <c r="J73" s="84" t="n"/>
      <c r="K73" s="84" t="n"/>
      <c r="L73" s="84" t="n"/>
      <c r="M73" s="84" t="n"/>
      <c r="N73" s="84" t="n"/>
      <c r="O73" s="84" t="n"/>
      <c r="Q73" s="84" t="n"/>
      <c r="R73" s="261" t="inlineStr">
        <is>
          <t>Return Value = Delivered Value/CAPEX</t>
        </is>
      </c>
      <c r="S73" s="262" t="n"/>
      <c r="T73" s="262" t="n"/>
      <c r="U73" s="256">
        <f>U72/U71</f>
        <v/>
      </c>
      <c r="V73" s="257" t="n"/>
      <c r="W73" s="84" t="n"/>
      <c r="Y73" s="84" t="n"/>
      <c r="Z73" s="84" t="n"/>
      <c r="AA73" s="84" t="n"/>
      <c r="AB73" s="84" t="n"/>
      <c r="AC73" s="84" t="n"/>
      <c r="AD73" s="84" t="n"/>
      <c r="AE73" s="84" t="n"/>
      <c r="AF73" s="84" t="n"/>
      <c r="AG73" s="84" t="n"/>
      <c r="AH73" s="84" t="n"/>
      <c r="AI73" s="84" t="n"/>
    </row>
    <row r="74" ht="29" customHeight="1" s="290">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90">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90">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90">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90">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90">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90">
      <c r="B80" s="84" t="n"/>
      <c r="C80" s="84" t="n"/>
      <c r="D80" s="84" t="n"/>
      <c r="E80" s="84" t="n"/>
      <c r="F80" s="84" t="n"/>
      <c r="G80" s="84" t="n"/>
      <c r="H80" s="84" t="n"/>
      <c r="I80" s="84" t="n"/>
      <c r="J80" s="84" t="n"/>
      <c r="K80" s="84" t="n"/>
      <c r="L80" s="84" t="n"/>
      <c r="M80" s="84" t="n"/>
      <c r="N80" s="84" t="n"/>
      <c r="O80" s="84" t="n"/>
      <c r="Q80" s="84" t="n"/>
      <c r="R80" s="249">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90">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90">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90">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90">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90">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90">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90">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90">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90">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90">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90">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90">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90">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81" min="1" max="1"/>
    <col width="57.1640625" customWidth="1" style="281" min="2" max="2"/>
    <col width="15.1640625" customWidth="1" style="281" min="3" max="3"/>
    <col width="25.5" customWidth="1" style="281" min="4" max="4"/>
    <col width="14.5" customWidth="1" style="281" min="5" max="5"/>
    <col width="24.5" customWidth="1" style="281" min="6" max="6"/>
    <col width="14.5" customWidth="1" style="281" min="7" max="8"/>
    <col width="14.5" customWidth="1" style="281" min="9" max="16384"/>
  </cols>
  <sheetData>
    <row r="1" ht="18" customHeight="1" s="290">
      <c r="A1" s="282" t="inlineStr">
        <is>
          <t>1. REIMBURSEMENT VALUE OF FREE CLINIC SERVICES</t>
        </is>
      </c>
      <c r="E1" s="45" t="n"/>
    </row>
    <row r="2" ht="14" customHeight="1" s="290" thickBot="1">
      <c r="A2" s="73" t="inlineStr">
        <is>
          <t>Clinic Data Inputs highlighted in RED font</t>
        </is>
      </c>
      <c r="D2" s="45" t="n"/>
      <c r="E2" s="45" t="n"/>
    </row>
    <row r="3" ht="20" customHeight="1" s="290" thickBot="1">
      <c r="A3" s="283" t="inlineStr">
        <is>
          <t>Clinic Data Inputs</t>
        </is>
      </c>
      <c r="B3" s="72" t="inlineStr">
        <is>
          <t>Clinic Name:</t>
        </is>
      </c>
      <c r="C3" s="43">
        <f>'0. Dashboard'!R12</f>
        <v/>
      </c>
      <c r="D3" s="74" t="n"/>
      <c r="E3" s="45" t="n"/>
    </row>
    <row r="4" ht="20" customHeight="1" s="290" thickBot="1">
      <c r="A4" s="284" t="n"/>
      <c r="B4" s="53" t="inlineStr">
        <is>
          <t>Reporting Period:</t>
        </is>
      </c>
      <c r="C4" s="43">
        <f>'0. Dashboard'!I12</f>
        <v/>
      </c>
      <c r="D4" s="75" t="n"/>
      <c r="E4" s="45" t="n"/>
    </row>
    <row r="5" ht="13" customHeight="1" s="290">
      <c r="A5" s="284" t="n"/>
      <c r="B5" s="66" t="n"/>
      <c r="D5" s="45" t="n"/>
      <c r="E5" s="45" t="n"/>
    </row>
    <row r="6" ht="14" customHeight="1" s="290" thickBot="1">
      <c r="A6" s="284" t="n"/>
      <c r="B6" s="53" t="inlineStr">
        <is>
          <t>Number of Encounters:</t>
        </is>
      </c>
      <c r="D6" s="45" t="n"/>
      <c r="E6" s="45" t="n"/>
    </row>
    <row r="7" ht="15.75" customHeight="1" s="290" thickBot="1">
      <c r="A7" s="284"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90" thickBot="1">
      <c r="A8" s="284"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90" thickBot="1">
      <c r="A9" s="284" t="n"/>
      <c r="B9" s="53" t="n"/>
      <c r="C9" s="108" t="n"/>
      <c r="D9" s="71" t="n"/>
      <c r="E9" s="70" t="n"/>
      <c r="F9" s="70" t="n"/>
      <c r="G9" s="70" t="n"/>
    </row>
    <row r="10" ht="18" customHeight="1" s="290" thickBot="1">
      <c r="A10" s="284"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90" thickBot="1">
      <c r="A11" s="284" t="n"/>
      <c r="C11" s="113" t="n"/>
    </row>
    <row r="12" ht="18" customHeight="1" s="290" thickBot="1">
      <c r="A12" s="284"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90" thickBot="1">
      <c r="A13" s="284" t="n"/>
      <c r="C13" s="114" t="n"/>
      <c r="D13" s="45" t="n"/>
      <c r="E13" s="45" t="n"/>
    </row>
    <row r="14" ht="18" customHeight="1" s="290" thickBot="1">
      <c r="A14" s="284"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90" thickBot="1">
      <c r="A15" s="284" t="n"/>
      <c r="C15" s="114" t="n"/>
      <c r="D15" s="45" t="n"/>
      <c r="E15" s="45" t="n"/>
    </row>
    <row r="16" ht="18" customHeight="1" s="290" thickBot="1">
      <c r="A16" s="284"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90" thickBot="1">
      <c r="A17" s="284" t="n"/>
      <c r="B17" s="53" t="n"/>
      <c r="C17" s="115" t="n"/>
      <c r="D17" s="45" t="n"/>
      <c r="E17" s="45" t="n"/>
    </row>
    <row r="18" ht="18" customHeight="1" s="290" thickBot="1">
      <c r="A18" s="284"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90" thickBot="1">
      <c r="A19" s="284" t="n"/>
      <c r="C19" s="114" t="n"/>
      <c r="D19" s="45" t="n"/>
      <c r="E19" s="45" t="n"/>
    </row>
    <row r="20" ht="18" customHeight="1" s="290" thickBot="1">
      <c r="A20" s="284"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90" thickBot="1">
      <c r="A21" s="284" t="n"/>
      <c r="B21" s="58" t="n"/>
      <c r="C21" s="115" t="n"/>
      <c r="D21" s="45" t="n"/>
      <c r="E21" s="45" t="n"/>
    </row>
    <row r="22" ht="18" customHeight="1" s="290" thickBot="1">
      <c r="A22" s="284"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90" thickBot="1">
      <c r="A23" s="284" t="n"/>
      <c r="B23" s="58" t="n"/>
      <c r="C23" s="116" t="n"/>
      <c r="D23" s="45" t="n"/>
      <c r="E23" s="45" t="n"/>
    </row>
    <row r="24" ht="18" customHeight="1" s="290" thickBot="1">
      <c r="A24" s="284"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90" thickBot="1">
      <c r="A25" s="284" t="n"/>
      <c r="B25" s="58" t="n"/>
      <c r="C25" s="69" t="n"/>
      <c r="D25" s="45" t="n"/>
      <c r="E25" s="45" t="n"/>
    </row>
    <row r="26" ht="18" customHeight="1" s="290" thickBot="1">
      <c r="A26" s="285" t="n"/>
      <c r="B26" s="68" t="inlineStr">
        <is>
          <t>Total Cash-Operating Expenditure</t>
        </is>
      </c>
      <c r="C26" s="340">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90">
      <c r="D27" s="45" t="n"/>
      <c r="E27" s="45" t="n"/>
    </row>
    <row r="28" ht="13" customHeight="1" s="290">
      <c r="A28" s="286" t="inlineStr">
        <is>
          <t>Value Conversion Rates</t>
        </is>
      </c>
      <c r="B28" s="53" t="inlineStr">
        <is>
          <t>Reimbursement Rate per Encounter</t>
        </is>
      </c>
      <c r="D28" s="45" t="n"/>
      <c r="E28" s="45" t="n"/>
    </row>
    <row r="29" ht="13" customHeight="1" s="290">
      <c r="B29" s="66" t="inlineStr">
        <is>
          <t xml:space="preserve">     Established Patient</t>
        </is>
      </c>
      <c r="C29" s="57" t="n">
        <v>176.45</v>
      </c>
      <c r="D29" s="287" t="inlineStr">
        <is>
          <t>Prospective Payment System (PPS) rate, 2021</t>
        </is>
      </c>
      <c r="E29" s="45" t="n"/>
    </row>
    <row r="30" hidden="1" ht="13" customHeight="1" s="290">
      <c r="B30" s="66" t="inlineStr">
        <is>
          <t xml:space="preserve">     Specialty Referral</t>
        </is>
      </c>
      <c r="C30" s="57" t="n">
        <v>176.45</v>
      </c>
      <c r="D30" s="287" t="inlineStr">
        <is>
          <t>Prospective Payment System (PPS) rate, 2021</t>
        </is>
      </c>
      <c r="E30" s="45" t="n"/>
    </row>
    <row r="31" ht="13" customHeight="1" s="290">
      <c r="B31" s="66" t="inlineStr">
        <is>
          <t xml:space="preserve">     New Patient</t>
        </is>
      </c>
      <c r="C31" s="57" t="n">
        <v>236.44</v>
      </c>
      <c r="D31" s="287" t="inlineStr">
        <is>
          <t>New patient visits reimbursed at 1.34x PPS rate</t>
        </is>
      </c>
    </row>
    <row r="32" ht="13" customHeight="1" s="290">
      <c r="C32" s="63" t="n"/>
      <c r="D32" s="45" t="n"/>
      <c r="E32" s="45" t="n"/>
    </row>
    <row r="33" ht="14" customHeight="1" s="290">
      <c r="B33" s="62" t="inlineStr">
        <is>
          <t>Weighted Average Reimbursement of Pharmacy Prescriptions</t>
        </is>
      </c>
      <c r="C33" s="61" t="n">
        <v>14.23</v>
      </c>
      <c r="D33" s="64" t="inlineStr">
        <is>
          <t>See "Rx Rate" tab below</t>
        </is>
      </c>
      <c r="E33" s="45" t="n"/>
    </row>
    <row r="34" ht="13" customHeight="1" s="290">
      <c r="C34" s="63" t="n"/>
      <c r="D34" s="65" t="n"/>
      <c r="E34" s="45" t="n"/>
    </row>
    <row r="35" ht="14" customHeight="1" s="290">
      <c r="B35" s="62" t="inlineStr">
        <is>
          <t>Weighted Average Reimbursement of Clinical Lab Tests</t>
        </is>
      </c>
      <c r="C35" s="61" t="n">
        <v>18.26</v>
      </c>
      <c r="D35" s="64" t="inlineStr">
        <is>
          <t>See "Lab Rate" tab below</t>
        </is>
      </c>
      <c r="E35" s="45" t="n"/>
    </row>
    <row r="36" ht="13" customHeight="1" s="290">
      <c r="C36" s="63" t="n"/>
      <c r="D36" s="45" t="n"/>
      <c r="E36" s="45" t="n"/>
    </row>
    <row r="37" ht="14" customHeight="1" s="290">
      <c r="B37" s="62" t="inlineStr">
        <is>
          <t>Weighted Average Charge for Imaging Tests</t>
        </is>
      </c>
      <c r="C37" s="61" t="n">
        <v>204</v>
      </c>
      <c r="D37" s="287" t="inlineStr">
        <is>
          <t>See "Image Rate" tab below</t>
        </is>
      </c>
    </row>
    <row r="38" ht="13" customHeight="1" s="290">
      <c r="D38" s="45" t="n"/>
      <c r="E38" s="45" t="n"/>
    </row>
    <row r="39" ht="14" customHeight="1" s="290" thickBot="1">
      <c r="B39" s="53" t="inlineStr">
        <is>
          <t>Value per Covid-19 Test</t>
        </is>
      </c>
      <c r="C39" s="57" t="n">
        <v>75</v>
      </c>
      <c r="D39" s="288" t="inlineStr">
        <is>
          <t>Medicare reimbursement rate, 2021</t>
        </is>
      </c>
    </row>
    <row r="40" ht="13" customHeight="1" s="290">
      <c r="B40" s="53" t="inlineStr">
        <is>
          <t>Value per 1st Covid-19 Vaccine</t>
        </is>
      </c>
      <c r="C40" s="57" t="n">
        <v>16.94</v>
      </c>
    </row>
    <row r="41" ht="13" customHeight="1" s="290">
      <c r="A41" s="286" t="n"/>
      <c r="B41" s="53" t="inlineStr">
        <is>
          <t>Value per 2nd Covid-19 Vaccine</t>
        </is>
      </c>
      <c r="C41" s="57" t="n">
        <v>28.39</v>
      </c>
    </row>
    <row r="42" ht="13" customHeight="1" s="290">
      <c r="A42" s="286" t="n"/>
      <c r="B42" s="53" t="n"/>
      <c r="C42" s="60" t="n"/>
    </row>
    <row r="43" ht="13" customHeight="1" s="290">
      <c r="A43" s="286"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90">
      <c r="A44" s="286" t="n"/>
      <c r="B44" s="58" t="n"/>
      <c r="C44" s="71" t="n"/>
      <c r="D44" s="56" t="n"/>
    </row>
    <row r="45" ht="13" customHeight="1" s="290">
      <c r="A45" s="286"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90">
      <c r="A46" s="286" t="n"/>
      <c r="B46" s="53" t="n"/>
      <c r="C46" s="60" t="n"/>
    </row>
    <row r="47" ht="13" customHeight="1" s="290">
      <c r="A47" s="286" t="n"/>
      <c r="B47" s="58" t="inlineStr">
        <is>
          <t>Average Value of a Volunteer Hour</t>
        </is>
      </c>
      <c r="C47" s="57">
        <f>1484.08/52</f>
        <v/>
      </c>
      <c r="D47" s="281" t="inlineStr">
        <is>
          <t>Independent Sector Estimate of Value of Volunteer Time per hour</t>
        </is>
      </c>
    </row>
    <row r="48" ht="14" customHeight="1" s="290" thickBot="1">
      <c r="D48" s="71" t="n"/>
      <c r="E48" s="45" t="n"/>
    </row>
    <row r="49" ht="13" customHeight="1" s="290" thickTop="1">
      <c r="A49" s="280" t="inlineStr">
        <is>
          <t>Calculated Value</t>
        </is>
      </c>
      <c r="B49" s="53" t="inlineStr">
        <is>
          <t>Value of Health Encounter</t>
        </is>
      </c>
      <c r="C49" s="55">
        <f>(C7*C29) + (C8*C31)</f>
        <v/>
      </c>
      <c r="D49" s="45" t="n"/>
      <c r="E49" s="45" t="n"/>
    </row>
    <row r="50" ht="13" customHeight="1" s="290">
      <c r="B50" s="53" t="n"/>
      <c r="C50" s="51" t="n"/>
      <c r="D50" s="45" t="n"/>
      <c r="E50" s="45" t="n"/>
    </row>
    <row r="51" ht="13" customHeight="1" s="290">
      <c r="B51" s="53" t="inlineStr">
        <is>
          <t>Value of Prescriptions</t>
        </is>
      </c>
      <c r="C51" s="52">
        <f>C10*C33</f>
        <v/>
      </c>
      <c r="D51" s="45" t="n"/>
      <c r="E51" s="45" t="n"/>
    </row>
    <row r="52" ht="13" customHeight="1" s="290">
      <c r="B52" s="53" t="n"/>
      <c r="C52" s="51" t="n"/>
      <c r="D52" s="45" t="n"/>
      <c r="E52" s="45" t="n"/>
    </row>
    <row r="53" ht="13" customHeight="1" s="290">
      <c r="B53" s="53" t="inlineStr">
        <is>
          <t>Value of Imaging</t>
        </is>
      </c>
      <c r="C53" s="52">
        <f>C14*C37</f>
        <v/>
      </c>
      <c r="D53" s="45" t="n"/>
      <c r="E53" s="45" t="n"/>
    </row>
    <row r="54" ht="13" customHeight="1" s="290">
      <c r="B54" s="53" t="n"/>
      <c r="C54" s="51" t="n"/>
      <c r="D54" s="45" t="n"/>
      <c r="E54" s="45" t="n"/>
    </row>
    <row r="55" ht="13" customHeight="1" s="290">
      <c r="B55" s="53" t="inlineStr">
        <is>
          <t>Value of Clinical Lab Tests</t>
        </is>
      </c>
      <c r="C55" s="52">
        <f>C12*C35</f>
        <v/>
      </c>
      <c r="D55" s="45" t="n"/>
      <c r="E55" s="45" t="n"/>
    </row>
    <row r="56" ht="13" customHeight="1" s="290">
      <c r="C56" s="51" t="n"/>
      <c r="D56" s="45" t="n"/>
      <c r="E56" s="45" t="n"/>
    </row>
    <row r="57" ht="13" customHeight="1" s="290">
      <c r="B57" s="53" t="inlineStr">
        <is>
          <t>Value of Covid Tests + Vaccines</t>
        </is>
      </c>
      <c r="C57" s="52">
        <f>(C16*C39)+C18*(C40+C41)</f>
        <v/>
      </c>
      <c r="D57" s="45" t="n"/>
      <c r="E57" s="45" t="n"/>
    </row>
    <row r="58" ht="13" customHeight="1" s="290">
      <c r="B58" s="53" t="n"/>
      <c r="C58" s="54" t="n"/>
      <c r="D58" s="45" t="n"/>
      <c r="E58" s="45" t="n"/>
    </row>
    <row r="59" ht="13" customHeight="1" s="290">
      <c r="B59" s="53" t="inlineStr">
        <is>
          <t xml:space="preserve">Value of Dental Health </t>
        </is>
      </c>
      <c r="C59" s="52">
        <f>C20*C43</f>
        <v/>
      </c>
      <c r="D59" s="45" t="n"/>
      <c r="E59" s="45" t="n"/>
    </row>
    <row r="60" ht="13" customHeight="1" s="290">
      <c r="B60" s="53" t="n"/>
      <c r="C60" s="54" t="n"/>
      <c r="D60" s="45" t="n"/>
      <c r="E60" s="45" t="n"/>
    </row>
    <row r="61" ht="13" customHeight="1" s="290">
      <c r="B61" s="53" t="inlineStr">
        <is>
          <t>Value of Behavioral Health</t>
        </is>
      </c>
      <c r="C61" s="52">
        <f>C22*C45</f>
        <v/>
      </c>
      <c r="D61" s="45" t="n"/>
      <c r="E61" s="45" t="n"/>
    </row>
    <row r="62" ht="14" customHeight="1" s="290" thickBot="1">
      <c r="C62" s="51" t="n"/>
      <c r="D62" s="45" t="n"/>
      <c r="E62" s="45" t="n"/>
    </row>
    <row r="63" ht="15" customHeight="1" s="290" thickBot="1" thickTop="1">
      <c r="B63" s="50" t="inlineStr">
        <is>
          <t>Total Service Value</t>
        </is>
      </c>
      <c r="C63" s="49">
        <f>SUM(C49:C62)</f>
        <v/>
      </c>
      <c r="D63" s="48" t="inlineStr">
        <is>
          <t>*** Value of services may encompass value of clinical volunteer service</t>
        </is>
      </c>
      <c r="E63" s="45" t="n"/>
    </row>
    <row r="64" ht="14" customHeight="1" s="290" thickTop="1">
      <c r="D64" s="45" t="n"/>
      <c r="E64" s="45" t="n"/>
    </row>
    <row r="65" ht="13" customHeight="1" s="290">
      <c r="B65" s="47" t="inlineStr">
        <is>
          <t>Return Value</t>
        </is>
      </c>
      <c r="C65" s="46">
        <f>C63/C26</f>
        <v/>
      </c>
      <c r="E65" s="45" t="n"/>
    </row>
    <row r="66" ht="13" customHeight="1" s="290">
      <c r="D66" s="45" t="n"/>
      <c r="E66" s="45" t="n"/>
    </row>
    <row r="67" ht="13" customHeight="1" s="290">
      <c r="B67" s="99" t="inlineStr">
        <is>
          <t>Value of Volunteer Time</t>
        </is>
      </c>
      <c r="C67" s="341">
        <f>C47*C24</f>
        <v/>
      </c>
      <c r="D67" s="45" t="n"/>
      <c r="E67" s="45" t="n"/>
    </row>
    <row r="68" ht="13" customHeight="1" s="290">
      <c r="D68" s="45" t="n"/>
      <c r="E68" s="45" t="n"/>
    </row>
    <row r="69" ht="13" customHeight="1" s="290">
      <c r="D69" s="45" t="n"/>
      <c r="E69" s="45" t="n"/>
    </row>
    <row r="70" ht="13" customHeight="1" s="290">
      <c r="D70" s="45" t="n"/>
      <c r="E70" s="45" t="n"/>
    </row>
    <row r="71" ht="13" customHeight="1" s="290">
      <c r="D71" s="45" t="n"/>
      <c r="E71" s="45" t="n"/>
    </row>
    <row r="72" ht="13" customHeight="1" s="290">
      <c r="D72" s="45" t="n"/>
      <c r="E72" s="45" t="n"/>
    </row>
    <row r="73" ht="13" customHeight="1" s="290">
      <c r="D73" s="45" t="n"/>
      <c r="E73" s="45" t="n"/>
    </row>
    <row r="74" ht="13" customHeight="1" s="290">
      <c r="D74" s="45" t="n"/>
      <c r="E74" s="45" t="n"/>
    </row>
    <row r="75" ht="13" customHeight="1" s="290">
      <c r="D75" s="45" t="n"/>
      <c r="E75" s="45" t="n"/>
    </row>
    <row r="76" ht="13" customHeight="1" s="290">
      <c r="D76" s="45" t="n"/>
      <c r="E76" s="45" t="n"/>
    </row>
    <row r="77" ht="13" customHeight="1" s="290">
      <c r="D77" s="45" t="n"/>
      <c r="E77" s="45" t="n"/>
    </row>
    <row r="78" ht="13" customHeight="1" s="290">
      <c r="D78" s="45" t="n"/>
      <c r="E78" s="45" t="n"/>
    </row>
    <row r="79" ht="13" customHeight="1" s="290">
      <c r="D79" s="45" t="n"/>
      <c r="E79" s="45" t="n"/>
    </row>
    <row r="80" ht="13" customHeight="1" s="290">
      <c r="D80" s="45" t="n"/>
      <c r="E80" s="45" t="n"/>
    </row>
    <row r="81" ht="13" customHeight="1" s="290">
      <c r="D81" s="45" t="n"/>
      <c r="E81" s="45" t="n"/>
    </row>
    <row r="82" ht="13" customHeight="1" s="290">
      <c r="D82" s="45" t="n"/>
      <c r="E82" s="45" t="n"/>
    </row>
    <row r="83" ht="13" customHeight="1" s="290">
      <c r="D83" s="45" t="n"/>
      <c r="E83" s="45" t="n"/>
    </row>
    <row r="84" ht="13" customHeight="1" s="290">
      <c r="D84" s="45" t="n"/>
      <c r="E84" s="45" t="n"/>
    </row>
    <row r="85" ht="13" customHeight="1" s="290">
      <c r="D85" s="45" t="n"/>
      <c r="E85" s="45" t="n"/>
    </row>
    <row r="86" ht="13" customHeight="1" s="290">
      <c r="D86" s="45" t="n"/>
      <c r="E86" s="45" t="n"/>
    </row>
    <row r="87" ht="13" customHeight="1" s="290">
      <c r="D87" s="45" t="n"/>
      <c r="E87" s="45" t="n"/>
    </row>
    <row r="88" ht="13" customHeight="1" s="290">
      <c r="D88" s="45" t="n"/>
      <c r="E88" s="45" t="n"/>
    </row>
    <row r="89" ht="13" customHeight="1" s="290">
      <c r="D89" s="45" t="n"/>
      <c r="E89" s="45" t="n"/>
    </row>
    <row r="90" ht="13" customHeight="1" s="290">
      <c r="D90" s="45" t="n"/>
      <c r="E90" s="45" t="n"/>
    </row>
    <row r="91" ht="13" customHeight="1" s="290">
      <c r="D91" s="45" t="n"/>
      <c r="E91" s="45" t="n"/>
    </row>
    <row r="92" ht="13" customHeight="1" s="290">
      <c r="D92" s="45" t="n"/>
      <c r="E92" s="45" t="n"/>
    </row>
    <row r="93" ht="13" customHeight="1" s="290">
      <c r="D93" s="45" t="n"/>
      <c r="E93" s="45" t="n"/>
    </row>
    <row r="94" ht="13" customHeight="1" s="290">
      <c r="D94" s="45" t="n"/>
      <c r="E94" s="45" t="n"/>
    </row>
    <row r="95" ht="13" customHeight="1" s="290">
      <c r="D95" s="45" t="n"/>
      <c r="E95" s="45" t="n"/>
    </row>
    <row r="96" ht="13" customHeight="1" s="290">
      <c r="D96" s="45" t="n"/>
      <c r="E96" s="45" t="n"/>
    </row>
    <row r="97" ht="13" customHeight="1" s="290">
      <c r="D97" s="45" t="n"/>
      <c r="E97" s="45" t="n"/>
    </row>
    <row r="98" ht="13" customHeight="1" s="290">
      <c r="D98" s="45" t="n"/>
      <c r="E98" s="45" t="n"/>
    </row>
    <row r="99" ht="13" customHeight="1" s="290">
      <c r="D99" s="45" t="n"/>
      <c r="E99" s="45" t="n"/>
    </row>
    <row r="100" ht="13" customHeight="1" s="290">
      <c r="D100" s="45" t="n"/>
      <c r="E100" s="45" t="n"/>
    </row>
    <row r="101" ht="13" customHeight="1" s="290">
      <c r="D101" s="45" t="n"/>
      <c r="E101" s="45" t="n"/>
    </row>
    <row r="102" ht="13" customHeight="1" s="290">
      <c r="D102" s="45" t="n"/>
      <c r="E102" s="45" t="n"/>
    </row>
    <row r="103" ht="13" customHeight="1" s="290">
      <c r="D103" s="45" t="n"/>
      <c r="E103" s="45" t="n"/>
    </row>
    <row r="104" ht="13" customHeight="1" s="290">
      <c r="D104" s="45" t="n"/>
      <c r="E104" s="45" t="n"/>
    </row>
    <row r="105" ht="13" customHeight="1" s="290">
      <c r="D105" s="45" t="n"/>
      <c r="E105" s="45" t="n"/>
    </row>
    <row r="106" ht="13" customHeight="1" s="290">
      <c r="D106" s="45" t="n"/>
      <c r="E106" s="45" t="n"/>
    </row>
    <row r="107" ht="13" customHeight="1" s="290">
      <c r="D107" s="45" t="n"/>
      <c r="E107" s="45" t="n"/>
    </row>
    <row r="108" ht="13" customHeight="1" s="290">
      <c r="D108" s="45" t="n"/>
      <c r="E108" s="45" t="n"/>
    </row>
    <row r="109" ht="13" customHeight="1" s="290">
      <c r="D109" s="45" t="n"/>
      <c r="E109" s="45" t="n"/>
    </row>
    <row r="110" ht="13" customHeight="1" s="290">
      <c r="D110" s="45" t="n"/>
      <c r="E110" s="45" t="n"/>
    </row>
    <row r="111" ht="13" customHeight="1" s="290">
      <c r="D111" s="45" t="n"/>
      <c r="E111" s="45" t="n"/>
    </row>
    <row r="112" ht="13" customHeight="1" s="290">
      <c r="D112" s="45" t="n"/>
      <c r="E112" s="45" t="n"/>
    </row>
    <row r="113" ht="13" customHeight="1" s="290">
      <c r="D113" s="45" t="n"/>
      <c r="E113" s="45" t="n"/>
    </row>
    <row r="114" ht="13" customHeight="1" s="290">
      <c r="D114" s="45" t="n"/>
      <c r="E114" s="45" t="n"/>
    </row>
    <row r="115" ht="13" customHeight="1" s="290">
      <c r="D115" s="45" t="n"/>
      <c r="E115" s="45" t="n"/>
    </row>
    <row r="116" ht="13" customHeight="1" s="290">
      <c r="D116" s="45" t="n"/>
      <c r="E116" s="45" t="n"/>
    </row>
    <row r="117" ht="13" customHeight="1" s="290">
      <c r="D117" s="45" t="n"/>
      <c r="E117" s="45" t="n"/>
    </row>
    <row r="118" ht="13" customHeight="1" s="290">
      <c r="D118" s="45" t="n"/>
      <c r="E118" s="45" t="n"/>
    </row>
    <row r="119" ht="13" customHeight="1" s="290">
      <c r="D119" s="45" t="n"/>
      <c r="E119" s="45" t="n"/>
    </row>
    <row r="120" ht="13" customHeight="1" s="290">
      <c r="D120" s="45" t="n"/>
      <c r="E120" s="45" t="n"/>
    </row>
    <row r="121" ht="13" customHeight="1" s="290">
      <c r="D121" s="45" t="n"/>
      <c r="E121" s="45" t="n"/>
    </row>
    <row r="122" ht="13" customHeight="1" s="290">
      <c r="D122" s="45" t="n"/>
      <c r="E122" s="45" t="n"/>
    </row>
    <row r="123" ht="13" customHeight="1" s="290">
      <c r="D123" s="45" t="n"/>
      <c r="E123" s="45" t="n"/>
    </row>
    <row r="124" ht="13" customHeight="1" s="290">
      <c r="D124" s="45" t="n"/>
      <c r="E124" s="45" t="n"/>
    </row>
    <row r="125" ht="13" customHeight="1" s="290">
      <c r="D125" s="45" t="n"/>
      <c r="E125" s="45" t="n"/>
    </row>
    <row r="126" ht="13" customHeight="1" s="290">
      <c r="D126" s="45" t="n"/>
      <c r="E126" s="45" t="n"/>
    </row>
    <row r="127" ht="13" customHeight="1" s="290">
      <c r="D127" s="45" t="n"/>
      <c r="E127" s="45" t="n"/>
    </row>
    <row r="128" ht="13" customHeight="1" s="290">
      <c r="D128" s="45" t="n"/>
      <c r="E128" s="45" t="n"/>
    </row>
    <row r="129" ht="13" customHeight="1" s="290">
      <c r="D129" s="45" t="n"/>
      <c r="E129" s="45" t="n"/>
    </row>
    <row r="130" ht="13" customHeight="1" s="290">
      <c r="D130" s="45" t="n"/>
      <c r="E130" s="45" t="n"/>
    </row>
    <row r="131" ht="13" customHeight="1" s="290">
      <c r="D131" s="45" t="n"/>
      <c r="E131" s="45" t="n"/>
    </row>
    <row r="132" ht="13" customHeight="1" s="290">
      <c r="D132" s="45" t="n"/>
      <c r="E132" s="45" t="n"/>
    </row>
    <row r="133" ht="13" customHeight="1" s="290">
      <c r="D133" s="45" t="n"/>
      <c r="E133" s="45" t="n"/>
    </row>
    <row r="134" ht="13" customHeight="1" s="290">
      <c r="D134" s="45" t="n"/>
      <c r="E134" s="45" t="n"/>
    </row>
    <row r="135" ht="13" customHeight="1" s="290">
      <c r="D135" s="45" t="n"/>
      <c r="E135" s="45" t="n"/>
    </row>
    <row r="136" ht="13" customHeight="1" s="290">
      <c r="D136" s="45" t="n"/>
      <c r="E136" s="45" t="n"/>
    </row>
    <row r="137" ht="13" customHeight="1" s="290">
      <c r="D137" s="45" t="n"/>
      <c r="E137" s="45" t="n"/>
    </row>
    <row r="138" ht="13" customHeight="1" s="290">
      <c r="D138" s="45" t="n"/>
      <c r="E138" s="45" t="n"/>
    </row>
    <row r="139" ht="13" customHeight="1" s="290">
      <c r="D139" s="45" t="n"/>
      <c r="E139" s="45" t="n"/>
    </row>
    <row r="140" ht="13" customHeight="1" s="290">
      <c r="D140" s="45" t="n"/>
      <c r="E140" s="45" t="n"/>
    </row>
    <row r="141" ht="13" customHeight="1" s="290">
      <c r="D141" s="45" t="n"/>
      <c r="E141" s="45" t="n"/>
    </row>
    <row r="142" ht="13" customHeight="1" s="290">
      <c r="D142" s="45" t="n"/>
      <c r="E142" s="45" t="n"/>
    </row>
    <row r="143" ht="13" customHeight="1" s="290">
      <c r="D143" s="45" t="n"/>
      <c r="E143" s="45" t="n"/>
    </row>
    <row r="144" ht="13" customHeight="1" s="290">
      <c r="D144" s="45" t="n"/>
      <c r="E144" s="45" t="n"/>
    </row>
    <row r="145" ht="13" customHeight="1" s="290">
      <c r="D145" s="45" t="n"/>
      <c r="E145" s="45" t="n"/>
    </row>
    <row r="146" ht="13" customHeight="1" s="290">
      <c r="D146" s="45" t="n"/>
      <c r="E146" s="45" t="n"/>
    </row>
    <row r="147" ht="13" customHeight="1" s="290">
      <c r="D147" s="45" t="n"/>
      <c r="E147" s="45" t="n"/>
    </row>
    <row r="148" ht="13" customHeight="1" s="290">
      <c r="D148" s="45" t="n"/>
      <c r="E148" s="45" t="n"/>
    </row>
    <row r="149" ht="13" customHeight="1" s="290">
      <c r="D149" s="45" t="n"/>
      <c r="E149" s="45" t="n"/>
    </row>
    <row r="150" ht="13" customHeight="1" s="290">
      <c r="D150" s="45" t="n"/>
      <c r="E150" s="45" t="n"/>
    </row>
    <row r="151" ht="13" customHeight="1" s="290">
      <c r="D151" s="45" t="n"/>
      <c r="E151" s="45" t="n"/>
    </row>
    <row r="152" ht="13" customHeight="1" s="290">
      <c r="D152" s="45" t="n"/>
      <c r="E152" s="45" t="n"/>
    </row>
    <row r="153" ht="13" customHeight="1" s="290">
      <c r="D153" s="45" t="n"/>
      <c r="E153" s="45" t="n"/>
    </row>
    <row r="154" ht="13" customHeight="1" s="290">
      <c r="D154" s="45" t="n"/>
      <c r="E154" s="45" t="n"/>
    </row>
    <row r="155" ht="13" customHeight="1" s="290">
      <c r="D155" s="45" t="n"/>
      <c r="E155" s="45" t="n"/>
    </row>
    <row r="156" ht="13" customHeight="1" s="290">
      <c r="D156" s="45" t="n"/>
      <c r="E156" s="45" t="n"/>
    </row>
    <row r="157" ht="13" customHeight="1" s="290">
      <c r="D157" s="45" t="n"/>
      <c r="E157" s="45" t="n"/>
    </row>
    <row r="158" ht="13" customHeight="1" s="290">
      <c r="D158" s="45" t="n"/>
      <c r="E158" s="45" t="n"/>
    </row>
    <row r="159" ht="13" customHeight="1" s="290">
      <c r="D159" s="45" t="n"/>
      <c r="E159" s="45" t="n"/>
    </row>
    <row r="160" ht="13" customHeight="1" s="290">
      <c r="D160" s="45" t="n"/>
      <c r="E160" s="45" t="n"/>
    </row>
    <row r="161" ht="13" customHeight="1" s="290">
      <c r="D161" s="45" t="n"/>
      <c r="E161" s="45" t="n"/>
    </row>
    <row r="162" ht="13" customHeight="1" s="290">
      <c r="D162" s="45" t="n"/>
      <c r="E162" s="45" t="n"/>
    </row>
    <row r="163" ht="13" customHeight="1" s="290">
      <c r="D163" s="45" t="n"/>
      <c r="E163" s="45" t="n"/>
    </row>
    <row r="164" ht="13" customHeight="1" s="290">
      <c r="D164" s="45" t="n"/>
      <c r="E164" s="45" t="n"/>
    </row>
    <row r="165" ht="13" customHeight="1" s="290">
      <c r="D165" s="45" t="n"/>
      <c r="E165" s="45" t="n"/>
    </row>
    <row r="166" ht="13" customHeight="1" s="290">
      <c r="D166" s="45" t="n"/>
      <c r="E166" s="45" t="n"/>
    </row>
    <row r="167" ht="13" customHeight="1" s="290">
      <c r="D167" s="45" t="n"/>
      <c r="E167" s="45" t="n"/>
    </row>
    <row r="168" ht="13" customHeight="1" s="290">
      <c r="D168" s="45" t="n"/>
      <c r="E168" s="45" t="n"/>
    </row>
    <row r="169" ht="13" customHeight="1" s="290">
      <c r="D169" s="45" t="n"/>
      <c r="E169" s="45" t="n"/>
    </row>
    <row r="170" ht="13" customHeight="1" s="290">
      <c r="D170" s="45" t="n"/>
      <c r="E170" s="45" t="n"/>
    </row>
    <row r="171" ht="13" customHeight="1" s="290">
      <c r="D171" s="45" t="n"/>
      <c r="E171" s="45" t="n"/>
    </row>
    <row r="172" ht="13" customHeight="1" s="290">
      <c r="D172" s="45" t="n"/>
      <c r="E172" s="45" t="n"/>
    </row>
    <row r="173" ht="13" customHeight="1" s="290">
      <c r="D173" s="45" t="n"/>
      <c r="E173" s="45" t="n"/>
    </row>
    <row r="174" ht="13" customHeight="1" s="290">
      <c r="D174" s="45" t="n"/>
      <c r="E174" s="45" t="n"/>
    </row>
    <row r="175" ht="13" customHeight="1" s="290">
      <c r="D175" s="45" t="n"/>
      <c r="E175" s="45" t="n"/>
    </row>
    <row r="176" ht="13" customHeight="1" s="290">
      <c r="D176" s="45" t="n"/>
      <c r="E176" s="45" t="n"/>
    </row>
    <row r="177" ht="13" customHeight="1" s="290">
      <c r="D177" s="45" t="n"/>
      <c r="E177" s="45" t="n"/>
    </row>
    <row r="178" ht="13" customHeight="1" s="290">
      <c r="D178" s="45" t="n"/>
      <c r="E178" s="45" t="n"/>
    </row>
    <row r="179" ht="13" customHeight="1" s="290">
      <c r="D179" s="45" t="n"/>
      <c r="E179" s="45" t="n"/>
    </row>
    <row r="180" ht="13" customHeight="1" s="290">
      <c r="D180" s="45" t="n"/>
      <c r="E180" s="45" t="n"/>
    </row>
    <row r="181" ht="13" customHeight="1" s="290">
      <c r="D181" s="45" t="n"/>
      <c r="E181" s="45" t="n"/>
    </row>
    <row r="182" ht="13" customHeight="1" s="290">
      <c r="D182" s="45" t="n"/>
      <c r="E182" s="45" t="n"/>
    </row>
    <row r="183" ht="13" customHeight="1" s="290">
      <c r="D183" s="45" t="n"/>
      <c r="E183" s="45" t="n"/>
    </row>
    <row r="184" ht="13" customHeight="1" s="290">
      <c r="D184" s="45" t="n"/>
      <c r="E184" s="45" t="n"/>
    </row>
    <row r="185" ht="13" customHeight="1" s="290">
      <c r="D185" s="45" t="n"/>
      <c r="E185" s="45" t="n"/>
    </row>
    <row r="186" ht="13" customHeight="1" s="290">
      <c r="D186" s="45" t="n"/>
      <c r="E186" s="45" t="n"/>
    </row>
    <row r="187" ht="13" customHeight="1" s="290">
      <c r="D187" s="45" t="n"/>
      <c r="E187" s="45" t="n"/>
    </row>
    <row r="188" ht="13" customHeight="1" s="290">
      <c r="D188" s="45" t="n"/>
      <c r="E188" s="45" t="n"/>
    </row>
    <row r="189" ht="13" customHeight="1" s="290">
      <c r="D189" s="45" t="n"/>
      <c r="E189" s="45" t="n"/>
    </row>
    <row r="190" ht="13" customHeight="1" s="290">
      <c r="D190" s="45" t="n"/>
      <c r="E190" s="45" t="n"/>
    </row>
    <row r="191" ht="13" customHeight="1" s="290">
      <c r="D191" s="45" t="n"/>
      <c r="E191" s="45" t="n"/>
    </row>
    <row r="192" ht="13" customHeight="1" s="290">
      <c r="D192" s="45" t="n"/>
      <c r="E192" s="45" t="n"/>
    </row>
    <row r="193" ht="13" customHeight="1" s="290">
      <c r="D193" s="45" t="n"/>
      <c r="E193" s="45" t="n"/>
    </row>
    <row r="194" ht="13" customHeight="1" s="290">
      <c r="D194" s="45" t="n"/>
      <c r="E194" s="45" t="n"/>
    </row>
    <row r="195" ht="13" customHeight="1" s="290">
      <c r="D195" s="45" t="n"/>
      <c r="E195" s="45" t="n"/>
    </row>
    <row r="196" ht="13" customHeight="1" s="290">
      <c r="D196" s="45" t="n"/>
      <c r="E196" s="45" t="n"/>
    </row>
    <row r="197" ht="13" customHeight="1" s="290">
      <c r="D197" s="45" t="n"/>
      <c r="E197" s="45" t="n"/>
    </row>
    <row r="198" ht="13" customHeight="1" s="290">
      <c r="D198" s="45" t="n"/>
      <c r="E198" s="45" t="n"/>
    </row>
    <row r="199" ht="13" customHeight="1" s="290">
      <c r="D199" s="45" t="n"/>
      <c r="E199" s="45" t="n"/>
    </row>
    <row r="200" ht="13" customHeight="1" s="290">
      <c r="D200" s="45" t="n"/>
      <c r="E200" s="45" t="n"/>
    </row>
    <row r="201" ht="13" customHeight="1" s="290">
      <c r="D201" s="45" t="n"/>
      <c r="E201" s="45" t="n"/>
    </row>
    <row r="202" ht="13" customHeight="1" s="290">
      <c r="D202" s="45" t="n"/>
      <c r="E202" s="45" t="n"/>
    </row>
    <row r="203" ht="13" customHeight="1" s="290">
      <c r="D203" s="45" t="n"/>
      <c r="E203" s="45" t="n"/>
    </row>
    <row r="204" ht="13" customHeight="1" s="290">
      <c r="D204" s="45" t="n"/>
      <c r="E204" s="45" t="n"/>
    </row>
    <row r="205" ht="13" customHeight="1" s="290">
      <c r="D205" s="45" t="n"/>
      <c r="E205" s="45" t="n"/>
    </row>
    <row r="206" ht="13" customHeight="1" s="290">
      <c r="D206" s="45" t="n"/>
      <c r="E206" s="45" t="n"/>
    </row>
    <row r="207" ht="13" customHeight="1" s="290">
      <c r="D207" s="45" t="n"/>
      <c r="E207" s="45" t="n"/>
    </row>
    <row r="208" ht="13" customHeight="1" s="290">
      <c r="D208" s="45" t="n"/>
      <c r="E208" s="45" t="n"/>
    </row>
    <row r="209" ht="13" customHeight="1" s="290">
      <c r="D209" s="45" t="n"/>
      <c r="E209" s="45" t="n"/>
    </row>
    <row r="210" ht="13" customHeight="1" s="290">
      <c r="D210" s="45" t="n"/>
      <c r="E210" s="45" t="n"/>
    </row>
    <row r="211" ht="13" customHeight="1" s="290">
      <c r="D211" s="45" t="n"/>
      <c r="E211" s="45" t="n"/>
    </row>
    <row r="212" ht="13" customHeight="1" s="290">
      <c r="D212" s="45" t="n"/>
      <c r="E212" s="45" t="n"/>
    </row>
    <row r="213" ht="13" customHeight="1" s="290">
      <c r="D213" s="45" t="n"/>
      <c r="E213" s="45" t="n"/>
    </row>
    <row r="214" ht="13" customHeight="1" s="290">
      <c r="D214" s="45" t="n"/>
      <c r="E214" s="45" t="n"/>
    </row>
    <row r="215" ht="13" customHeight="1" s="290">
      <c r="D215" s="45" t="n"/>
      <c r="E215" s="45" t="n"/>
    </row>
    <row r="216" ht="13" customHeight="1" s="290">
      <c r="D216" s="45" t="n"/>
      <c r="E216" s="45" t="n"/>
    </row>
    <row r="217" ht="13" customHeight="1" s="290">
      <c r="D217" s="45" t="n"/>
      <c r="E217" s="45" t="n"/>
    </row>
    <row r="218" ht="13" customHeight="1" s="290">
      <c r="D218" s="45" t="n"/>
      <c r="E218" s="45" t="n"/>
    </row>
    <row r="219" ht="13" customHeight="1" s="290">
      <c r="D219" s="45" t="n"/>
      <c r="E219" s="45" t="n"/>
    </row>
    <row r="220" ht="13" customHeight="1" s="290">
      <c r="D220" s="45" t="n"/>
      <c r="E220" s="45" t="n"/>
    </row>
    <row r="221" ht="13" customHeight="1" s="290">
      <c r="D221" s="45" t="n"/>
      <c r="E221" s="45" t="n"/>
    </row>
    <row r="222" ht="13" customHeight="1" s="290">
      <c r="D222" s="45" t="n"/>
      <c r="E222" s="45" t="n"/>
    </row>
    <row r="223" ht="13" customHeight="1" s="290">
      <c r="D223" s="45" t="n"/>
      <c r="E223" s="45" t="n"/>
    </row>
    <row r="224" ht="13" customHeight="1" s="290">
      <c r="D224" s="45" t="n"/>
      <c r="E224" s="45" t="n"/>
    </row>
    <row r="225" ht="13" customHeight="1" s="290">
      <c r="D225" s="45" t="n"/>
      <c r="E225" s="45" t="n"/>
    </row>
    <row r="226" ht="13" customHeight="1" s="290">
      <c r="D226" s="45" t="n"/>
      <c r="E226" s="45" t="n"/>
    </row>
    <row r="227" ht="13" customHeight="1" s="290">
      <c r="D227" s="45" t="n"/>
      <c r="E227" s="45" t="n"/>
    </row>
    <row r="228" ht="13" customHeight="1" s="290">
      <c r="D228" s="45" t="n"/>
      <c r="E228" s="45" t="n"/>
    </row>
    <row r="229" ht="13" customHeight="1" s="290">
      <c r="D229" s="45" t="n"/>
      <c r="E229" s="45" t="n"/>
    </row>
    <row r="230" ht="13" customHeight="1" s="290">
      <c r="D230" s="45" t="n"/>
      <c r="E230" s="45" t="n"/>
    </row>
    <row r="231" ht="13" customHeight="1" s="290">
      <c r="D231" s="45" t="n"/>
      <c r="E231" s="45" t="n"/>
    </row>
    <row r="232" ht="13" customHeight="1" s="290">
      <c r="D232" s="45" t="n"/>
      <c r="E232" s="45" t="n"/>
    </row>
    <row r="233" ht="13" customHeight="1" s="290">
      <c r="D233" s="45" t="n"/>
      <c r="E233" s="45" t="n"/>
    </row>
    <row r="234" ht="13" customHeight="1" s="290">
      <c r="D234" s="45" t="n"/>
      <c r="E234" s="45" t="n"/>
    </row>
    <row r="235" ht="13" customHeight="1" s="290">
      <c r="D235" s="45" t="n"/>
      <c r="E235" s="45" t="n"/>
    </row>
    <row r="236" ht="13" customHeight="1" s="290">
      <c r="D236" s="45" t="n"/>
      <c r="E236" s="45" t="n"/>
    </row>
    <row r="237" ht="13" customHeight="1" s="290">
      <c r="D237" s="45" t="n"/>
      <c r="E237" s="45" t="n"/>
    </row>
    <row r="238" ht="13" customHeight="1" s="290">
      <c r="D238" s="45" t="n"/>
      <c r="E238" s="45" t="n"/>
    </row>
    <row r="239" ht="13" customHeight="1" s="290">
      <c r="D239" s="45" t="n"/>
      <c r="E239" s="45" t="n"/>
    </row>
    <row r="240" ht="13" customHeight="1" s="290">
      <c r="D240" s="45" t="n"/>
      <c r="E240" s="45" t="n"/>
    </row>
    <row r="241" ht="13" customHeight="1" s="290">
      <c r="D241" s="45" t="n"/>
      <c r="E241" s="45" t="n"/>
    </row>
    <row r="242" ht="13" customHeight="1" s="290">
      <c r="D242" s="45" t="n"/>
      <c r="E242" s="45" t="n"/>
    </row>
    <row r="243" ht="13" customHeight="1" s="290">
      <c r="D243" s="45" t="n"/>
      <c r="E243" s="45" t="n"/>
    </row>
    <row r="244" ht="13" customHeight="1" s="290">
      <c r="D244" s="45" t="n"/>
      <c r="E244" s="45" t="n"/>
    </row>
    <row r="245" ht="13" customHeight="1" s="290">
      <c r="D245" s="45" t="n"/>
      <c r="E245" s="45" t="n"/>
    </row>
    <row r="246" ht="13" customHeight="1" s="290">
      <c r="D246" s="45" t="n"/>
      <c r="E246" s="45" t="n"/>
    </row>
    <row r="247" ht="13" customHeight="1" s="290">
      <c r="D247" s="45" t="n"/>
      <c r="E247" s="45" t="n"/>
    </row>
    <row r="248" ht="13" customHeight="1" s="290">
      <c r="D248" s="45" t="n"/>
      <c r="E248" s="45" t="n"/>
    </row>
    <row r="249" ht="13" customHeight="1" s="290">
      <c r="D249" s="45" t="n"/>
      <c r="E249" s="45" t="n"/>
    </row>
    <row r="250" ht="13" customHeight="1" s="290">
      <c r="D250" s="45" t="n"/>
      <c r="E250" s="45" t="n"/>
    </row>
    <row r="251" ht="13" customHeight="1" s="290">
      <c r="D251" s="45" t="n"/>
      <c r="E251" s="45" t="n"/>
    </row>
    <row r="252" ht="13" customHeight="1" s="290">
      <c r="D252" s="45" t="n"/>
      <c r="E252" s="45" t="n"/>
    </row>
    <row r="253" ht="13" customHeight="1" s="290">
      <c r="D253" s="45" t="n"/>
      <c r="E253" s="45" t="n"/>
    </row>
    <row r="254" ht="13" customHeight="1" s="290">
      <c r="D254" s="45" t="n"/>
      <c r="E254" s="45" t="n"/>
    </row>
    <row r="255" ht="13" customHeight="1" s="290">
      <c r="D255" s="45" t="n"/>
      <c r="E255" s="45" t="n"/>
    </row>
    <row r="256" ht="13" customHeight="1" s="290">
      <c r="D256" s="45" t="n"/>
      <c r="E256" s="45" t="n"/>
    </row>
    <row r="257" ht="13" customHeight="1" s="290">
      <c r="D257" s="45" t="n"/>
      <c r="E257" s="45" t="n"/>
    </row>
    <row r="258" ht="13" customHeight="1" s="290">
      <c r="D258" s="45" t="n"/>
      <c r="E258" s="45" t="n"/>
    </row>
    <row r="259" ht="13" customHeight="1" s="290">
      <c r="D259" s="45" t="n"/>
      <c r="E259" s="45" t="n"/>
    </row>
    <row r="260" ht="13" customHeight="1" s="290">
      <c r="D260" s="45" t="n"/>
      <c r="E260" s="45" t="n"/>
    </row>
    <row r="261" ht="13" customHeight="1" s="290">
      <c r="D261" s="45" t="n"/>
      <c r="E261" s="45" t="n"/>
    </row>
    <row r="262" ht="13" customHeight="1" s="290">
      <c r="D262" s="45" t="n"/>
      <c r="E262" s="45" t="n"/>
    </row>
    <row r="263" ht="13" customHeight="1" s="290">
      <c r="D263" s="45" t="n"/>
      <c r="E263" s="45" t="n"/>
    </row>
    <row r="264" ht="13" customHeight="1" s="290">
      <c r="D264" s="45" t="n"/>
      <c r="E264" s="45" t="n"/>
    </row>
    <row r="265" ht="13" customHeight="1" s="290">
      <c r="D265" s="45" t="n"/>
      <c r="E265" s="45" t="n"/>
    </row>
    <row r="266" ht="13" customHeight="1" s="290">
      <c r="D266" s="45" t="n"/>
      <c r="E266" s="45" t="n"/>
    </row>
    <row r="267" ht="13" customHeight="1" s="290">
      <c r="D267" s="45" t="n"/>
      <c r="E267" s="45" t="n"/>
    </row>
    <row r="268" ht="13" customHeight="1" s="290">
      <c r="D268" s="45" t="n"/>
      <c r="E268" s="45" t="n"/>
    </row>
    <row r="269" ht="13" customHeight="1" s="290">
      <c r="D269" s="45" t="n"/>
      <c r="E269" s="45" t="n"/>
    </row>
    <row r="270" ht="13" customHeight="1" s="290">
      <c r="D270" s="45" t="n"/>
      <c r="E270" s="45" t="n"/>
    </row>
    <row r="271" ht="13" customHeight="1" s="290">
      <c r="D271" s="45" t="n"/>
      <c r="E271" s="45" t="n"/>
    </row>
    <row r="272" ht="13" customHeight="1" s="290">
      <c r="D272" s="45" t="n"/>
      <c r="E272" s="45" t="n"/>
    </row>
    <row r="273" ht="13" customHeight="1" s="290">
      <c r="D273" s="45" t="n"/>
      <c r="E273" s="45" t="n"/>
    </row>
    <row r="274" ht="13" customHeight="1" s="290">
      <c r="D274" s="45" t="n"/>
      <c r="E274" s="45" t="n"/>
    </row>
    <row r="275" ht="13" customHeight="1" s="290">
      <c r="D275" s="45" t="n"/>
      <c r="E275" s="45" t="n"/>
    </row>
    <row r="276" ht="13" customHeight="1" s="290">
      <c r="D276" s="45" t="n"/>
      <c r="E276" s="45" t="n"/>
    </row>
    <row r="277" ht="13" customHeight="1" s="290">
      <c r="D277" s="45" t="n"/>
      <c r="E277" s="45" t="n"/>
    </row>
    <row r="278" ht="13" customHeight="1" s="290">
      <c r="D278" s="45" t="n"/>
      <c r="E278" s="45" t="n"/>
    </row>
    <row r="279" ht="13" customHeight="1" s="290">
      <c r="D279" s="45" t="n"/>
      <c r="E279" s="45" t="n"/>
    </row>
    <row r="280" ht="13" customHeight="1" s="290">
      <c r="D280" s="45" t="n"/>
      <c r="E280" s="45" t="n"/>
    </row>
    <row r="281" ht="13" customHeight="1" s="290">
      <c r="D281" s="45" t="n"/>
      <c r="E281" s="45" t="n"/>
    </row>
    <row r="282" ht="13" customHeight="1" s="290">
      <c r="D282" s="45" t="n"/>
      <c r="E282" s="45" t="n"/>
    </row>
    <row r="283" ht="13" customHeight="1" s="290">
      <c r="D283" s="45" t="n"/>
      <c r="E283" s="45" t="n"/>
    </row>
    <row r="284" ht="13" customHeight="1" s="290">
      <c r="D284" s="45" t="n"/>
      <c r="E284" s="45" t="n"/>
    </row>
    <row r="285" ht="13" customHeight="1" s="290">
      <c r="D285" s="45" t="n"/>
      <c r="E285" s="45" t="n"/>
    </row>
    <row r="286" ht="13" customHeight="1" s="290">
      <c r="D286" s="45" t="n"/>
      <c r="E286" s="45" t="n"/>
    </row>
    <row r="287" ht="13" customHeight="1" s="290">
      <c r="D287" s="45" t="n"/>
      <c r="E287" s="45" t="n"/>
    </row>
    <row r="288" ht="13" customHeight="1" s="290">
      <c r="D288" s="45" t="n"/>
      <c r="E288" s="45" t="n"/>
    </row>
    <row r="289" ht="13" customHeight="1" s="290">
      <c r="D289" s="45" t="n"/>
      <c r="E289" s="45" t="n"/>
    </row>
    <row r="290" ht="13" customHeight="1" s="290">
      <c r="D290" s="45" t="n"/>
      <c r="E290" s="45" t="n"/>
    </row>
    <row r="291" ht="13" customHeight="1" s="290">
      <c r="D291" s="45" t="n"/>
      <c r="E291" s="45" t="n"/>
    </row>
    <row r="292" ht="13" customHeight="1" s="290">
      <c r="D292" s="45" t="n"/>
      <c r="E292" s="45" t="n"/>
    </row>
    <row r="293" ht="13" customHeight="1" s="290">
      <c r="D293" s="45" t="n"/>
      <c r="E293" s="45" t="n"/>
    </row>
    <row r="294" ht="13" customHeight="1" s="290">
      <c r="D294" s="45" t="n"/>
      <c r="E294" s="45" t="n"/>
    </row>
    <row r="295" ht="13" customHeight="1" s="290">
      <c r="D295" s="45" t="n"/>
      <c r="E295" s="45" t="n"/>
    </row>
    <row r="296" ht="13" customHeight="1" s="290">
      <c r="D296" s="45" t="n"/>
      <c r="E296" s="45" t="n"/>
    </row>
    <row r="297" ht="13" customHeight="1" s="290">
      <c r="D297" s="45" t="n"/>
      <c r="E297" s="45" t="n"/>
    </row>
    <row r="298" ht="13" customHeight="1" s="290">
      <c r="D298" s="45" t="n"/>
      <c r="E298" s="45" t="n"/>
    </row>
    <row r="299" ht="13" customHeight="1" s="290">
      <c r="D299" s="45" t="n"/>
      <c r="E299" s="45" t="n"/>
    </row>
    <row r="300" ht="13" customHeight="1" s="290">
      <c r="D300" s="45" t="n"/>
      <c r="E300" s="45" t="n"/>
    </row>
    <row r="301" ht="13" customHeight="1" s="290">
      <c r="D301" s="45" t="n"/>
      <c r="E301" s="45" t="n"/>
    </row>
    <row r="302" ht="13" customHeight="1" s="290">
      <c r="D302" s="45" t="n"/>
      <c r="E302" s="45" t="n"/>
    </row>
    <row r="303" ht="13" customHeight="1" s="290">
      <c r="D303" s="45" t="n"/>
      <c r="E303" s="45" t="n"/>
    </row>
    <row r="304" ht="13" customHeight="1" s="290">
      <c r="D304" s="45" t="n"/>
      <c r="E304" s="45" t="n"/>
    </row>
    <row r="305" ht="13" customHeight="1" s="290">
      <c r="D305" s="45" t="n"/>
      <c r="E305" s="45" t="n"/>
    </row>
    <row r="306" ht="13" customHeight="1" s="290">
      <c r="D306" s="45" t="n"/>
      <c r="E306" s="45" t="n"/>
    </row>
    <row r="307" ht="13" customHeight="1" s="290">
      <c r="D307" s="45" t="n"/>
      <c r="E307" s="45" t="n"/>
    </row>
    <row r="308" ht="13" customHeight="1" s="290">
      <c r="D308" s="45" t="n"/>
      <c r="E308" s="45" t="n"/>
    </row>
    <row r="309" ht="13" customHeight="1" s="290">
      <c r="D309" s="45" t="n"/>
      <c r="E309" s="45" t="n"/>
    </row>
    <row r="310" ht="13" customHeight="1" s="290">
      <c r="D310" s="45" t="n"/>
      <c r="E310" s="45" t="n"/>
    </row>
    <row r="311" ht="13" customHeight="1" s="290">
      <c r="D311" s="45" t="n"/>
      <c r="E311" s="45" t="n"/>
    </row>
    <row r="312" ht="13" customHeight="1" s="290">
      <c r="D312" s="45" t="n"/>
      <c r="E312" s="45" t="n"/>
    </row>
    <row r="313" ht="13" customHeight="1" s="290">
      <c r="D313" s="45" t="n"/>
      <c r="E313" s="45" t="n"/>
    </row>
    <row r="314" ht="13" customHeight="1" s="290">
      <c r="D314" s="45" t="n"/>
      <c r="E314" s="45" t="n"/>
    </row>
    <row r="315" ht="13" customHeight="1" s="290">
      <c r="D315" s="45" t="n"/>
      <c r="E315" s="45" t="n"/>
    </row>
    <row r="316" ht="13" customHeight="1" s="290">
      <c r="D316" s="45" t="n"/>
      <c r="E316" s="45" t="n"/>
    </row>
    <row r="317" ht="13" customHeight="1" s="290">
      <c r="D317" s="45" t="n"/>
      <c r="E317" s="45" t="n"/>
    </row>
    <row r="318" ht="13" customHeight="1" s="290">
      <c r="D318" s="45" t="n"/>
      <c r="E318" s="45" t="n"/>
    </row>
    <row r="319" ht="13" customHeight="1" s="290">
      <c r="D319" s="45" t="n"/>
      <c r="E319" s="45" t="n"/>
    </row>
    <row r="320" ht="13" customHeight="1" s="290">
      <c r="D320" s="45" t="n"/>
      <c r="E320" s="45" t="n"/>
    </row>
    <row r="321" ht="13" customHeight="1" s="290">
      <c r="D321" s="45" t="n"/>
      <c r="E321" s="45" t="n"/>
    </row>
    <row r="322" ht="13" customHeight="1" s="290">
      <c r="D322" s="45" t="n"/>
      <c r="E322" s="45" t="n"/>
    </row>
    <row r="323" ht="13" customHeight="1" s="290">
      <c r="D323" s="45" t="n"/>
      <c r="E323" s="45" t="n"/>
    </row>
    <row r="324" ht="13" customHeight="1" s="290">
      <c r="D324" s="45" t="n"/>
      <c r="E324" s="45" t="n"/>
    </row>
    <row r="325" ht="13" customHeight="1" s="290">
      <c r="D325" s="45" t="n"/>
      <c r="E325" s="45" t="n"/>
    </row>
    <row r="326" ht="13" customHeight="1" s="290">
      <c r="D326" s="45" t="n"/>
      <c r="E326" s="45" t="n"/>
    </row>
    <row r="327" ht="13" customHeight="1" s="290">
      <c r="D327" s="45" t="n"/>
      <c r="E327" s="45" t="n"/>
    </row>
    <row r="328" ht="13" customHeight="1" s="290">
      <c r="D328" s="45" t="n"/>
      <c r="E328" s="45" t="n"/>
    </row>
    <row r="329" ht="13" customHeight="1" s="290">
      <c r="D329" s="45" t="n"/>
      <c r="E329" s="45" t="n"/>
    </row>
    <row r="330" ht="13" customHeight="1" s="290">
      <c r="D330" s="45" t="n"/>
      <c r="E330" s="45" t="n"/>
    </row>
    <row r="331" ht="13" customHeight="1" s="290">
      <c r="D331" s="45" t="n"/>
      <c r="E331" s="45" t="n"/>
    </row>
    <row r="332" ht="13" customHeight="1" s="290">
      <c r="D332" s="45" t="n"/>
      <c r="E332" s="45" t="n"/>
    </row>
    <row r="333" ht="13" customHeight="1" s="290">
      <c r="D333" s="45" t="n"/>
      <c r="E333" s="45" t="n"/>
    </row>
    <row r="334" ht="13" customHeight="1" s="290">
      <c r="D334" s="45" t="n"/>
      <c r="E334" s="45" t="n"/>
    </row>
    <row r="335" ht="13" customHeight="1" s="290">
      <c r="D335" s="45" t="n"/>
      <c r="E335" s="45" t="n"/>
    </row>
    <row r="336" ht="13" customHeight="1" s="290">
      <c r="D336" s="45" t="n"/>
      <c r="E336" s="45" t="n"/>
    </row>
    <row r="337" ht="13" customHeight="1" s="290">
      <c r="D337" s="45" t="n"/>
      <c r="E337" s="45" t="n"/>
    </row>
    <row r="338" ht="13" customHeight="1" s="290">
      <c r="D338" s="45" t="n"/>
      <c r="E338" s="45" t="n"/>
    </row>
    <row r="339" ht="13" customHeight="1" s="290">
      <c r="D339" s="45" t="n"/>
      <c r="E339" s="45" t="n"/>
    </row>
    <row r="340" ht="13" customHeight="1" s="290">
      <c r="D340" s="45" t="n"/>
      <c r="E340" s="45" t="n"/>
    </row>
    <row r="341" ht="13" customHeight="1" s="290">
      <c r="D341" s="45" t="n"/>
      <c r="E341" s="45" t="n"/>
    </row>
    <row r="342" ht="13" customHeight="1" s="290">
      <c r="D342" s="45" t="n"/>
      <c r="E342" s="45" t="n"/>
    </row>
    <row r="343" ht="13" customHeight="1" s="290">
      <c r="D343" s="45" t="n"/>
      <c r="E343" s="45" t="n"/>
    </row>
    <row r="344" ht="13" customHeight="1" s="290">
      <c r="D344" s="45" t="n"/>
      <c r="E344" s="45" t="n"/>
    </row>
    <row r="345" ht="13" customHeight="1" s="290">
      <c r="D345" s="45" t="n"/>
      <c r="E345" s="45" t="n"/>
    </row>
    <row r="346" ht="13" customHeight="1" s="290">
      <c r="D346" s="45" t="n"/>
      <c r="E346" s="45" t="n"/>
    </row>
    <row r="347" ht="13" customHeight="1" s="290">
      <c r="D347" s="45" t="n"/>
      <c r="E347" s="45" t="n"/>
    </row>
    <row r="348" ht="13" customHeight="1" s="290">
      <c r="D348" s="45" t="n"/>
      <c r="E348" s="45" t="n"/>
    </row>
    <row r="349" ht="13" customHeight="1" s="290">
      <c r="D349" s="45" t="n"/>
      <c r="E349" s="45" t="n"/>
    </row>
    <row r="350" ht="13" customHeight="1" s="290">
      <c r="D350" s="45" t="n"/>
      <c r="E350" s="45" t="n"/>
    </row>
    <row r="351" ht="13" customHeight="1" s="290">
      <c r="D351" s="45" t="n"/>
      <c r="E351" s="45" t="n"/>
    </row>
    <row r="352" ht="13" customHeight="1" s="290">
      <c r="D352" s="45" t="n"/>
      <c r="E352" s="45" t="n"/>
    </row>
    <row r="353" ht="13" customHeight="1" s="290">
      <c r="D353" s="45" t="n"/>
      <c r="E353" s="45" t="n"/>
    </row>
    <row r="354" ht="13" customHeight="1" s="290">
      <c r="D354" s="45" t="n"/>
      <c r="E354" s="45" t="n"/>
    </row>
    <row r="355" ht="13" customHeight="1" s="290">
      <c r="D355" s="45" t="n"/>
      <c r="E355" s="45" t="n"/>
    </row>
    <row r="356" ht="13" customHeight="1" s="290">
      <c r="D356" s="45" t="n"/>
      <c r="E356" s="45" t="n"/>
    </row>
    <row r="357" ht="13" customHeight="1" s="290">
      <c r="D357" s="45" t="n"/>
      <c r="E357" s="45" t="n"/>
    </row>
    <row r="358" ht="13" customHeight="1" s="290">
      <c r="D358" s="45" t="n"/>
      <c r="E358" s="45" t="n"/>
    </row>
    <row r="359" ht="13" customHeight="1" s="290">
      <c r="D359" s="45" t="n"/>
      <c r="E359" s="45" t="n"/>
    </row>
    <row r="360" ht="13" customHeight="1" s="290">
      <c r="D360" s="45" t="n"/>
      <c r="E360" s="45" t="n"/>
    </row>
    <row r="361" ht="13" customHeight="1" s="290">
      <c r="D361" s="45" t="n"/>
      <c r="E361" s="45" t="n"/>
    </row>
    <row r="362" ht="13" customHeight="1" s="290">
      <c r="D362" s="45" t="n"/>
      <c r="E362" s="45" t="n"/>
    </row>
    <row r="363" ht="13" customHeight="1" s="290">
      <c r="D363" s="45" t="n"/>
      <c r="E363" s="45" t="n"/>
    </row>
    <row r="364" ht="13" customHeight="1" s="290">
      <c r="D364" s="45" t="n"/>
      <c r="E364" s="45" t="n"/>
    </row>
    <row r="365" ht="13" customHeight="1" s="290">
      <c r="D365" s="45" t="n"/>
      <c r="E365" s="45" t="n"/>
    </row>
    <row r="366" ht="13" customHeight="1" s="290">
      <c r="D366" s="45" t="n"/>
      <c r="E366" s="45" t="n"/>
    </row>
    <row r="367" ht="13" customHeight="1" s="290">
      <c r="D367" s="45" t="n"/>
      <c r="E367" s="45" t="n"/>
    </row>
    <row r="368" ht="13" customHeight="1" s="290">
      <c r="D368" s="45" t="n"/>
      <c r="E368" s="45" t="n"/>
    </row>
    <row r="369" ht="13" customHeight="1" s="290">
      <c r="D369" s="45" t="n"/>
      <c r="E369" s="45" t="n"/>
    </row>
    <row r="370" ht="13" customHeight="1" s="290">
      <c r="D370" s="45" t="n"/>
      <c r="E370" s="45" t="n"/>
    </row>
    <row r="371" ht="13" customHeight="1" s="290">
      <c r="D371" s="45" t="n"/>
      <c r="E371" s="45" t="n"/>
    </row>
    <row r="372" ht="13" customHeight="1" s="290">
      <c r="D372" s="45" t="n"/>
      <c r="E372" s="45" t="n"/>
    </row>
    <row r="373" ht="13" customHeight="1" s="290">
      <c r="D373" s="45" t="n"/>
      <c r="E373" s="45" t="n"/>
    </row>
    <row r="374" ht="13" customHeight="1" s="290">
      <c r="D374" s="45" t="n"/>
      <c r="E374" s="45" t="n"/>
    </row>
    <row r="375" ht="13" customHeight="1" s="290">
      <c r="D375" s="45" t="n"/>
      <c r="E375" s="45" t="n"/>
    </row>
    <row r="376" ht="13" customHeight="1" s="290">
      <c r="D376" s="45" t="n"/>
      <c r="E376" s="45" t="n"/>
    </row>
    <row r="377" ht="13" customHeight="1" s="290">
      <c r="D377" s="45" t="n"/>
      <c r="E377" s="45" t="n"/>
    </row>
    <row r="378" ht="13" customHeight="1" s="290">
      <c r="D378" s="45" t="n"/>
      <c r="E378" s="45" t="n"/>
    </row>
    <row r="379" ht="13" customHeight="1" s="290">
      <c r="D379" s="45" t="n"/>
      <c r="E379" s="45" t="n"/>
    </row>
    <row r="380" ht="13" customHeight="1" s="290">
      <c r="D380" s="45" t="n"/>
      <c r="E380" s="45" t="n"/>
    </row>
    <row r="381" ht="13" customHeight="1" s="290">
      <c r="D381" s="45" t="n"/>
      <c r="E381" s="45" t="n"/>
    </row>
    <row r="382" ht="13" customHeight="1" s="290">
      <c r="D382" s="45" t="n"/>
      <c r="E382" s="45" t="n"/>
    </row>
    <row r="383" ht="13" customHeight="1" s="290">
      <c r="D383" s="45" t="n"/>
      <c r="E383" s="45" t="n"/>
    </row>
    <row r="384" ht="13" customHeight="1" s="290">
      <c r="D384" s="45" t="n"/>
      <c r="E384" s="45" t="n"/>
    </row>
    <row r="385" ht="13" customHeight="1" s="290">
      <c r="D385" s="45" t="n"/>
      <c r="E385" s="45" t="n"/>
    </row>
    <row r="386" ht="13" customHeight="1" s="290">
      <c r="D386" s="45" t="n"/>
      <c r="E386" s="45" t="n"/>
    </row>
    <row r="387" ht="13" customHeight="1" s="290">
      <c r="D387" s="45" t="n"/>
      <c r="E387" s="45" t="n"/>
    </row>
    <row r="388" ht="13" customHeight="1" s="290">
      <c r="D388" s="45" t="n"/>
      <c r="E388" s="45" t="n"/>
    </row>
    <row r="389" ht="13" customHeight="1" s="290">
      <c r="D389" s="45" t="n"/>
      <c r="E389" s="45" t="n"/>
    </row>
    <row r="390" ht="13" customHeight="1" s="290">
      <c r="D390" s="45" t="n"/>
      <c r="E390" s="45" t="n"/>
    </row>
    <row r="391" ht="13" customHeight="1" s="290">
      <c r="D391" s="45" t="n"/>
      <c r="E391" s="45" t="n"/>
    </row>
    <row r="392" ht="13" customHeight="1" s="290">
      <c r="D392" s="45" t="n"/>
      <c r="E392" s="45" t="n"/>
    </row>
    <row r="393" ht="13" customHeight="1" s="290">
      <c r="D393" s="45" t="n"/>
      <c r="E393" s="45" t="n"/>
    </row>
    <row r="394" ht="13" customHeight="1" s="290">
      <c r="D394" s="45" t="n"/>
      <c r="E394" s="45" t="n"/>
    </row>
    <row r="395" ht="13" customHeight="1" s="290">
      <c r="D395" s="45" t="n"/>
      <c r="E395" s="45" t="n"/>
    </row>
    <row r="396" ht="13" customHeight="1" s="290">
      <c r="D396" s="45" t="n"/>
      <c r="E396" s="45" t="n"/>
    </row>
    <row r="397" ht="13" customHeight="1" s="290">
      <c r="D397" s="45" t="n"/>
      <c r="E397" s="45" t="n"/>
    </row>
    <row r="398" ht="13" customHeight="1" s="290">
      <c r="D398" s="45" t="n"/>
      <c r="E398" s="45" t="n"/>
    </row>
    <row r="399" ht="13" customHeight="1" s="290">
      <c r="D399" s="45" t="n"/>
      <c r="E399" s="45" t="n"/>
    </row>
    <row r="400" ht="13" customHeight="1" s="290">
      <c r="D400" s="45" t="n"/>
      <c r="E400" s="45" t="n"/>
    </row>
    <row r="401" ht="13" customHeight="1" s="290">
      <c r="D401" s="45" t="n"/>
      <c r="E401" s="45" t="n"/>
    </row>
    <row r="402" ht="13" customHeight="1" s="290">
      <c r="D402" s="45" t="n"/>
      <c r="E402" s="45" t="n"/>
    </row>
    <row r="403" ht="13" customHeight="1" s="290">
      <c r="D403" s="45" t="n"/>
      <c r="E403" s="45" t="n"/>
    </row>
    <row r="404" ht="13" customHeight="1" s="290">
      <c r="D404" s="45" t="n"/>
      <c r="E404" s="45" t="n"/>
    </row>
    <row r="405" ht="13" customHeight="1" s="290">
      <c r="D405" s="45" t="n"/>
      <c r="E405" s="45" t="n"/>
    </row>
    <row r="406" ht="13" customHeight="1" s="290">
      <c r="D406" s="45" t="n"/>
      <c r="E406" s="45" t="n"/>
    </row>
    <row r="407" ht="13" customHeight="1" s="290">
      <c r="D407" s="45" t="n"/>
      <c r="E407" s="45" t="n"/>
    </row>
    <row r="408" ht="13" customHeight="1" s="290">
      <c r="D408" s="45" t="n"/>
      <c r="E408" s="45" t="n"/>
    </row>
    <row r="409" ht="13" customHeight="1" s="290">
      <c r="D409" s="45" t="n"/>
      <c r="E409" s="45" t="n"/>
    </row>
    <row r="410" ht="13" customHeight="1" s="290">
      <c r="D410" s="45" t="n"/>
      <c r="E410" s="45" t="n"/>
    </row>
    <row r="411" ht="13" customHeight="1" s="290">
      <c r="D411" s="45" t="n"/>
      <c r="E411" s="45" t="n"/>
    </row>
    <row r="412" ht="13" customHeight="1" s="290">
      <c r="D412" s="45" t="n"/>
      <c r="E412" s="45" t="n"/>
    </row>
    <row r="413" ht="13" customHeight="1" s="290">
      <c r="D413" s="45" t="n"/>
      <c r="E413" s="45" t="n"/>
    </row>
    <row r="414" ht="13" customHeight="1" s="290">
      <c r="D414" s="45" t="n"/>
      <c r="E414" s="45" t="n"/>
    </row>
    <row r="415" ht="13" customHeight="1" s="290">
      <c r="D415" s="45" t="n"/>
      <c r="E415" s="45" t="n"/>
    </row>
    <row r="416" ht="13" customHeight="1" s="290">
      <c r="D416" s="45" t="n"/>
      <c r="E416" s="45" t="n"/>
    </row>
    <row r="417" ht="13" customHeight="1" s="290">
      <c r="D417" s="45" t="n"/>
      <c r="E417" s="45" t="n"/>
    </row>
    <row r="418" ht="13" customHeight="1" s="290">
      <c r="D418" s="45" t="n"/>
      <c r="E418" s="45" t="n"/>
    </row>
    <row r="419" ht="13" customHeight="1" s="290">
      <c r="D419" s="45" t="n"/>
      <c r="E419" s="45" t="n"/>
    </row>
    <row r="420" ht="13" customHeight="1" s="290">
      <c r="D420" s="45" t="n"/>
      <c r="E420" s="45" t="n"/>
    </row>
    <row r="421" ht="13" customHeight="1" s="290">
      <c r="D421" s="45" t="n"/>
      <c r="E421" s="45" t="n"/>
    </row>
    <row r="422" ht="13" customHeight="1" s="290">
      <c r="D422" s="45" t="n"/>
      <c r="E422" s="45" t="n"/>
    </row>
    <row r="423" ht="13" customHeight="1" s="290">
      <c r="D423" s="45" t="n"/>
      <c r="E423" s="45" t="n"/>
    </row>
    <row r="424" ht="13" customHeight="1" s="290">
      <c r="D424" s="45" t="n"/>
      <c r="E424" s="45" t="n"/>
    </row>
    <row r="425" ht="13" customHeight="1" s="290">
      <c r="D425" s="45" t="n"/>
      <c r="E425" s="45" t="n"/>
    </row>
    <row r="426" ht="13" customHeight="1" s="290">
      <c r="D426" s="45" t="n"/>
      <c r="E426" s="45" t="n"/>
    </row>
    <row r="427" ht="13" customHeight="1" s="290">
      <c r="D427" s="45" t="n"/>
      <c r="E427" s="45" t="n"/>
    </row>
    <row r="428" ht="13" customHeight="1" s="290">
      <c r="D428" s="45" t="n"/>
      <c r="E428" s="45" t="n"/>
    </row>
    <row r="429" ht="13" customHeight="1" s="290">
      <c r="D429" s="45" t="n"/>
      <c r="E429" s="45" t="n"/>
    </row>
    <row r="430" ht="13" customHeight="1" s="290">
      <c r="D430" s="45" t="n"/>
      <c r="E430" s="45" t="n"/>
    </row>
    <row r="431" ht="13" customHeight="1" s="290">
      <c r="D431" s="45" t="n"/>
      <c r="E431" s="45" t="n"/>
    </row>
    <row r="432" ht="13" customHeight="1" s="290">
      <c r="D432" s="45" t="n"/>
      <c r="E432" s="45" t="n"/>
    </row>
    <row r="433" ht="13" customHeight="1" s="290">
      <c r="D433" s="45" t="n"/>
      <c r="E433" s="45" t="n"/>
    </row>
    <row r="434" ht="13" customHeight="1" s="290">
      <c r="D434" s="45" t="n"/>
      <c r="E434" s="45" t="n"/>
    </row>
    <row r="435" ht="13" customHeight="1" s="290">
      <c r="D435" s="45" t="n"/>
      <c r="E435" s="45" t="n"/>
    </row>
    <row r="436" ht="13" customHeight="1" s="290">
      <c r="D436" s="45" t="n"/>
      <c r="E436" s="45" t="n"/>
    </row>
    <row r="437" ht="13" customHeight="1" s="290">
      <c r="D437" s="45" t="n"/>
      <c r="E437" s="45" t="n"/>
    </row>
    <row r="438" ht="13" customHeight="1" s="290">
      <c r="D438" s="45" t="n"/>
      <c r="E438" s="45" t="n"/>
    </row>
    <row r="439" ht="13" customHeight="1" s="290">
      <c r="D439" s="45" t="n"/>
      <c r="E439" s="45" t="n"/>
    </row>
    <row r="440" ht="13" customHeight="1" s="290">
      <c r="D440" s="45" t="n"/>
      <c r="E440" s="45" t="n"/>
    </row>
    <row r="441" ht="13" customHeight="1" s="290">
      <c r="D441" s="45" t="n"/>
      <c r="E441" s="45" t="n"/>
    </row>
    <row r="442" ht="13" customHeight="1" s="290">
      <c r="D442" s="45" t="n"/>
      <c r="E442" s="45" t="n"/>
    </row>
    <row r="443" ht="13" customHeight="1" s="290">
      <c r="D443" s="45" t="n"/>
      <c r="E443" s="45" t="n"/>
    </row>
    <row r="444" ht="13" customHeight="1" s="290">
      <c r="D444" s="45" t="n"/>
      <c r="E444" s="45" t="n"/>
    </row>
    <row r="445" ht="13" customHeight="1" s="290">
      <c r="D445" s="45" t="n"/>
      <c r="E445" s="45" t="n"/>
    </row>
    <row r="446" ht="13" customHeight="1" s="290">
      <c r="D446" s="45" t="n"/>
      <c r="E446" s="45" t="n"/>
    </row>
    <row r="447" ht="13" customHeight="1" s="290">
      <c r="D447" s="45" t="n"/>
      <c r="E447" s="45" t="n"/>
    </row>
    <row r="448" ht="13" customHeight="1" s="290">
      <c r="D448" s="45" t="n"/>
      <c r="E448" s="45" t="n"/>
    </row>
    <row r="449" ht="13" customHeight="1" s="290">
      <c r="D449" s="45" t="n"/>
      <c r="E449" s="45" t="n"/>
    </row>
    <row r="450" ht="13" customHeight="1" s="290">
      <c r="D450" s="45" t="n"/>
      <c r="E450" s="45" t="n"/>
    </row>
    <row r="451" ht="13" customHeight="1" s="290">
      <c r="D451" s="45" t="n"/>
      <c r="E451" s="45" t="n"/>
    </row>
    <row r="452" ht="13" customHeight="1" s="290">
      <c r="D452" s="45" t="n"/>
      <c r="E452" s="45" t="n"/>
    </row>
    <row r="453" ht="13" customHeight="1" s="290">
      <c r="D453" s="45" t="n"/>
      <c r="E453" s="45" t="n"/>
    </row>
    <row r="454" ht="13" customHeight="1" s="290">
      <c r="D454" s="45" t="n"/>
      <c r="E454" s="45" t="n"/>
    </row>
    <row r="455" ht="13" customHeight="1" s="290">
      <c r="D455" s="45" t="n"/>
      <c r="E455" s="45" t="n"/>
    </row>
    <row r="456" ht="13" customHeight="1" s="290">
      <c r="D456" s="45" t="n"/>
      <c r="E456" s="45" t="n"/>
    </row>
    <row r="457" ht="13" customHeight="1" s="290">
      <c r="D457" s="45" t="n"/>
      <c r="E457" s="45" t="n"/>
    </row>
    <row r="458" ht="13" customHeight="1" s="290">
      <c r="D458" s="45" t="n"/>
      <c r="E458" s="45" t="n"/>
    </row>
    <row r="459" ht="13" customHeight="1" s="290">
      <c r="D459" s="45" t="n"/>
      <c r="E459" s="45" t="n"/>
    </row>
    <row r="460" ht="13" customHeight="1" s="290">
      <c r="D460" s="45" t="n"/>
      <c r="E460" s="45" t="n"/>
    </row>
    <row r="461" ht="13" customHeight="1" s="290">
      <c r="D461" s="45" t="n"/>
      <c r="E461" s="45" t="n"/>
    </row>
    <row r="462" ht="13" customHeight="1" s="290">
      <c r="D462" s="45" t="n"/>
      <c r="E462" s="45" t="n"/>
    </row>
    <row r="463" ht="13" customHeight="1" s="290">
      <c r="D463" s="45" t="n"/>
      <c r="E463" s="45" t="n"/>
    </row>
    <row r="464" ht="13" customHeight="1" s="290">
      <c r="D464" s="45" t="n"/>
      <c r="E464" s="45" t="n"/>
    </row>
    <row r="465" ht="13" customHeight="1" s="290">
      <c r="D465" s="45" t="n"/>
      <c r="E465" s="45" t="n"/>
    </row>
    <row r="466" ht="13" customHeight="1" s="290">
      <c r="D466" s="45" t="n"/>
      <c r="E466" s="45" t="n"/>
    </row>
    <row r="467" ht="13" customHeight="1" s="290">
      <c r="D467" s="45" t="n"/>
      <c r="E467" s="45" t="n"/>
    </row>
    <row r="468" ht="13" customHeight="1" s="290">
      <c r="D468" s="45" t="n"/>
      <c r="E468" s="45" t="n"/>
    </row>
    <row r="469" ht="13" customHeight="1" s="290">
      <c r="D469" s="45" t="n"/>
      <c r="E469" s="45" t="n"/>
    </row>
    <row r="470" ht="13" customHeight="1" s="290">
      <c r="D470" s="45" t="n"/>
      <c r="E470" s="45" t="n"/>
    </row>
    <row r="471" ht="13" customHeight="1" s="290">
      <c r="D471" s="45" t="n"/>
      <c r="E471" s="45" t="n"/>
    </row>
    <row r="472" ht="13" customHeight="1" s="290">
      <c r="D472" s="45" t="n"/>
      <c r="E472" s="45" t="n"/>
    </row>
    <row r="473" ht="13" customHeight="1" s="290">
      <c r="D473" s="45" t="n"/>
      <c r="E473" s="45" t="n"/>
    </row>
    <row r="474" ht="13" customHeight="1" s="290">
      <c r="D474" s="45" t="n"/>
      <c r="E474" s="45" t="n"/>
    </row>
    <row r="475" ht="13" customHeight="1" s="290">
      <c r="D475" s="45" t="n"/>
      <c r="E475" s="45" t="n"/>
    </row>
    <row r="476" ht="13" customHeight="1" s="290">
      <c r="D476" s="45" t="n"/>
      <c r="E476" s="45" t="n"/>
    </row>
    <row r="477" ht="13" customHeight="1" s="290">
      <c r="D477" s="45" t="n"/>
      <c r="E477" s="45" t="n"/>
    </row>
    <row r="478" ht="13" customHeight="1" s="290">
      <c r="D478" s="45" t="n"/>
      <c r="E478" s="45" t="n"/>
    </row>
    <row r="479" ht="13" customHeight="1" s="290">
      <c r="D479" s="45" t="n"/>
      <c r="E479" s="45" t="n"/>
    </row>
    <row r="480" ht="13" customHeight="1" s="290">
      <c r="D480" s="45" t="n"/>
      <c r="E480" s="45" t="n"/>
    </row>
    <row r="481" ht="13" customHeight="1" s="290">
      <c r="D481" s="45" t="n"/>
      <c r="E481" s="45" t="n"/>
    </row>
    <row r="482" ht="13" customHeight="1" s="290">
      <c r="D482" s="45" t="n"/>
      <c r="E482" s="45" t="n"/>
    </row>
    <row r="483" ht="13" customHeight="1" s="290">
      <c r="D483" s="45" t="n"/>
      <c r="E483" s="45" t="n"/>
    </row>
    <row r="484" ht="13" customHeight="1" s="290">
      <c r="D484" s="45" t="n"/>
      <c r="E484" s="45" t="n"/>
    </row>
    <row r="485" ht="13" customHeight="1" s="290">
      <c r="D485" s="45" t="n"/>
      <c r="E485" s="45" t="n"/>
    </row>
    <row r="486" ht="13" customHeight="1" s="290">
      <c r="D486" s="45" t="n"/>
      <c r="E486" s="45" t="n"/>
    </row>
    <row r="487" ht="13" customHeight="1" s="290">
      <c r="D487" s="45" t="n"/>
      <c r="E487" s="45" t="n"/>
    </row>
    <row r="488" ht="13" customHeight="1" s="290">
      <c r="D488" s="45" t="n"/>
      <c r="E488" s="45" t="n"/>
    </row>
    <row r="489" ht="13" customHeight="1" s="290">
      <c r="D489" s="45" t="n"/>
      <c r="E489" s="45" t="n"/>
    </row>
    <row r="490" ht="13" customHeight="1" s="290">
      <c r="D490" s="45" t="n"/>
      <c r="E490" s="45" t="n"/>
    </row>
    <row r="491" ht="13" customHeight="1" s="290">
      <c r="D491" s="45" t="n"/>
      <c r="E491" s="45" t="n"/>
    </row>
    <row r="492" ht="13" customHeight="1" s="290">
      <c r="D492" s="45" t="n"/>
      <c r="E492" s="45" t="n"/>
    </row>
    <row r="493" ht="13" customHeight="1" s="290">
      <c r="D493" s="45" t="n"/>
      <c r="E493" s="45" t="n"/>
    </row>
    <row r="494" ht="13" customHeight="1" s="290">
      <c r="D494" s="45" t="n"/>
      <c r="E494" s="45" t="n"/>
    </row>
    <row r="495" ht="13" customHeight="1" s="290">
      <c r="D495" s="45" t="n"/>
      <c r="E495" s="45" t="n"/>
    </row>
    <row r="496" ht="13" customHeight="1" s="290">
      <c r="D496" s="45" t="n"/>
      <c r="E496" s="45" t="n"/>
    </row>
    <row r="497" ht="13" customHeight="1" s="290">
      <c r="D497" s="45" t="n"/>
      <c r="E497" s="45" t="n"/>
    </row>
    <row r="498" ht="13" customHeight="1" s="290">
      <c r="D498" s="45" t="n"/>
      <c r="E498" s="45" t="n"/>
    </row>
    <row r="499" ht="13" customHeight="1" s="290">
      <c r="D499" s="45" t="n"/>
      <c r="E499" s="45" t="n"/>
    </row>
    <row r="500" ht="13" customHeight="1" s="290">
      <c r="D500" s="45" t="n"/>
      <c r="E500" s="45" t="n"/>
    </row>
    <row r="501" ht="13" customHeight="1" s="290">
      <c r="D501" s="45" t="n"/>
      <c r="E501" s="45" t="n"/>
    </row>
    <row r="502" ht="13" customHeight="1" s="290">
      <c r="D502" s="45" t="n"/>
      <c r="E502" s="45" t="n"/>
    </row>
    <row r="503" ht="13" customHeight="1" s="290">
      <c r="D503" s="45" t="n"/>
      <c r="E503" s="45" t="n"/>
    </row>
    <row r="504" ht="13" customHeight="1" s="290">
      <c r="D504" s="45" t="n"/>
      <c r="E504" s="45" t="n"/>
    </row>
    <row r="505" ht="13" customHeight="1" s="290">
      <c r="D505" s="45" t="n"/>
      <c r="E505" s="45" t="n"/>
    </row>
    <row r="506" ht="13" customHeight="1" s="290">
      <c r="D506" s="45" t="n"/>
      <c r="E506" s="45" t="n"/>
    </row>
    <row r="507" ht="13" customHeight="1" s="290">
      <c r="D507" s="45" t="n"/>
      <c r="E507" s="45" t="n"/>
    </row>
    <row r="508" ht="13" customHeight="1" s="290">
      <c r="D508" s="45" t="n"/>
      <c r="E508" s="45" t="n"/>
    </row>
    <row r="509" ht="13" customHeight="1" s="290">
      <c r="D509" s="45" t="n"/>
      <c r="E509" s="45" t="n"/>
    </row>
    <row r="510" ht="13" customHeight="1" s="290">
      <c r="D510" s="45" t="n"/>
      <c r="E510" s="45" t="n"/>
    </row>
    <row r="511" ht="13" customHeight="1" s="290">
      <c r="D511" s="45" t="n"/>
      <c r="E511" s="45" t="n"/>
    </row>
    <row r="512" ht="13" customHeight="1" s="290">
      <c r="D512" s="45" t="n"/>
      <c r="E512" s="45" t="n"/>
    </row>
    <row r="513" ht="13" customHeight="1" s="290">
      <c r="D513" s="45" t="n"/>
      <c r="E513" s="45" t="n"/>
    </row>
    <row r="514" ht="13" customHeight="1" s="290">
      <c r="D514" s="45" t="n"/>
      <c r="E514" s="45" t="n"/>
    </row>
    <row r="515" ht="13" customHeight="1" s="290">
      <c r="D515" s="45" t="n"/>
      <c r="E515" s="45" t="n"/>
    </row>
    <row r="516" ht="13" customHeight="1" s="290">
      <c r="D516" s="45" t="n"/>
      <c r="E516" s="45" t="n"/>
    </row>
    <row r="517" ht="13" customHeight="1" s="290">
      <c r="D517" s="45" t="n"/>
      <c r="E517" s="45" t="n"/>
    </row>
    <row r="518" ht="13" customHeight="1" s="290">
      <c r="D518" s="45" t="n"/>
      <c r="E518" s="45" t="n"/>
    </row>
    <row r="519" ht="13" customHeight="1" s="290">
      <c r="D519" s="45" t="n"/>
      <c r="E519" s="45" t="n"/>
    </row>
    <row r="520" ht="13" customHeight="1" s="290">
      <c r="D520" s="45" t="n"/>
      <c r="E520" s="45" t="n"/>
    </row>
    <row r="521" ht="13" customHeight="1" s="290">
      <c r="D521" s="45" t="n"/>
      <c r="E521" s="45" t="n"/>
    </row>
    <row r="522" ht="13" customHeight="1" s="290">
      <c r="D522" s="45" t="n"/>
      <c r="E522" s="45" t="n"/>
    </row>
    <row r="523" ht="13" customHeight="1" s="290">
      <c r="D523" s="45" t="n"/>
      <c r="E523" s="45" t="n"/>
    </row>
    <row r="524" ht="13" customHeight="1" s="290">
      <c r="D524" s="45" t="n"/>
      <c r="E524" s="45" t="n"/>
    </row>
    <row r="525" ht="13" customHeight="1" s="290">
      <c r="D525" s="45" t="n"/>
      <c r="E525" s="45" t="n"/>
    </row>
    <row r="526" ht="13" customHeight="1" s="290">
      <c r="D526" s="45" t="n"/>
      <c r="E526" s="45" t="n"/>
    </row>
    <row r="527" ht="13" customHeight="1" s="290">
      <c r="D527" s="45" t="n"/>
      <c r="E527" s="45" t="n"/>
    </row>
    <row r="528" ht="13" customHeight="1" s="290">
      <c r="D528" s="45" t="n"/>
      <c r="E528" s="45" t="n"/>
    </row>
    <row r="529" ht="13" customHeight="1" s="290">
      <c r="D529" s="45" t="n"/>
      <c r="E529" s="45" t="n"/>
    </row>
    <row r="530" ht="13" customHeight="1" s="290">
      <c r="D530" s="45" t="n"/>
      <c r="E530" s="45" t="n"/>
    </row>
    <row r="531" ht="13" customHeight="1" s="290">
      <c r="D531" s="45" t="n"/>
      <c r="E531" s="45" t="n"/>
    </row>
    <row r="532" ht="13" customHeight="1" s="290">
      <c r="D532" s="45" t="n"/>
      <c r="E532" s="45" t="n"/>
    </row>
    <row r="533" ht="13" customHeight="1" s="290">
      <c r="D533" s="45" t="n"/>
      <c r="E533" s="45" t="n"/>
    </row>
    <row r="534" ht="13" customHeight="1" s="290">
      <c r="D534" s="45" t="n"/>
      <c r="E534" s="45" t="n"/>
    </row>
    <row r="535" ht="13" customHeight="1" s="290">
      <c r="D535" s="45" t="n"/>
      <c r="E535" s="45" t="n"/>
    </row>
    <row r="536" ht="13" customHeight="1" s="290">
      <c r="D536" s="45" t="n"/>
      <c r="E536" s="45" t="n"/>
    </row>
    <row r="537" ht="13" customHeight="1" s="290">
      <c r="D537" s="45" t="n"/>
      <c r="E537" s="45" t="n"/>
    </row>
    <row r="538" ht="13" customHeight="1" s="290">
      <c r="D538" s="45" t="n"/>
      <c r="E538" s="45" t="n"/>
    </row>
    <row r="539" ht="13" customHeight="1" s="290">
      <c r="D539" s="45" t="n"/>
      <c r="E539" s="45" t="n"/>
    </row>
    <row r="540" ht="13" customHeight="1" s="290">
      <c r="D540" s="45" t="n"/>
      <c r="E540" s="45" t="n"/>
    </row>
    <row r="541" ht="13" customHeight="1" s="290">
      <c r="D541" s="45" t="n"/>
      <c r="E541" s="45" t="n"/>
    </row>
    <row r="542" ht="13" customHeight="1" s="290">
      <c r="D542" s="45" t="n"/>
      <c r="E542" s="45" t="n"/>
    </row>
    <row r="543" ht="13" customHeight="1" s="290">
      <c r="D543" s="45" t="n"/>
      <c r="E543" s="45" t="n"/>
    </row>
    <row r="544" ht="13" customHeight="1" s="290">
      <c r="D544" s="45" t="n"/>
      <c r="E544" s="45" t="n"/>
    </row>
    <row r="545" ht="13" customHeight="1" s="290">
      <c r="D545" s="45" t="n"/>
      <c r="E545" s="45" t="n"/>
    </row>
    <row r="546" ht="13" customHeight="1" s="290">
      <c r="D546" s="45" t="n"/>
      <c r="E546" s="45" t="n"/>
    </row>
    <row r="547" ht="13" customHeight="1" s="290">
      <c r="D547" s="45" t="n"/>
      <c r="E547" s="45" t="n"/>
    </row>
    <row r="548" ht="13" customHeight="1" s="290">
      <c r="D548" s="45" t="n"/>
      <c r="E548" s="45" t="n"/>
    </row>
    <row r="549" ht="13" customHeight="1" s="290">
      <c r="D549" s="45" t="n"/>
      <c r="E549" s="45" t="n"/>
    </row>
    <row r="550" ht="13" customHeight="1" s="290">
      <c r="D550" s="45" t="n"/>
      <c r="E550" s="45" t="n"/>
    </row>
    <row r="551" ht="13" customHeight="1" s="290">
      <c r="D551" s="45" t="n"/>
      <c r="E551" s="45" t="n"/>
    </row>
    <row r="552" ht="13" customHeight="1" s="290">
      <c r="D552" s="45" t="n"/>
      <c r="E552" s="45" t="n"/>
    </row>
    <row r="553" ht="13" customHeight="1" s="290">
      <c r="D553" s="45" t="n"/>
      <c r="E553" s="45" t="n"/>
    </row>
    <row r="554" ht="13" customHeight="1" s="290">
      <c r="D554" s="45" t="n"/>
      <c r="E554" s="45" t="n"/>
    </row>
    <row r="555" ht="13" customHeight="1" s="290">
      <c r="D555" s="45" t="n"/>
      <c r="E555" s="45" t="n"/>
    </row>
    <row r="556" ht="13" customHeight="1" s="290">
      <c r="D556" s="45" t="n"/>
      <c r="E556" s="45" t="n"/>
    </row>
    <row r="557" ht="13" customHeight="1" s="290">
      <c r="D557" s="45" t="n"/>
      <c r="E557" s="45" t="n"/>
    </row>
    <row r="558" ht="13" customHeight="1" s="290">
      <c r="D558" s="45" t="n"/>
      <c r="E558" s="45" t="n"/>
    </row>
    <row r="559" ht="13" customHeight="1" s="290">
      <c r="D559" s="45" t="n"/>
      <c r="E559" s="45" t="n"/>
    </row>
    <row r="560" ht="13" customHeight="1" s="290">
      <c r="D560" s="45" t="n"/>
      <c r="E560" s="45" t="n"/>
    </row>
    <row r="561" ht="13" customHeight="1" s="290">
      <c r="D561" s="45" t="n"/>
      <c r="E561" s="45" t="n"/>
    </row>
    <row r="562" ht="13" customHeight="1" s="290">
      <c r="D562" s="45" t="n"/>
      <c r="E562" s="45" t="n"/>
    </row>
    <row r="563" ht="13" customHeight="1" s="290">
      <c r="D563" s="45" t="n"/>
      <c r="E563" s="45" t="n"/>
    </row>
    <row r="564" ht="13" customHeight="1" s="290">
      <c r="D564" s="45" t="n"/>
      <c r="E564" s="45" t="n"/>
    </row>
    <row r="565" ht="13" customHeight="1" s="290">
      <c r="D565" s="45" t="n"/>
      <c r="E565" s="45" t="n"/>
    </row>
    <row r="566" ht="13" customHeight="1" s="290">
      <c r="D566" s="45" t="n"/>
      <c r="E566" s="45" t="n"/>
    </row>
    <row r="567" ht="13" customHeight="1" s="290">
      <c r="D567" s="45" t="n"/>
      <c r="E567" s="45" t="n"/>
    </row>
    <row r="568" ht="13" customHeight="1" s="290">
      <c r="D568" s="45" t="n"/>
      <c r="E568" s="45" t="n"/>
    </row>
    <row r="569" ht="13" customHeight="1" s="290">
      <c r="D569" s="45" t="n"/>
      <c r="E569" s="45" t="n"/>
    </row>
    <row r="570" ht="13" customHeight="1" s="290">
      <c r="D570" s="45" t="n"/>
      <c r="E570" s="45" t="n"/>
    </row>
    <row r="571" ht="13" customHeight="1" s="290">
      <c r="D571" s="45" t="n"/>
      <c r="E571" s="45" t="n"/>
    </row>
    <row r="572" ht="13" customHeight="1" s="290">
      <c r="D572" s="45" t="n"/>
      <c r="E572" s="45" t="n"/>
    </row>
    <row r="573" ht="13" customHeight="1" s="290">
      <c r="D573" s="45" t="n"/>
      <c r="E573" s="45" t="n"/>
    </row>
    <row r="574" ht="13" customHeight="1" s="290">
      <c r="D574" s="45" t="n"/>
      <c r="E574" s="45" t="n"/>
    </row>
    <row r="575" ht="13" customHeight="1" s="290">
      <c r="D575" s="45" t="n"/>
      <c r="E575" s="45" t="n"/>
    </row>
    <row r="576" ht="13" customHeight="1" s="290">
      <c r="D576" s="45" t="n"/>
      <c r="E576" s="45" t="n"/>
    </row>
    <row r="577" ht="13" customHeight="1" s="290">
      <c r="D577" s="45" t="n"/>
      <c r="E577" s="45" t="n"/>
    </row>
    <row r="578" ht="13" customHeight="1" s="290">
      <c r="D578" s="45" t="n"/>
      <c r="E578" s="45" t="n"/>
    </row>
    <row r="579" ht="13" customHeight="1" s="290">
      <c r="D579" s="45" t="n"/>
      <c r="E579" s="45" t="n"/>
    </row>
    <row r="580" ht="13" customHeight="1" s="290">
      <c r="D580" s="45" t="n"/>
      <c r="E580" s="45" t="n"/>
    </row>
    <row r="581" ht="13" customHeight="1" s="290">
      <c r="D581" s="45" t="n"/>
      <c r="E581" s="45" t="n"/>
    </row>
    <row r="582" ht="13" customHeight="1" s="290">
      <c r="D582" s="45" t="n"/>
      <c r="E582" s="45" t="n"/>
    </row>
    <row r="583" ht="13" customHeight="1" s="290">
      <c r="D583" s="45" t="n"/>
      <c r="E583" s="45" t="n"/>
    </row>
    <row r="584" ht="13" customHeight="1" s="290">
      <c r="D584" s="45" t="n"/>
      <c r="E584" s="45" t="n"/>
    </row>
    <row r="585" ht="13" customHeight="1" s="290">
      <c r="D585" s="45" t="n"/>
      <c r="E585" s="45" t="n"/>
    </row>
    <row r="586" ht="13" customHeight="1" s="290">
      <c r="D586" s="45" t="n"/>
      <c r="E586" s="45" t="n"/>
    </row>
    <row r="587" ht="13" customHeight="1" s="290">
      <c r="D587" s="45" t="n"/>
      <c r="E587" s="45" t="n"/>
    </row>
    <row r="588" ht="13" customHeight="1" s="290">
      <c r="D588" s="45" t="n"/>
      <c r="E588" s="45" t="n"/>
    </row>
    <row r="589" ht="13" customHeight="1" s="290">
      <c r="D589" s="45" t="n"/>
      <c r="E589" s="45" t="n"/>
    </row>
    <row r="590" ht="13" customHeight="1" s="290">
      <c r="D590" s="45" t="n"/>
      <c r="E590" s="45" t="n"/>
    </row>
    <row r="591" ht="13" customHeight="1" s="290">
      <c r="D591" s="45" t="n"/>
      <c r="E591" s="45" t="n"/>
    </row>
    <row r="592" ht="13" customHeight="1" s="290">
      <c r="D592" s="45" t="n"/>
      <c r="E592" s="45" t="n"/>
    </row>
    <row r="593" ht="13" customHeight="1" s="290">
      <c r="D593" s="45" t="n"/>
      <c r="E593" s="45" t="n"/>
    </row>
    <row r="594" ht="13" customHeight="1" s="290">
      <c r="D594" s="45" t="n"/>
      <c r="E594" s="45" t="n"/>
    </row>
    <row r="595" ht="13" customHeight="1" s="290">
      <c r="D595" s="45" t="n"/>
      <c r="E595" s="45" t="n"/>
    </row>
    <row r="596" ht="13" customHeight="1" s="290">
      <c r="D596" s="45" t="n"/>
      <c r="E596" s="45" t="n"/>
    </row>
    <row r="597" ht="13" customHeight="1" s="290">
      <c r="D597" s="45" t="n"/>
      <c r="E597" s="45" t="n"/>
    </row>
    <row r="598" ht="13" customHeight="1" s="290">
      <c r="D598" s="45" t="n"/>
      <c r="E598" s="45" t="n"/>
    </row>
    <row r="599" ht="13" customHeight="1" s="290">
      <c r="D599" s="45" t="n"/>
      <c r="E599" s="45" t="n"/>
    </row>
    <row r="600" ht="13" customHeight="1" s="290">
      <c r="D600" s="45" t="n"/>
      <c r="E600" s="45" t="n"/>
    </row>
    <row r="601" ht="13" customHeight="1" s="290">
      <c r="D601" s="45" t="n"/>
      <c r="E601" s="45" t="n"/>
    </row>
    <row r="602" ht="13" customHeight="1" s="290">
      <c r="D602" s="45" t="n"/>
      <c r="E602" s="45" t="n"/>
    </row>
    <row r="603" ht="13" customHeight="1" s="290">
      <c r="D603" s="45" t="n"/>
      <c r="E603" s="45" t="n"/>
    </row>
    <row r="604" ht="13" customHeight="1" s="290">
      <c r="D604" s="45" t="n"/>
      <c r="E604" s="45" t="n"/>
    </row>
    <row r="605" ht="13" customHeight="1" s="290">
      <c r="D605" s="45" t="n"/>
      <c r="E605" s="45" t="n"/>
    </row>
    <row r="606" ht="13" customHeight="1" s="290">
      <c r="D606" s="45" t="n"/>
      <c r="E606" s="45" t="n"/>
    </row>
    <row r="607" ht="13" customHeight="1" s="290">
      <c r="D607" s="45" t="n"/>
      <c r="E607" s="45" t="n"/>
    </row>
    <row r="608" ht="13" customHeight="1" s="290">
      <c r="D608" s="45" t="n"/>
      <c r="E608" s="45" t="n"/>
    </row>
    <row r="609" ht="13" customHeight="1" s="290">
      <c r="D609" s="45" t="n"/>
      <c r="E609" s="45" t="n"/>
    </row>
    <row r="610" ht="13" customHeight="1" s="290">
      <c r="D610" s="45" t="n"/>
      <c r="E610" s="45" t="n"/>
    </row>
    <row r="611" ht="13" customHeight="1" s="290">
      <c r="D611" s="45" t="n"/>
      <c r="E611" s="45" t="n"/>
    </row>
    <row r="612" ht="13" customHeight="1" s="290">
      <c r="D612" s="45" t="n"/>
      <c r="E612" s="45" t="n"/>
    </row>
    <row r="613" ht="13" customHeight="1" s="290">
      <c r="D613" s="45" t="n"/>
      <c r="E613" s="45" t="n"/>
    </row>
    <row r="614" ht="13" customHeight="1" s="290">
      <c r="D614" s="45" t="n"/>
      <c r="E614" s="45" t="n"/>
    </row>
    <row r="615" ht="13" customHeight="1" s="290">
      <c r="D615" s="45" t="n"/>
      <c r="E615" s="45" t="n"/>
    </row>
    <row r="616" ht="13" customHeight="1" s="290">
      <c r="D616" s="45" t="n"/>
      <c r="E616" s="45" t="n"/>
    </row>
    <row r="617" ht="13" customHeight="1" s="290">
      <c r="D617" s="45" t="n"/>
      <c r="E617" s="45" t="n"/>
    </row>
    <row r="618" ht="13" customHeight="1" s="290">
      <c r="D618" s="45" t="n"/>
      <c r="E618" s="45" t="n"/>
    </row>
    <row r="619" ht="13" customHeight="1" s="290">
      <c r="D619" s="45" t="n"/>
      <c r="E619" s="45" t="n"/>
    </row>
    <row r="620" ht="13" customHeight="1" s="290">
      <c r="D620" s="45" t="n"/>
      <c r="E620" s="45" t="n"/>
    </row>
    <row r="621" ht="13" customHeight="1" s="290">
      <c r="D621" s="45" t="n"/>
      <c r="E621" s="45" t="n"/>
    </row>
    <row r="622" ht="13" customHeight="1" s="290">
      <c r="D622" s="45" t="n"/>
      <c r="E622" s="45" t="n"/>
    </row>
    <row r="623" ht="13" customHeight="1" s="290">
      <c r="D623" s="45" t="n"/>
      <c r="E623" s="45" t="n"/>
    </row>
    <row r="624" ht="13" customHeight="1" s="290">
      <c r="D624" s="45" t="n"/>
      <c r="E624" s="45" t="n"/>
    </row>
    <row r="625" ht="13" customHeight="1" s="290">
      <c r="D625" s="45" t="n"/>
      <c r="E625" s="45" t="n"/>
    </row>
    <row r="626" ht="13" customHeight="1" s="290">
      <c r="D626" s="45" t="n"/>
      <c r="E626" s="45" t="n"/>
    </row>
    <row r="627" ht="13" customHeight="1" s="290">
      <c r="D627" s="45" t="n"/>
      <c r="E627" s="45" t="n"/>
    </row>
    <row r="628" ht="13" customHeight="1" s="290">
      <c r="D628" s="45" t="n"/>
      <c r="E628" s="45" t="n"/>
    </row>
    <row r="629" ht="13" customHeight="1" s="290">
      <c r="D629" s="45" t="n"/>
      <c r="E629" s="45" t="n"/>
    </row>
    <row r="630" ht="13" customHeight="1" s="290">
      <c r="D630" s="45" t="n"/>
      <c r="E630" s="45" t="n"/>
    </row>
    <row r="631" ht="13" customHeight="1" s="290">
      <c r="D631" s="45" t="n"/>
      <c r="E631" s="45" t="n"/>
    </row>
    <row r="632" ht="13" customHeight="1" s="290">
      <c r="D632" s="45" t="n"/>
      <c r="E632" s="45" t="n"/>
    </row>
    <row r="633" ht="13" customHeight="1" s="290">
      <c r="D633" s="45" t="n"/>
      <c r="E633" s="45" t="n"/>
    </row>
    <row r="634" ht="13" customHeight="1" s="290">
      <c r="D634" s="45" t="n"/>
      <c r="E634" s="45" t="n"/>
    </row>
    <row r="635" ht="13" customHeight="1" s="290">
      <c r="D635" s="45" t="n"/>
      <c r="E635" s="45" t="n"/>
    </row>
    <row r="636" ht="13" customHeight="1" s="290">
      <c r="D636" s="45" t="n"/>
      <c r="E636" s="45" t="n"/>
    </row>
    <row r="637" ht="13" customHeight="1" s="290">
      <c r="D637" s="45" t="n"/>
      <c r="E637" s="45" t="n"/>
    </row>
    <row r="638" ht="13" customHeight="1" s="290">
      <c r="D638" s="45" t="n"/>
      <c r="E638" s="45" t="n"/>
    </row>
    <row r="639" ht="13" customHeight="1" s="290">
      <c r="D639" s="45" t="n"/>
      <c r="E639" s="45" t="n"/>
    </row>
    <row r="640" ht="13" customHeight="1" s="290">
      <c r="D640" s="45" t="n"/>
      <c r="E640" s="45" t="n"/>
    </row>
    <row r="641" ht="13" customHeight="1" s="290">
      <c r="D641" s="45" t="n"/>
      <c r="E641" s="45" t="n"/>
    </row>
    <row r="642" ht="13" customHeight="1" s="290">
      <c r="D642" s="45" t="n"/>
      <c r="E642" s="45" t="n"/>
    </row>
    <row r="643" ht="13" customHeight="1" s="290">
      <c r="D643" s="45" t="n"/>
      <c r="E643" s="45" t="n"/>
    </row>
    <row r="644" ht="13" customHeight="1" s="290">
      <c r="D644" s="45" t="n"/>
      <c r="E644" s="45" t="n"/>
    </row>
    <row r="645" ht="13" customHeight="1" s="290">
      <c r="D645" s="45" t="n"/>
      <c r="E645" s="45" t="n"/>
    </row>
    <row r="646" ht="13" customHeight="1" s="290">
      <c r="D646" s="45" t="n"/>
      <c r="E646" s="45" t="n"/>
    </row>
    <row r="647" ht="13" customHeight="1" s="290">
      <c r="D647" s="45" t="n"/>
      <c r="E647" s="45" t="n"/>
    </row>
    <row r="648" ht="13" customHeight="1" s="290">
      <c r="D648" s="45" t="n"/>
      <c r="E648" s="45" t="n"/>
    </row>
    <row r="649" ht="13" customHeight="1" s="290">
      <c r="D649" s="45" t="n"/>
      <c r="E649" s="45" t="n"/>
    </row>
    <row r="650" ht="13" customHeight="1" s="290">
      <c r="D650" s="45" t="n"/>
      <c r="E650" s="45" t="n"/>
    </row>
    <row r="651" ht="13" customHeight="1" s="290">
      <c r="D651" s="45" t="n"/>
      <c r="E651" s="45" t="n"/>
    </row>
    <row r="652" ht="13" customHeight="1" s="290">
      <c r="D652" s="45" t="n"/>
      <c r="E652" s="45" t="n"/>
    </row>
    <row r="653" ht="13" customHeight="1" s="290">
      <c r="D653" s="45" t="n"/>
      <c r="E653" s="45" t="n"/>
    </row>
    <row r="654" ht="13" customHeight="1" s="290">
      <c r="D654" s="45" t="n"/>
      <c r="E654" s="45" t="n"/>
    </row>
    <row r="655" ht="13" customHeight="1" s="290">
      <c r="D655" s="45" t="n"/>
      <c r="E655" s="45" t="n"/>
    </row>
    <row r="656" ht="13" customHeight="1" s="290">
      <c r="D656" s="45" t="n"/>
      <c r="E656" s="45" t="n"/>
    </row>
    <row r="657" ht="13" customHeight="1" s="290">
      <c r="D657" s="45" t="n"/>
      <c r="E657" s="45" t="n"/>
    </row>
    <row r="658" ht="13" customHeight="1" s="290">
      <c r="D658" s="45" t="n"/>
      <c r="E658" s="45" t="n"/>
    </row>
    <row r="659" ht="13" customHeight="1" s="290">
      <c r="D659" s="45" t="n"/>
      <c r="E659" s="45" t="n"/>
    </row>
    <row r="660" ht="13" customHeight="1" s="290">
      <c r="D660" s="45" t="n"/>
      <c r="E660" s="45" t="n"/>
    </row>
    <row r="661" ht="13" customHeight="1" s="290">
      <c r="D661" s="45" t="n"/>
      <c r="E661" s="45" t="n"/>
    </row>
    <row r="662" ht="13" customHeight="1" s="290">
      <c r="D662" s="45" t="n"/>
      <c r="E662" s="45" t="n"/>
    </row>
    <row r="663" ht="13" customHeight="1" s="290">
      <c r="D663" s="45" t="n"/>
      <c r="E663" s="45" t="n"/>
    </row>
    <row r="664" ht="13" customHeight="1" s="290">
      <c r="D664" s="45" t="n"/>
      <c r="E664" s="45" t="n"/>
    </row>
    <row r="665" ht="13" customHeight="1" s="290">
      <c r="D665" s="45" t="n"/>
      <c r="E665" s="45" t="n"/>
    </row>
    <row r="666" ht="13" customHeight="1" s="290">
      <c r="D666" s="45" t="n"/>
      <c r="E666" s="45" t="n"/>
    </row>
    <row r="667" ht="13" customHeight="1" s="290">
      <c r="D667" s="45" t="n"/>
      <c r="E667" s="45" t="n"/>
    </row>
    <row r="668" ht="13" customHeight="1" s="290">
      <c r="D668" s="45" t="n"/>
      <c r="E668" s="45" t="n"/>
    </row>
    <row r="669" ht="13" customHeight="1" s="290">
      <c r="D669" s="45" t="n"/>
      <c r="E669" s="45" t="n"/>
    </row>
    <row r="670" ht="13" customHeight="1" s="290">
      <c r="D670" s="45" t="n"/>
      <c r="E670" s="45" t="n"/>
    </row>
    <row r="671" ht="13" customHeight="1" s="290">
      <c r="D671" s="45" t="n"/>
      <c r="E671" s="45" t="n"/>
    </row>
    <row r="672" ht="13" customHeight="1" s="290">
      <c r="D672" s="45" t="n"/>
      <c r="E672" s="45" t="n"/>
    </row>
    <row r="673" ht="13" customHeight="1" s="290">
      <c r="D673" s="45" t="n"/>
      <c r="E673" s="45" t="n"/>
    </row>
    <row r="674" ht="13" customHeight="1" s="290">
      <c r="D674" s="45" t="n"/>
      <c r="E674" s="45" t="n"/>
    </row>
    <row r="675" ht="13" customHeight="1" s="290">
      <c r="D675" s="45" t="n"/>
      <c r="E675" s="45" t="n"/>
    </row>
    <row r="676" ht="13" customHeight="1" s="290">
      <c r="D676" s="45" t="n"/>
      <c r="E676" s="45" t="n"/>
    </row>
    <row r="677" ht="13" customHeight="1" s="290">
      <c r="D677" s="45" t="n"/>
      <c r="E677" s="45" t="n"/>
    </row>
    <row r="678" ht="13" customHeight="1" s="290">
      <c r="D678" s="45" t="n"/>
      <c r="E678" s="45" t="n"/>
    </row>
    <row r="679" ht="13" customHeight="1" s="290">
      <c r="D679" s="45" t="n"/>
      <c r="E679" s="45" t="n"/>
    </row>
    <row r="680" ht="13" customHeight="1" s="290">
      <c r="D680" s="45" t="n"/>
      <c r="E680" s="45" t="n"/>
    </row>
    <row r="681" ht="13" customHeight="1" s="290">
      <c r="D681" s="45" t="n"/>
      <c r="E681" s="45" t="n"/>
    </row>
    <row r="682" ht="13" customHeight="1" s="290">
      <c r="D682" s="45" t="n"/>
      <c r="E682" s="45" t="n"/>
    </row>
    <row r="683" ht="13" customHeight="1" s="290">
      <c r="D683" s="45" t="n"/>
      <c r="E683" s="45" t="n"/>
    </row>
    <row r="684" ht="13" customHeight="1" s="290">
      <c r="D684" s="45" t="n"/>
      <c r="E684" s="45" t="n"/>
    </row>
    <row r="685" ht="13" customHeight="1" s="290">
      <c r="D685" s="45" t="n"/>
      <c r="E685" s="45" t="n"/>
    </row>
    <row r="686" ht="13" customHeight="1" s="290">
      <c r="D686" s="45" t="n"/>
      <c r="E686" s="45" t="n"/>
    </row>
    <row r="687" ht="13" customHeight="1" s="290">
      <c r="D687" s="45" t="n"/>
      <c r="E687" s="45" t="n"/>
    </row>
    <row r="688" ht="13" customHeight="1" s="290">
      <c r="D688" s="45" t="n"/>
      <c r="E688" s="45" t="n"/>
    </row>
    <row r="689" ht="13" customHeight="1" s="290">
      <c r="D689" s="45" t="n"/>
      <c r="E689" s="45" t="n"/>
    </row>
    <row r="690" ht="13" customHeight="1" s="290">
      <c r="D690" s="45" t="n"/>
      <c r="E690" s="45" t="n"/>
    </row>
    <row r="691" ht="13" customHeight="1" s="290">
      <c r="D691" s="45" t="n"/>
      <c r="E691" s="45" t="n"/>
    </row>
    <row r="692" ht="13" customHeight="1" s="290">
      <c r="D692" s="45" t="n"/>
      <c r="E692" s="45" t="n"/>
    </row>
    <row r="693" ht="13" customHeight="1" s="290">
      <c r="D693" s="45" t="n"/>
      <c r="E693" s="45" t="n"/>
    </row>
    <row r="694" ht="13" customHeight="1" s="290">
      <c r="D694" s="45" t="n"/>
      <c r="E694" s="45" t="n"/>
    </row>
    <row r="695" ht="13" customHeight="1" s="290">
      <c r="D695" s="45" t="n"/>
      <c r="E695" s="45" t="n"/>
    </row>
    <row r="696" ht="13" customHeight="1" s="290">
      <c r="D696" s="45" t="n"/>
      <c r="E696" s="45" t="n"/>
    </row>
    <row r="697" ht="13" customHeight="1" s="290">
      <c r="D697" s="45" t="n"/>
      <c r="E697" s="45" t="n"/>
    </row>
    <row r="698" ht="13" customHeight="1" s="290">
      <c r="D698" s="45" t="n"/>
      <c r="E698" s="45" t="n"/>
    </row>
    <row r="699" ht="13" customHeight="1" s="290">
      <c r="D699" s="45" t="n"/>
      <c r="E699" s="45" t="n"/>
    </row>
    <row r="700" ht="13" customHeight="1" s="290">
      <c r="D700" s="45" t="n"/>
      <c r="E700" s="45" t="n"/>
    </row>
    <row r="701" ht="13" customHeight="1" s="290">
      <c r="D701" s="45" t="n"/>
      <c r="E701" s="45" t="n"/>
    </row>
    <row r="702" ht="13" customHeight="1" s="290">
      <c r="D702" s="45" t="n"/>
      <c r="E702" s="45" t="n"/>
    </row>
    <row r="703" ht="13" customHeight="1" s="290">
      <c r="D703" s="45" t="n"/>
      <c r="E703" s="45" t="n"/>
    </row>
    <row r="704" ht="13" customHeight="1" s="290">
      <c r="D704" s="45" t="n"/>
      <c r="E704" s="45" t="n"/>
    </row>
    <row r="705" ht="13" customHeight="1" s="290">
      <c r="D705" s="45" t="n"/>
      <c r="E705" s="45" t="n"/>
    </row>
    <row r="706" ht="13" customHeight="1" s="290">
      <c r="D706" s="45" t="n"/>
      <c r="E706" s="45" t="n"/>
    </row>
    <row r="707" ht="13" customHeight="1" s="290">
      <c r="D707" s="45" t="n"/>
      <c r="E707" s="45" t="n"/>
    </row>
    <row r="708" ht="13" customHeight="1" s="290">
      <c r="D708" s="45" t="n"/>
      <c r="E708" s="45" t="n"/>
    </row>
    <row r="709" ht="13" customHeight="1" s="290">
      <c r="D709" s="45" t="n"/>
      <c r="E709" s="45" t="n"/>
    </row>
    <row r="710" ht="13" customHeight="1" s="290">
      <c r="D710" s="45" t="n"/>
      <c r="E710" s="45" t="n"/>
    </row>
    <row r="711" ht="13" customHeight="1" s="290">
      <c r="D711" s="45" t="n"/>
      <c r="E711" s="45" t="n"/>
    </row>
    <row r="712" ht="13" customHeight="1" s="290">
      <c r="D712" s="45" t="n"/>
      <c r="E712" s="45" t="n"/>
    </row>
    <row r="713" ht="13" customHeight="1" s="290">
      <c r="D713" s="45" t="n"/>
      <c r="E713" s="45" t="n"/>
    </row>
    <row r="714" ht="13" customHeight="1" s="290">
      <c r="D714" s="45" t="n"/>
      <c r="E714" s="45" t="n"/>
    </row>
    <row r="715" ht="13" customHeight="1" s="290">
      <c r="D715" s="45" t="n"/>
      <c r="E715" s="45" t="n"/>
    </row>
    <row r="716" ht="13" customHeight="1" s="290">
      <c r="D716" s="45" t="n"/>
      <c r="E716" s="45" t="n"/>
    </row>
    <row r="717" ht="13" customHeight="1" s="290">
      <c r="D717" s="45" t="n"/>
      <c r="E717" s="45" t="n"/>
    </row>
    <row r="718" ht="13" customHeight="1" s="290">
      <c r="D718" s="45" t="n"/>
      <c r="E718" s="45" t="n"/>
    </row>
    <row r="719" ht="13" customHeight="1" s="290">
      <c r="D719" s="45" t="n"/>
      <c r="E719" s="45" t="n"/>
    </row>
    <row r="720" ht="13" customHeight="1" s="290">
      <c r="D720" s="45" t="n"/>
      <c r="E720" s="45" t="n"/>
    </row>
    <row r="721" ht="13" customHeight="1" s="290">
      <c r="D721" s="45" t="n"/>
      <c r="E721" s="45" t="n"/>
    </row>
    <row r="722" ht="13" customHeight="1" s="290">
      <c r="D722" s="45" t="n"/>
      <c r="E722" s="45" t="n"/>
    </row>
    <row r="723" ht="13" customHeight="1" s="290">
      <c r="D723" s="45" t="n"/>
      <c r="E723" s="45" t="n"/>
    </row>
    <row r="724" ht="13" customHeight="1" s="290">
      <c r="D724" s="45" t="n"/>
      <c r="E724" s="45" t="n"/>
    </row>
    <row r="725" ht="13" customHeight="1" s="290">
      <c r="D725" s="45" t="n"/>
      <c r="E725" s="45" t="n"/>
    </row>
    <row r="726" ht="13" customHeight="1" s="290">
      <c r="D726" s="45" t="n"/>
      <c r="E726" s="45" t="n"/>
    </row>
    <row r="727" ht="13" customHeight="1" s="290">
      <c r="D727" s="45" t="n"/>
      <c r="E727" s="45" t="n"/>
    </row>
    <row r="728" ht="13" customHeight="1" s="290">
      <c r="D728" s="45" t="n"/>
      <c r="E728" s="45" t="n"/>
    </row>
    <row r="729" ht="13" customHeight="1" s="290">
      <c r="D729" s="45" t="n"/>
      <c r="E729" s="45" t="n"/>
    </row>
    <row r="730" ht="13" customHeight="1" s="290">
      <c r="D730" s="45" t="n"/>
      <c r="E730" s="45" t="n"/>
    </row>
    <row r="731" ht="13" customHeight="1" s="290">
      <c r="D731" s="45" t="n"/>
      <c r="E731" s="45" t="n"/>
    </row>
    <row r="732" ht="13" customHeight="1" s="290">
      <c r="D732" s="45" t="n"/>
      <c r="E732" s="45" t="n"/>
    </row>
    <row r="733" ht="13" customHeight="1" s="290">
      <c r="D733" s="45" t="n"/>
      <c r="E733" s="45" t="n"/>
    </row>
    <row r="734" ht="13" customHeight="1" s="290">
      <c r="D734" s="45" t="n"/>
      <c r="E734" s="45" t="n"/>
    </row>
    <row r="735" ht="13" customHeight="1" s="290">
      <c r="D735" s="45" t="n"/>
      <c r="E735" s="45" t="n"/>
    </row>
    <row r="736" ht="13" customHeight="1" s="290">
      <c r="D736" s="45" t="n"/>
      <c r="E736" s="45" t="n"/>
    </row>
    <row r="737" ht="13" customHeight="1" s="290">
      <c r="D737" s="45" t="n"/>
      <c r="E737" s="45" t="n"/>
    </row>
    <row r="738" ht="13" customHeight="1" s="290">
      <c r="D738" s="45" t="n"/>
      <c r="E738" s="45" t="n"/>
    </row>
    <row r="739" ht="13" customHeight="1" s="290">
      <c r="D739" s="45" t="n"/>
      <c r="E739" s="45" t="n"/>
    </row>
    <row r="740" ht="13" customHeight="1" s="290">
      <c r="D740" s="45" t="n"/>
      <c r="E740" s="45" t="n"/>
    </row>
    <row r="741" ht="13" customHeight="1" s="290">
      <c r="D741" s="45" t="n"/>
      <c r="E741" s="45" t="n"/>
    </row>
    <row r="742" ht="13" customHeight="1" s="290">
      <c r="D742" s="45" t="n"/>
      <c r="E742" s="45" t="n"/>
    </row>
    <row r="743" ht="13" customHeight="1" s="290">
      <c r="D743" s="45" t="n"/>
      <c r="E743" s="45" t="n"/>
    </row>
    <row r="744" ht="13" customHeight="1" s="290">
      <c r="D744" s="45" t="n"/>
      <c r="E744" s="45" t="n"/>
    </row>
    <row r="745" ht="13" customHeight="1" s="290">
      <c r="D745" s="45" t="n"/>
      <c r="E745" s="45" t="n"/>
    </row>
    <row r="746" ht="13" customHeight="1" s="290">
      <c r="D746" s="45" t="n"/>
      <c r="E746" s="45" t="n"/>
    </row>
    <row r="747" ht="13" customHeight="1" s="290">
      <c r="D747" s="45" t="n"/>
      <c r="E747" s="45" t="n"/>
    </row>
    <row r="748" ht="13" customHeight="1" s="290">
      <c r="D748" s="45" t="n"/>
      <c r="E748" s="45" t="n"/>
    </row>
    <row r="749" ht="13" customHeight="1" s="290">
      <c r="D749" s="45" t="n"/>
      <c r="E749" s="45" t="n"/>
    </row>
    <row r="750" ht="13" customHeight="1" s="290">
      <c r="D750" s="45" t="n"/>
      <c r="E750" s="45" t="n"/>
    </row>
    <row r="751" ht="13" customHeight="1" s="290">
      <c r="D751" s="45" t="n"/>
      <c r="E751" s="45" t="n"/>
    </row>
    <row r="752" ht="13" customHeight="1" s="290">
      <c r="D752" s="45" t="n"/>
      <c r="E752" s="45" t="n"/>
    </row>
    <row r="753" ht="13" customHeight="1" s="290">
      <c r="D753" s="45" t="n"/>
      <c r="E753" s="45" t="n"/>
    </row>
    <row r="754" ht="13" customHeight="1" s="290">
      <c r="D754" s="45" t="n"/>
      <c r="E754" s="45" t="n"/>
    </row>
    <row r="755" ht="13" customHeight="1" s="290">
      <c r="D755" s="45" t="n"/>
      <c r="E755" s="45" t="n"/>
    </row>
    <row r="756" ht="13" customHeight="1" s="290">
      <c r="D756" s="45" t="n"/>
      <c r="E756" s="45" t="n"/>
    </row>
    <row r="757" ht="13" customHeight="1" s="290">
      <c r="D757" s="45" t="n"/>
      <c r="E757" s="45" t="n"/>
    </row>
    <row r="758" ht="13" customHeight="1" s="290">
      <c r="D758" s="45" t="n"/>
      <c r="E758" s="45" t="n"/>
    </row>
    <row r="759" ht="13" customHeight="1" s="290">
      <c r="D759" s="45" t="n"/>
      <c r="E759" s="45" t="n"/>
    </row>
    <row r="760" ht="13" customHeight="1" s="290">
      <c r="D760" s="45" t="n"/>
      <c r="E760" s="45" t="n"/>
    </row>
    <row r="761" ht="13" customHeight="1" s="290">
      <c r="D761" s="45" t="n"/>
      <c r="E761" s="45" t="n"/>
    </row>
    <row r="762" ht="13" customHeight="1" s="290">
      <c r="D762" s="45" t="n"/>
      <c r="E762" s="45" t="n"/>
    </row>
    <row r="763" ht="13" customHeight="1" s="290">
      <c r="D763" s="45" t="n"/>
      <c r="E763" s="45" t="n"/>
    </row>
    <row r="764" ht="13" customHeight="1" s="290">
      <c r="D764" s="45" t="n"/>
      <c r="E764" s="45" t="n"/>
    </row>
    <row r="765" ht="13" customHeight="1" s="290">
      <c r="D765" s="45" t="n"/>
      <c r="E765" s="45" t="n"/>
    </row>
    <row r="766" ht="13" customHeight="1" s="290">
      <c r="D766" s="45" t="n"/>
      <c r="E766" s="45" t="n"/>
    </row>
    <row r="767" ht="13" customHeight="1" s="290">
      <c r="D767" s="45" t="n"/>
      <c r="E767" s="45" t="n"/>
    </row>
    <row r="768" ht="13" customHeight="1" s="290">
      <c r="D768" s="45" t="n"/>
      <c r="E768" s="45" t="n"/>
    </row>
    <row r="769" ht="13" customHeight="1" s="290">
      <c r="D769" s="45" t="n"/>
      <c r="E769" s="45" t="n"/>
    </row>
    <row r="770" ht="13" customHeight="1" s="290">
      <c r="D770" s="45" t="n"/>
      <c r="E770" s="45" t="n"/>
    </row>
    <row r="771" ht="13" customHeight="1" s="290">
      <c r="D771" s="45" t="n"/>
      <c r="E771" s="45" t="n"/>
    </row>
    <row r="772" ht="13" customHeight="1" s="290">
      <c r="D772" s="45" t="n"/>
      <c r="E772" s="45" t="n"/>
    </row>
    <row r="773" ht="13" customHeight="1" s="290">
      <c r="D773" s="45" t="n"/>
      <c r="E773" s="45" t="n"/>
    </row>
    <row r="774" ht="13" customHeight="1" s="290">
      <c r="D774" s="45" t="n"/>
      <c r="E774" s="45" t="n"/>
    </row>
    <row r="775" ht="13" customHeight="1" s="290">
      <c r="D775" s="45" t="n"/>
      <c r="E775" s="45" t="n"/>
    </row>
    <row r="776" ht="13" customHeight="1" s="290">
      <c r="D776" s="45" t="n"/>
      <c r="E776" s="45" t="n"/>
    </row>
    <row r="777" ht="13" customHeight="1" s="290">
      <c r="D777" s="45" t="n"/>
      <c r="E777" s="45" t="n"/>
    </row>
    <row r="778" ht="13" customHeight="1" s="290">
      <c r="D778" s="45" t="n"/>
      <c r="E778" s="45" t="n"/>
    </row>
    <row r="779" ht="13" customHeight="1" s="290">
      <c r="D779" s="45" t="n"/>
      <c r="E779" s="45" t="n"/>
    </row>
    <row r="780" ht="13" customHeight="1" s="290">
      <c r="D780" s="45" t="n"/>
      <c r="E780" s="45" t="n"/>
    </row>
    <row r="781" ht="13" customHeight="1" s="290">
      <c r="D781" s="45" t="n"/>
      <c r="E781" s="45" t="n"/>
    </row>
    <row r="782" ht="13" customHeight="1" s="290">
      <c r="D782" s="45" t="n"/>
      <c r="E782" s="45" t="n"/>
    </row>
    <row r="783" ht="13" customHeight="1" s="290">
      <c r="D783" s="45" t="n"/>
      <c r="E783" s="45" t="n"/>
    </row>
    <row r="784" ht="13" customHeight="1" s="290">
      <c r="D784" s="45" t="n"/>
      <c r="E784" s="45" t="n"/>
    </row>
    <row r="785" ht="13" customHeight="1" s="290">
      <c r="D785" s="45" t="n"/>
      <c r="E785" s="45" t="n"/>
    </row>
    <row r="786" ht="13" customHeight="1" s="290">
      <c r="D786" s="45" t="n"/>
      <c r="E786" s="45" t="n"/>
    </row>
    <row r="787" ht="13" customHeight="1" s="290">
      <c r="D787" s="45" t="n"/>
      <c r="E787" s="45" t="n"/>
    </row>
    <row r="788" ht="13" customHeight="1" s="290">
      <c r="D788" s="45" t="n"/>
      <c r="E788" s="45" t="n"/>
    </row>
    <row r="789" ht="13" customHeight="1" s="290">
      <c r="D789" s="45" t="n"/>
      <c r="E789" s="45" t="n"/>
    </row>
    <row r="790" ht="13" customHeight="1" s="290">
      <c r="D790" s="45" t="n"/>
      <c r="E790" s="45" t="n"/>
    </row>
    <row r="791" ht="13" customHeight="1" s="290">
      <c r="D791" s="45" t="n"/>
      <c r="E791" s="45" t="n"/>
    </row>
    <row r="792" ht="13" customHeight="1" s="290">
      <c r="D792" s="45" t="n"/>
      <c r="E792" s="45" t="n"/>
    </row>
    <row r="793" ht="13" customHeight="1" s="290">
      <c r="D793" s="45" t="n"/>
      <c r="E793" s="45" t="n"/>
    </row>
    <row r="794" ht="13" customHeight="1" s="290">
      <c r="D794" s="45" t="n"/>
      <c r="E794" s="45" t="n"/>
    </row>
    <row r="795" ht="13" customHeight="1" s="290">
      <c r="D795" s="45" t="n"/>
      <c r="E795" s="45" t="n"/>
    </row>
    <row r="796" ht="13" customHeight="1" s="290">
      <c r="D796" s="45" t="n"/>
      <c r="E796" s="45" t="n"/>
    </row>
    <row r="797" ht="13" customHeight="1" s="290">
      <c r="D797" s="45" t="n"/>
      <c r="E797" s="45" t="n"/>
    </row>
    <row r="798" ht="13" customHeight="1" s="290">
      <c r="D798" s="45" t="n"/>
      <c r="E798" s="45" t="n"/>
    </row>
    <row r="799" ht="13" customHeight="1" s="290">
      <c r="D799" s="45" t="n"/>
      <c r="E799" s="45" t="n"/>
    </row>
    <row r="800" ht="13" customHeight="1" s="290">
      <c r="D800" s="45" t="n"/>
      <c r="E800" s="45" t="n"/>
    </row>
    <row r="801" ht="13" customHeight="1" s="290">
      <c r="D801" s="45" t="n"/>
      <c r="E801" s="45" t="n"/>
    </row>
    <row r="802" ht="13" customHeight="1" s="290">
      <c r="D802" s="45" t="n"/>
      <c r="E802" s="45" t="n"/>
    </row>
    <row r="803" ht="13" customHeight="1" s="290">
      <c r="D803" s="45" t="n"/>
      <c r="E803" s="45" t="n"/>
    </row>
    <row r="804" ht="13" customHeight="1" s="290">
      <c r="D804" s="45" t="n"/>
      <c r="E804" s="45" t="n"/>
    </row>
    <row r="805" ht="13" customHeight="1" s="290">
      <c r="D805" s="45" t="n"/>
      <c r="E805" s="45" t="n"/>
    </row>
    <row r="806" ht="13" customHeight="1" s="290">
      <c r="D806" s="45" t="n"/>
      <c r="E806" s="45" t="n"/>
    </row>
    <row r="807" ht="13" customHeight="1" s="290">
      <c r="D807" s="45" t="n"/>
      <c r="E807" s="45" t="n"/>
    </row>
    <row r="808" ht="13" customHeight="1" s="290">
      <c r="D808" s="45" t="n"/>
      <c r="E808" s="45" t="n"/>
    </row>
    <row r="809" ht="13" customHeight="1" s="290">
      <c r="D809" s="45" t="n"/>
      <c r="E809" s="45" t="n"/>
    </row>
    <row r="810" ht="13" customHeight="1" s="290">
      <c r="D810" s="45" t="n"/>
      <c r="E810" s="45" t="n"/>
    </row>
    <row r="811" ht="13" customHeight="1" s="290">
      <c r="D811" s="45" t="n"/>
      <c r="E811" s="45" t="n"/>
    </row>
    <row r="812" ht="13" customHeight="1" s="290">
      <c r="D812" s="45" t="n"/>
      <c r="E812" s="45" t="n"/>
    </row>
    <row r="813" ht="13" customHeight="1" s="290">
      <c r="D813" s="45" t="n"/>
      <c r="E813" s="45" t="n"/>
    </row>
    <row r="814" ht="13" customHeight="1" s="290">
      <c r="D814" s="45" t="n"/>
      <c r="E814" s="45" t="n"/>
    </row>
    <row r="815" ht="13" customHeight="1" s="290">
      <c r="D815" s="45" t="n"/>
      <c r="E815" s="45" t="n"/>
    </row>
    <row r="816" ht="13" customHeight="1" s="290">
      <c r="D816" s="45" t="n"/>
      <c r="E816" s="45" t="n"/>
    </row>
    <row r="817" ht="13" customHeight="1" s="290">
      <c r="D817" s="45" t="n"/>
      <c r="E817" s="45" t="n"/>
    </row>
    <row r="818" ht="13" customHeight="1" s="290">
      <c r="D818" s="45" t="n"/>
      <c r="E818" s="45" t="n"/>
    </row>
    <row r="819" ht="13" customHeight="1" s="290">
      <c r="D819" s="45" t="n"/>
      <c r="E819" s="45" t="n"/>
    </row>
    <row r="820" ht="13" customHeight="1" s="290">
      <c r="D820" s="45" t="n"/>
      <c r="E820" s="45" t="n"/>
    </row>
    <row r="821" ht="13" customHeight="1" s="290">
      <c r="D821" s="45" t="n"/>
      <c r="E821" s="45" t="n"/>
    </row>
    <row r="822" ht="13" customHeight="1" s="290">
      <c r="D822" s="45" t="n"/>
      <c r="E822" s="45" t="n"/>
    </row>
    <row r="823" ht="13" customHeight="1" s="290">
      <c r="D823" s="45" t="n"/>
      <c r="E823" s="45" t="n"/>
    </row>
    <row r="824" ht="13" customHeight="1" s="290">
      <c r="D824" s="45" t="n"/>
      <c r="E824" s="45" t="n"/>
    </row>
    <row r="825" ht="13" customHeight="1" s="290">
      <c r="D825" s="45" t="n"/>
      <c r="E825" s="45" t="n"/>
    </row>
    <row r="826" ht="13" customHeight="1" s="290">
      <c r="D826" s="45" t="n"/>
      <c r="E826" s="45" t="n"/>
    </row>
    <row r="827" ht="13" customHeight="1" s="290">
      <c r="D827" s="45" t="n"/>
      <c r="E827" s="45" t="n"/>
    </row>
    <row r="828" ht="13" customHeight="1" s="290">
      <c r="D828" s="45" t="n"/>
      <c r="E828" s="45" t="n"/>
    </row>
    <row r="829" ht="13" customHeight="1" s="290">
      <c r="D829" s="45" t="n"/>
      <c r="E829" s="45" t="n"/>
    </row>
    <row r="830" ht="13" customHeight="1" s="290">
      <c r="D830" s="45" t="n"/>
      <c r="E830" s="45" t="n"/>
    </row>
    <row r="831" ht="13" customHeight="1" s="290">
      <c r="D831" s="45" t="n"/>
      <c r="E831" s="45" t="n"/>
    </row>
    <row r="832" ht="13" customHeight="1" s="290">
      <c r="D832" s="45" t="n"/>
      <c r="E832" s="45" t="n"/>
    </row>
    <row r="833" ht="13" customHeight="1" s="290">
      <c r="D833" s="45" t="n"/>
      <c r="E833" s="45" t="n"/>
    </row>
    <row r="834" ht="13" customHeight="1" s="290">
      <c r="D834" s="45" t="n"/>
      <c r="E834" s="45" t="n"/>
    </row>
    <row r="835" ht="13" customHeight="1" s="290">
      <c r="D835" s="45" t="n"/>
      <c r="E835" s="45" t="n"/>
    </row>
    <row r="836" ht="13" customHeight="1" s="290">
      <c r="D836" s="45" t="n"/>
      <c r="E836" s="45" t="n"/>
    </row>
    <row r="837" ht="13" customHeight="1" s="290">
      <c r="D837" s="45" t="n"/>
      <c r="E837" s="45" t="n"/>
    </row>
    <row r="838" ht="13" customHeight="1" s="290">
      <c r="D838" s="45" t="n"/>
      <c r="E838" s="45" t="n"/>
    </row>
    <row r="839" ht="13" customHeight="1" s="290">
      <c r="D839" s="45" t="n"/>
      <c r="E839" s="45" t="n"/>
    </row>
    <row r="840" ht="13" customHeight="1" s="290">
      <c r="D840" s="45" t="n"/>
      <c r="E840" s="45" t="n"/>
    </row>
    <row r="841" ht="13" customHeight="1" s="290">
      <c r="D841" s="45" t="n"/>
      <c r="E841" s="45" t="n"/>
    </row>
    <row r="842" ht="13" customHeight="1" s="290">
      <c r="D842" s="45" t="n"/>
      <c r="E842" s="45" t="n"/>
    </row>
    <row r="843" ht="13" customHeight="1" s="290">
      <c r="D843" s="45" t="n"/>
      <c r="E843" s="45" t="n"/>
    </row>
    <row r="844" ht="13" customHeight="1" s="290">
      <c r="D844" s="45" t="n"/>
      <c r="E844" s="45" t="n"/>
    </row>
    <row r="845" ht="13" customHeight="1" s="290">
      <c r="D845" s="45" t="n"/>
      <c r="E845" s="45" t="n"/>
    </row>
    <row r="846" ht="13" customHeight="1" s="290">
      <c r="D846" s="45" t="n"/>
      <c r="E846" s="45" t="n"/>
    </row>
    <row r="847" ht="13" customHeight="1" s="290">
      <c r="D847" s="45" t="n"/>
      <c r="E847" s="45" t="n"/>
    </row>
    <row r="848" ht="13" customHeight="1" s="290">
      <c r="D848" s="45" t="n"/>
      <c r="E848" s="45" t="n"/>
    </row>
    <row r="849" ht="13" customHeight="1" s="290">
      <c r="D849" s="45" t="n"/>
      <c r="E849" s="45" t="n"/>
    </row>
    <row r="850" ht="13" customHeight="1" s="290">
      <c r="D850" s="45" t="n"/>
      <c r="E850" s="45" t="n"/>
    </row>
    <row r="851" ht="13" customHeight="1" s="290">
      <c r="D851" s="45" t="n"/>
      <c r="E851" s="45" t="n"/>
    </row>
    <row r="852" ht="13" customHeight="1" s="290">
      <c r="D852" s="45" t="n"/>
      <c r="E852" s="45" t="n"/>
    </row>
    <row r="853" ht="13" customHeight="1" s="290">
      <c r="D853" s="45" t="n"/>
      <c r="E853" s="45" t="n"/>
    </row>
    <row r="854" ht="13" customHeight="1" s="290">
      <c r="D854" s="45" t="n"/>
      <c r="E854" s="45" t="n"/>
    </row>
    <row r="855" ht="13" customHeight="1" s="290">
      <c r="D855" s="45" t="n"/>
      <c r="E855" s="45" t="n"/>
    </row>
    <row r="856" ht="13" customHeight="1" s="290">
      <c r="D856" s="45" t="n"/>
      <c r="E856" s="45" t="n"/>
    </row>
    <row r="857" ht="13" customHeight="1" s="290">
      <c r="D857" s="45" t="n"/>
      <c r="E857" s="45" t="n"/>
    </row>
    <row r="858" ht="13" customHeight="1" s="290">
      <c r="D858" s="45" t="n"/>
      <c r="E858" s="45" t="n"/>
    </row>
    <row r="859" ht="13" customHeight="1" s="290">
      <c r="D859" s="45" t="n"/>
      <c r="E859" s="45" t="n"/>
    </row>
    <row r="860" ht="13" customHeight="1" s="290">
      <c r="D860" s="45" t="n"/>
      <c r="E860" s="45" t="n"/>
    </row>
    <row r="861" ht="13" customHeight="1" s="290">
      <c r="D861" s="45" t="n"/>
      <c r="E861" s="45" t="n"/>
    </row>
    <row r="862" ht="13" customHeight="1" s="290">
      <c r="D862" s="45" t="n"/>
      <c r="E862" s="45" t="n"/>
    </row>
    <row r="863" ht="13" customHeight="1" s="290">
      <c r="D863" s="45" t="n"/>
      <c r="E863" s="45" t="n"/>
    </row>
    <row r="864" ht="13" customHeight="1" s="290">
      <c r="D864" s="45" t="n"/>
      <c r="E864" s="45" t="n"/>
    </row>
    <row r="865" ht="13" customHeight="1" s="290">
      <c r="D865" s="45" t="n"/>
      <c r="E865" s="45" t="n"/>
    </row>
    <row r="866" ht="13" customHeight="1" s="290">
      <c r="D866" s="45" t="n"/>
      <c r="E866" s="45" t="n"/>
    </row>
    <row r="867" ht="13" customHeight="1" s="290">
      <c r="D867" s="45" t="n"/>
      <c r="E867" s="45" t="n"/>
    </row>
    <row r="868" ht="13" customHeight="1" s="290">
      <c r="D868" s="45" t="n"/>
      <c r="E868" s="45" t="n"/>
    </row>
    <row r="869" ht="13" customHeight="1" s="290">
      <c r="D869" s="45" t="n"/>
      <c r="E869" s="45" t="n"/>
    </row>
    <row r="870" ht="13" customHeight="1" s="290">
      <c r="D870" s="45" t="n"/>
      <c r="E870" s="45" t="n"/>
    </row>
    <row r="871" ht="13" customHeight="1" s="290">
      <c r="D871" s="45" t="n"/>
      <c r="E871" s="45" t="n"/>
    </row>
    <row r="872" ht="13" customHeight="1" s="290">
      <c r="D872" s="45" t="n"/>
      <c r="E872" s="45" t="n"/>
    </row>
    <row r="873" ht="13" customHeight="1" s="290">
      <c r="D873" s="45" t="n"/>
      <c r="E873" s="45" t="n"/>
    </row>
    <row r="874" ht="13" customHeight="1" s="290">
      <c r="D874" s="45" t="n"/>
      <c r="E874" s="45" t="n"/>
    </row>
    <row r="875" ht="13" customHeight="1" s="290">
      <c r="D875" s="45" t="n"/>
      <c r="E875" s="45" t="n"/>
    </row>
    <row r="876" ht="13" customHeight="1" s="290">
      <c r="D876" s="45" t="n"/>
      <c r="E876" s="45" t="n"/>
    </row>
    <row r="877" ht="13" customHeight="1" s="290">
      <c r="D877" s="45" t="n"/>
      <c r="E877" s="45" t="n"/>
    </row>
    <row r="878" ht="13" customHeight="1" s="290">
      <c r="D878" s="45" t="n"/>
      <c r="E878" s="45" t="n"/>
    </row>
    <row r="879" ht="13" customHeight="1" s="290">
      <c r="D879" s="45" t="n"/>
      <c r="E879" s="45" t="n"/>
    </row>
    <row r="880" ht="13" customHeight="1" s="290">
      <c r="D880" s="45" t="n"/>
      <c r="E880" s="45" t="n"/>
    </row>
    <row r="881" ht="13" customHeight="1" s="290">
      <c r="D881" s="45" t="n"/>
      <c r="E881" s="45" t="n"/>
    </row>
    <row r="882" ht="13" customHeight="1" s="290">
      <c r="D882" s="45" t="n"/>
      <c r="E882" s="45" t="n"/>
    </row>
    <row r="883" ht="13" customHeight="1" s="290">
      <c r="D883" s="45" t="n"/>
      <c r="E883" s="45" t="n"/>
    </row>
    <row r="884" ht="13" customHeight="1" s="290">
      <c r="D884" s="45" t="n"/>
      <c r="E884" s="45" t="n"/>
    </row>
    <row r="885" ht="13" customHeight="1" s="290">
      <c r="D885" s="45" t="n"/>
      <c r="E885" s="45" t="n"/>
    </row>
    <row r="886" ht="13" customHeight="1" s="290">
      <c r="D886" s="45" t="n"/>
      <c r="E886" s="45" t="n"/>
    </row>
    <row r="887" ht="13" customHeight="1" s="290">
      <c r="D887" s="45" t="n"/>
      <c r="E887" s="45" t="n"/>
    </row>
    <row r="888" ht="13" customHeight="1" s="290">
      <c r="D888" s="45" t="n"/>
      <c r="E888" s="45" t="n"/>
    </row>
    <row r="889" ht="13" customHeight="1" s="290">
      <c r="D889" s="45" t="n"/>
      <c r="E889" s="45" t="n"/>
    </row>
    <row r="890" ht="13" customHeight="1" s="290">
      <c r="D890" s="45" t="n"/>
      <c r="E890" s="45" t="n"/>
    </row>
    <row r="891" ht="13" customHeight="1" s="290">
      <c r="D891" s="45" t="n"/>
      <c r="E891" s="45" t="n"/>
    </row>
    <row r="892" ht="13" customHeight="1" s="290">
      <c r="D892" s="45" t="n"/>
      <c r="E892" s="45" t="n"/>
    </row>
    <row r="893" ht="13" customHeight="1" s="290">
      <c r="D893" s="45" t="n"/>
      <c r="E893" s="45" t="n"/>
    </row>
    <row r="894" ht="13" customHeight="1" s="290">
      <c r="D894" s="45" t="n"/>
      <c r="E894" s="45" t="n"/>
    </row>
    <row r="895" ht="13" customHeight="1" s="290">
      <c r="D895" s="45" t="n"/>
      <c r="E895" s="45" t="n"/>
    </row>
    <row r="896" ht="13" customHeight="1" s="290">
      <c r="D896" s="45" t="n"/>
      <c r="E896" s="45" t="n"/>
    </row>
    <row r="897" ht="13" customHeight="1" s="290">
      <c r="D897" s="45" t="n"/>
      <c r="E897" s="45" t="n"/>
    </row>
    <row r="898" ht="13" customHeight="1" s="290">
      <c r="D898" s="45" t="n"/>
      <c r="E898" s="45" t="n"/>
    </row>
    <row r="899" ht="13" customHeight="1" s="290">
      <c r="D899" s="45" t="n"/>
      <c r="E899" s="45" t="n"/>
    </row>
    <row r="900" ht="13" customHeight="1" s="290">
      <c r="D900" s="45" t="n"/>
      <c r="E900" s="45" t="n"/>
    </row>
    <row r="901" ht="13" customHeight="1" s="290">
      <c r="D901" s="45" t="n"/>
      <c r="E901" s="45" t="n"/>
    </row>
    <row r="902" ht="13" customHeight="1" s="290">
      <c r="D902" s="45" t="n"/>
      <c r="E902" s="45" t="n"/>
    </row>
    <row r="903" ht="13" customHeight="1" s="290">
      <c r="D903" s="45" t="n"/>
      <c r="E903" s="45" t="n"/>
    </row>
    <row r="904" ht="13" customHeight="1" s="290">
      <c r="D904" s="45" t="n"/>
      <c r="E904" s="45" t="n"/>
    </row>
    <row r="905" ht="13" customHeight="1" s="290">
      <c r="D905" s="45" t="n"/>
      <c r="E905" s="45" t="n"/>
    </row>
    <row r="906" ht="13" customHeight="1" s="290">
      <c r="D906" s="45" t="n"/>
      <c r="E906" s="45" t="n"/>
    </row>
    <row r="907" ht="13" customHeight="1" s="290">
      <c r="D907" s="45" t="n"/>
      <c r="E907" s="45" t="n"/>
    </row>
    <row r="908" ht="13" customHeight="1" s="290">
      <c r="D908" s="45" t="n"/>
      <c r="E908" s="45" t="n"/>
    </row>
    <row r="909" ht="13" customHeight="1" s="290">
      <c r="D909" s="45" t="n"/>
      <c r="E909" s="45" t="n"/>
    </row>
    <row r="910" ht="13" customHeight="1" s="290">
      <c r="D910" s="45" t="n"/>
      <c r="E910" s="45" t="n"/>
    </row>
    <row r="911" ht="13" customHeight="1" s="290">
      <c r="D911" s="45" t="n"/>
      <c r="E911" s="45" t="n"/>
    </row>
    <row r="912" ht="13" customHeight="1" s="290">
      <c r="D912" s="45" t="n"/>
      <c r="E912" s="45" t="n"/>
    </row>
    <row r="913" ht="13" customHeight="1" s="290">
      <c r="D913" s="45" t="n"/>
      <c r="E913" s="45" t="n"/>
    </row>
    <row r="914" ht="13" customHeight="1" s="290">
      <c r="D914" s="45" t="n"/>
      <c r="E914" s="45" t="n"/>
    </row>
    <row r="915" ht="13" customHeight="1" s="290">
      <c r="D915" s="45" t="n"/>
      <c r="E915" s="45" t="n"/>
    </row>
    <row r="916" ht="13" customHeight="1" s="290">
      <c r="D916" s="45" t="n"/>
      <c r="E916" s="45" t="n"/>
    </row>
    <row r="917" ht="13" customHeight="1" s="290">
      <c r="D917" s="45" t="n"/>
      <c r="E917" s="45" t="n"/>
    </row>
    <row r="918" ht="13" customHeight="1" s="290">
      <c r="D918" s="45" t="n"/>
      <c r="E918" s="45" t="n"/>
    </row>
    <row r="919" ht="13" customHeight="1" s="290">
      <c r="D919" s="45" t="n"/>
      <c r="E919" s="45" t="n"/>
    </row>
    <row r="920" ht="13" customHeight="1" s="290">
      <c r="D920" s="45" t="n"/>
      <c r="E920" s="45" t="n"/>
    </row>
    <row r="921" ht="13" customHeight="1" s="290">
      <c r="D921" s="45" t="n"/>
      <c r="E921" s="45" t="n"/>
    </row>
    <row r="922" ht="13" customHeight="1" s="290">
      <c r="D922" s="45" t="n"/>
      <c r="E922" s="45" t="n"/>
    </row>
    <row r="923" ht="13" customHeight="1" s="290">
      <c r="D923" s="45" t="n"/>
      <c r="E923" s="45" t="n"/>
    </row>
    <row r="924" ht="13" customHeight="1" s="290">
      <c r="D924" s="45" t="n"/>
      <c r="E924" s="45" t="n"/>
    </row>
    <row r="925" ht="13" customHeight="1" s="290">
      <c r="D925" s="45" t="n"/>
      <c r="E925" s="45" t="n"/>
    </row>
    <row r="926" ht="13" customHeight="1" s="290">
      <c r="D926" s="45" t="n"/>
      <c r="E926" s="45" t="n"/>
    </row>
    <row r="927" ht="13" customHeight="1" s="290">
      <c r="D927" s="45" t="n"/>
      <c r="E927" s="45" t="n"/>
    </row>
    <row r="928" ht="13" customHeight="1" s="290">
      <c r="D928" s="45" t="n"/>
      <c r="E928" s="45" t="n"/>
    </row>
    <row r="929" ht="13" customHeight="1" s="290">
      <c r="D929" s="45" t="n"/>
      <c r="E929" s="45" t="n"/>
    </row>
    <row r="930" ht="13" customHeight="1" s="290">
      <c r="D930" s="45" t="n"/>
      <c r="E930" s="45" t="n"/>
    </row>
    <row r="931" ht="13" customHeight="1" s="290">
      <c r="D931" s="45" t="n"/>
      <c r="E931" s="45" t="n"/>
    </row>
    <row r="932" ht="13" customHeight="1" s="290">
      <c r="D932" s="45" t="n"/>
      <c r="E932" s="45" t="n"/>
    </row>
    <row r="933" ht="13" customHeight="1" s="290">
      <c r="D933" s="45" t="n"/>
      <c r="E933" s="45" t="n"/>
    </row>
    <row r="934" ht="13" customHeight="1" s="290">
      <c r="D934" s="45" t="n"/>
      <c r="E934" s="45" t="n"/>
    </row>
    <row r="935" ht="13" customHeight="1" s="290">
      <c r="D935" s="45" t="n"/>
      <c r="E935" s="45" t="n"/>
    </row>
    <row r="936" ht="13" customHeight="1" s="290">
      <c r="D936" s="45" t="n"/>
      <c r="E936" s="45" t="n"/>
    </row>
    <row r="937" ht="13" customHeight="1" s="290">
      <c r="D937" s="45" t="n"/>
      <c r="E937" s="45" t="n"/>
    </row>
    <row r="938" ht="13" customHeight="1" s="290">
      <c r="D938" s="45" t="n"/>
      <c r="E938" s="45" t="n"/>
    </row>
    <row r="939" ht="13" customHeight="1" s="290">
      <c r="D939" s="45" t="n"/>
      <c r="E939" s="45" t="n"/>
    </row>
    <row r="940" ht="13" customHeight="1" s="290">
      <c r="D940" s="45" t="n"/>
      <c r="E940" s="45" t="n"/>
    </row>
    <row r="941" ht="13" customHeight="1" s="290">
      <c r="D941" s="45" t="n"/>
      <c r="E941" s="45" t="n"/>
    </row>
    <row r="942" ht="13" customHeight="1" s="290">
      <c r="D942" s="45" t="n"/>
      <c r="E942" s="45" t="n"/>
    </row>
    <row r="943" ht="13" customHeight="1" s="290">
      <c r="D943" s="45" t="n"/>
      <c r="E943" s="45" t="n"/>
    </row>
    <row r="944" ht="13" customHeight="1" s="290">
      <c r="D944" s="45" t="n"/>
      <c r="E944" s="45" t="n"/>
    </row>
    <row r="945" ht="13" customHeight="1" s="290">
      <c r="D945" s="45" t="n"/>
      <c r="E945" s="45" t="n"/>
    </row>
    <row r="946" ht="13" customHeight="1" s="290">
      <c r="D946" s="45" t="n"/>
      <c r="E946" s="45" t="n"/>
    </row>
    <row r="947" ht="13" customHeight="1" s="290">
      <c r="D947" s="45" t="n"/>
      <c r="E947" s="45" t="n"/>
    </row>
    <row r="948" ht="13" customHeight="1" s="290">
      <c r="D948" s="45" t="n"/>
      <c r="E948" s="45" t="n"/>
    </row>
    <row r="949" ht="13" customHeight="1" s="290">
      <c r="D949" s="45" t="n"/>
      <c r="E949" s="45" t="n"/>
    </row>
    <row r="950" ht="13" customHeight="1" s="290">
      <c r="D950" s="45" t="n"/>
      <c r="E950" s="45" t="n"/>
    </row>
    <row r="951" ht="13" customHeight="1" s="290">
      <c r="D951" s="45" t="n"/>
      <c r="E951" s="45" t="n"/>
    </row>
    <row r="952" ht="13" customHeight="1" s="290">
      <c r="D952" s="45" t="n"/>
      <c r="E952" s="45" t="n"/>
    </row>
    <row r="953" ht="13" customHeight="1" s="290">
      <c r="D953" s="45" t="n"/>
      <c r="E953" s="45" t="n"/>
    </row>
    <row r="954" ht="13" customHeight="1" s="290">
      <c r="D954" s="45" t="n"/>
      <c r="E954" s="45" t="n"/>
    </row>
    <row r="955" ht="13" customHeight="1" s="290">
      <c r="D955" s="45" t="n"/>
      <c r="E955" s="45" t="n"/>
    </row>
    <row r="956" ht="13" customHeight="1" s="290">
      <c r="D956" s="45" t="n"/>
      <c r="E956" s="45" t="n"/>
    </row>
    <row r="957" ht="13" customHeight="1" s="290">
      <c r="D957" s="45" t="n"/>
      <c r="E957" s="45" t="n"/>
    </row>
    <row r="958" ht="13" customHeight="1" s="290">
      <c r="D958" s="45" t="n"/>
      <c r="E958" s="45" t="n"/>
    </row>
    <row r="959" ht="13" customHeight="1" s="290">
      <c r="D959" s="45" t="n"/>
      <c r="E959" s="45" t="n"/>
    </row>
    <row r="960" ht="13" customHeight="1" s="290">
      <c r="D960" s="45" t="n"/>
      <c r="E960" s="45" t="n"/>
    </row>
    <row r="961" ht="13" customHeight="1" s="290">
      <c r="D961" s="45" t="n"/>
      <c r="E961" s="45" t="n"/>
    </row>
    <row r="962" ht="13" customHeight="1" s="290">
      <c r="D962" s="45" t="n"/>
      <c r="E962" s="45" t="n"/>
    </row>
    <row r="963" ht="13" customHeight="1" s="290">
      <c r="D963" s="45" t="n"/>
      <c r="E963" s="45" t="n"/>
    </row>
    <row r="964" ht="13" customHeight="1" s="290">
      <c r="D964" s="45" t="n"/>
      <c r="E964" s="45" t="n"/>
    </row>
    <row r="965" ht="13" customHeight="1" s="290">
      <c r="D965" s="45" t="n"/>
      <c r="E965" s="45" t="n"/>
    </row>
    <row r="966" ht="13" customHeight="1" s="290">
      <c r="D966" s="45" t="n"/>
      <c r="E966" s="45" t="n"/>
    </row>
    <row r="967" ht="13" customHeight="1" s="290">
      <c r="D967" s="45" t="n"/>
      <c r="E967" s="45" t="n"/>
    </row>
    <row r="968" ht="13" customHeight="1" s="290">
      <c r="D968" s="45" t="n"/>
      <c r="E968" s="45" t="n"/>
    </row>
    <row r="969" ht="13" customHeight="1" s="290">
      <c r="D969" s="45" t="n"/>
      <c r="E969" s="45" t="n"/>
    </row>
    <row r="970" ht="13" customHeight="1" s="290">
      <c r="D970" s="45" t="n"/>
      <c r="E970" s="45" t="n"/>
    </row>
    <row r="971" ht="13" customHeight="1" s="290">
      <c r="D971" s="45" t="n"/>
      <c r="E971" s="45" t="n"/>
    </row>
    <row r="972" ht="13" customHeight="1" s="290">
      <c r="D972" s="45" t="n"/>
      <c r="E972" s="45" t="n"/>
    </row>
    <row r="973" ht="13" customHeight="1" s="290">
      <c r="D973" s="45" t="n"/>
      <c r="E973" s="45" t="n"/>
    </row>
    <row r="974" ht="13" customHeight="1" s="290">
      <c r="D974" s="45" t="n"/>
      <c r="E974" s="45" t="n"/>
    </row>
    <row r="975" ht="13" customHeight="1" s="290">
      <c r="D975" s="45" t="n"/>
      <c r="E975" s="45" t="n"/>
    </row>
    <row r="976" ht="13" customHeight="1" s="290">
      <c r="D976" s="45" t="n"/>
      <c r="E976" s="45" t="n"/>
    </row>
    <row r="977" ht="13" customHeight="1" s="290">
      <c r="D977" s="45" t="n"/>
      <c r="E977" s="45" t="n"/>
    </row>
    <row r="978" ht="13" customHeight="1" s="290">
      <c r="D978" s="45" t="n"/>
      <c r="E978" s="45" t="n"/>
    </row>
    <row r="979" ht="13" customHeight="1" s="290">
      <c r="D979" s="45" t="n"/>
      <c r="E979" s="45" t="n"/>
    </row>
    <row r="980" ht="13" customHeight="1" s="290">
      <c r="D980" s="45" t="n"/>
      <c r="E980" s="45" t="n"/>
    </row>
    <row r="981" ht="13" customHeight="1" s="290">
      <c r="D981" s="45" t="n"/>
      <c r="E981" s="45" t="n"/>
    </row>
    <row r="982" ht="13" customHeight="1" s="290">
      <c r="D982" s="45" t="n"/>
      <c r="E982" s="45" t="n"/>
    </row>
    <row r="983" ht="13" customHeight="1" s="290">
      <c r="D983" s="45" t="n"/>
      <c r="E983" s="45" t="n"/>
    </row>
    <row r="984" ht="13" customHeight="1" s="290">
      <c r="D984" s="45" t="n"/>
      <c r="E984" s="45" t="n"/>
    </row>
    <row r="985" ht="13" customHeight="1" s="290">
      <c r="D985" s="45" t="n"/>
      <c r="E985" s="45" t="n"/>
    </row>
    <row r="986" ht="13" customHeight="1" s="290">
      <c r="D986" s="45" t="n"/>
      <c r="E986" s="45" t="n"/>
    </row>
    <row r="987" ht="13" customHeight="1" s="290">
      <c r="D987" s="45" t="n"/>
      <c r="E987" s="45" t="n"/>
    </row>
    <row r="988" ht="13" customHeight="1" s="290">
      <c r="D988" s="45" t="n"/>
      <c r="E988" s="45" t="n"/>
    </row>
    <row r="989" ht="13" customHeight="1" s="290">
      <c r="D989" s="45" t="n"/>
      <c r="E989" s="45" t="n"/>
    </row>
    <row r="990" ht="13" customHeight="1" s="290">
      <c r="D990" s="45" t="n"/>
      <c r="E990" s="45" t="n"/>
    </row>
    <row r="991" ht="13" customHeight="1" s="290">
      <c r="D991" s="45" t="n"/>
      <c r="E991" s="45" t="n"/>
    </row>
    <row r="992" ht="13" customHeight="1" s="290">
      <c r="D992" s="45" t="n"/>
      <c r="E992" s="45" t="n"/>
    </row>
    <row r="993" ht="13" customHeight="1" s="290">
      <c r="D993" s="45" t="n"/>
      <c r="E993" s="45" t="n"/>
    </row>
    <row r="994" ht="13" customHeight="1" s="290">
      <c r="D994" s="45" t="n"/>
      <c r="E994" s="45" t="n"/>
    </row>
    <row r="995" ht="13" customHeight="1" s="290">
      <c r="D995" s="45" t="n"/>
      <c r="E995" s="45" t="n"/>
    </row>
    <row r="996" ht="13" customHeight="1" s="290">
      <c r="D996" s="45" t="n"/>
      <c r="E996" s="45" t="n"/>
    </row>
    <row r="997" ht="13" customHeight="1" s="290">
      <c r="D997" s="45" t="n"/>
      <c r="E997" s="45" t="n"/>
    </row>
    <row r="998" ht="13" customHeight="1" s="290">
      <c r="D998" s="45" t="n"/>
      <c r="E998" s="45" t="n"/>
    </row>
    <row r="999" ht="13" customHeight="1" s="290">
      <c r="D999" s="45" t="n"/>
      <c r="E999" s="45" t="n"/>
    </row>
    <row r="1000" ht="13" customHeight="1" s="290">
      <c r="D1000" s="45" t="n"/>
      <c r="E1000" s="45" t="n"/>
    </row>
    <row r="1001" ht="13" customHeight="1" s="290">
      <c r="D1001" s="45" t="n"/>
      <c r="E1001" s="45" t="n"/>
    </row>
    <row r="1002" ht="13" customHeight="1" s="290">
      <c r="D1002" s="45" t="n"/>
      <c r="E1002" s="45" t="n"/>
    </row>
    <row r="1003" ht="13" customHeight="1" s="290">
      <c r="D1003" s="45" t="n"/>
      <c r="E1003" s="45" t="n"/>
    </row>
    <row r="1004" ht="13" customHeight="1" s="290">
      <c r="D1004" s="45" t="n"/>
      <c r="E1004" s="45" t="n"/>
    </row>
    <row r="1005" ht="13" customHeight="1" s="290">
      <c r="D1005" s="45" t="n"/>
      <c r="E1005" s="45" t="n"/>
    </row>
    <row r="1006" ht="13" customHeight="1" s="290">
      <c r="D1006" s="45" t="n"/>
      <c r="E1006" s="45" t="n"/>
    </row>
    <row r="1007" ht="13" customHeight="1" s="290">
      <c r="D1007" s="45" t="n"/>
      <c r="E1007" s="45" t="n"/>
    </row>
    <row r="1008" ht="13" customHeight="1" s="290">
      <c r="D1008" s="45" t="n"/>
      <c r="E1008" s="45" t="n"/>
    </row>
    <row r="1009" ht="13" customHeight="1" s="290">
      <c r="D1009" s="45" t="n"/>
      <c r="E1009" s="45" t="n"/>
    </row>
    <row r="1010" ht="13" customHeight="1" s="290">
      <c r="D1010" s="45" t="n"/>
      <c r="E1010" s="45" t="n"/>
    </row>
    <row r="1011" ht="13" customHeight="1" s="290">
      <c r="D1011" s="45" t="n"/>
      <c r="E1011" s="45" t="n"/>
    </row>
    <row r="1012" ht="13" customHeight="1" s="290">
      <c r="D1012" s="45" t="n"/>
      <c r="E1012" s="45" t="n"/>
    </row>
    <row r="1013" ht="13" customHeight="1" s="290">
      <c r="D1013" s="45" t="n"/>
      <c r="E1013" s="45" t="n"/>
    </row>
    <row r="1014" ht="13" customHeight="1" s="290">
      <c r="D1014" s="45" t="n"/>
      <c r="E1014" s="45" t="n"/>
    </row>
    <row r="1015" ht="13" customHeight="1" s="290">
      <c r="D1015" s="45" t="n"/>
      <c r="E1015" s="45" t="n"/>
    </row>
    <row r="1016" ht="13" customHeight="1" s="290">
      <c r="D1016" s="45" t="n"/>
      <c r="E1016" s="45" t="n"/>
    </row>
    <row r="1017" ht="13" customHeight="1" s="290">
      <c r="D1017" s="45" t="n"/>
      <c r="E1017" s="45" t="n"/>
    </row>
    <row r="1018" ht="13" customHeight="1" s="290">
      <c r="D1018" s="45" t="n"/>
      <c r="E1018" s="45" t="n"/>
    </row>
    <row r="1019" ht="13" customHeight="1" s="290">
      <c r="D1019" s="45" t="n"/>
      <c r="E1019" s="45" t="n"/>
    </row>
    <row r="1020" ht="13" customHeight="1" s="290">
      <c r="D1020" s="45" t="n"/>
      <c r="E1020" s="45" t="n"/>
    </row>
    <row r="1021" ht="13" customHeight="1" s="290">
      <c r="D1021" s="45" t="n"/>
      <c r="E1021" s="45" t="n"/>
    </row>
    <row r="1022" ht="13" customHeight="1" s="290">
      <c r="D1022" s="45" t="n"/>
      <c r="E1022" s="45" t="n"/>
    </row>
    <row r="1023" ht="13" customHeight="1" s="290">
      <c r="D1023" s="45" t="n"/>
      <c r="E1023" s="45" t="n"/>
    </row>
    <row r="1024" ht="13" customHeight="1" s="290">
      <c r="D1024" s="45" t="n"/>
      <c r="E1024" s="45" t="n"/>
    </row>
    <row r="1025" ht="13" customHeight="1" s="290">
      <c r="D1025" s="45" t="n"/>
      <c r="E1025" s="45" t="n"/>
    </row>
    <row r="1026" ht="13" customHeight="1" s="290">
      <c r="D1026" s="45" t="n"/>
      <c r="E1026" s="45" t="n"/>
    </row>
    <row r="1027" ht="13" customHeight="1" s="290">
      <c r="D1027" s="45" t="n"/>
      <c r="E1027" s="45" t="n"/>
    </row>
    <row r="1028" ht="13" customHeight="1" s="290">
      <c r="D1028" s="45" t="n"/>
      <c r="E1028" s="45" t="n"/>
    </row>
    <row r="1029" ht="13" customHeight="1" s="290">
      <c r="D1029" s="45" t="n"/>
      <c r="E1029" s="45" t="n"/>
    </row>
    <row r="1030" ht="13" customHeight="1" s="290">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90" min="1" max="1"/>
    <col width="26.33203125" customWidth="1" style="290" min="2" max="2"/>
    <col width="16" customWidth="1" style="290" min="3" max="4"/>
    <col width="2.5" customWidth="1" style="290" min="5" max="5"/>
    <col width="17" customWidth="1" style="290" min="6" max="6"/>
    <col width="16.5" customWidth="1" style="290" min="7" max="7"/>
    <col width="16.83203125" customWidth="1" style="290" min="8" max="8"/>
    <col width="2.5" customWidth="1" style="290" min="9" max="9"/>
    <col width="18.33203125" customWidth="1" style="290" min="12" max="12"/>
  </cols>
  <sheetData>
    <row r="1" ht="18" customHeight="1" s="290">
      <c r="A1" s="317" t="inlineStr">
        <is>
          <t>2. VALUE OF IMPROVED HEALTH</t>
        </is>
      </c>
      <c r="C1" s="317" t="n"/>
      <c r="D1" s="317" t="n"/>
      <c r="J1" s="18" t="n"/>
      <c r="K1" s="10" t="n"/>
      <c r="L1" s="10" t="n"/>
      <c r="M1" s="10" t="n"/>
    </row>
    <row r="2" ht="15.75" customHeight="1" s="290" thickBot="1">
      <c r="A2" s="11" t="inlineStr">
        <is>
          <t>Clinic Data Inputs highlighted in RED font</t>
        </is>
      </c>
      <c r="B2" s="306" t="n"/>
      <c r="C2" s="320" t="n"/>
      <c r="D2" s="320" t="n"/>
      <c r="J2" s="18" t="n"/>
      <c r="K2" s="10" t="n"/>
      <c r="L2" s="10" t="n"/>
      <c r="M2" s="10" t="n"/>
    </row>
    <row r="3" ht="15.75" customHeight="1" s="290" thickBot="1">
      <c r="A3" s="292" t="inlineStr">
        <is>
          <t>Clinic Data Input</t>
        </is>
      </c>
      <c r="B3" s="12" t="inlineStr">
        <is>
          <t>Clinic Name:</t>
        </is>
      </c>
      <c r="C3" s="294">
        <f>'0. Dashboard'!R12</f>
        <v/>
      </c>
      <c r="D3" s="29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90" thickBot="1">
      <c r="B4" s="306" t="inlineStr">
        <is>
          <t>Reporting Period:</t>
        </is>
      </c>
      <c r="C4" s="298">
        <f>'0. Dashboard'!I12</f>
        <v/>
      </c>
      <c r="D4" s="237" t="n"/>
      <c r="H4" s="18" t="n"/>
      <c r="I4" s="10" t="n"/>
      <c r="J4" s="10" t="n"/>
      <c r="K4" s="10" t="n"/>
    </row>
    <row r="5" ht="15.75" customHeight="1" s="290" thickBot="1">
      <c r="B5" s="306" t="inlineStr">
        <is>
          <t>Total Patients Seen:</t>
        </is>
      </c>
      <c r="C5" s="29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7" t="n"/>
      <c r="J5" s="18" t="n"/>
      <c r="K5" s="10" t="n"/>
      <c r="L5" s="10" t="n"/>
      <c r="M5" s="10" t="n"/>
    </row>
    <row r="6" ht="15.75" customHeight="1" s="290">
      <c r="B6" s="320" t="n"/>
      <c r="C6" s="320" t="n"/>
      <c r="D6" s="76" t="n"/>
      <c r="F6" s="296" t="inlineStr">
        <is>
          <t>Conversion Rates for QALY estimation (literature)</t>
        </is>
      </c>
      <c r="J6" s="297" t="inlineStr">
        <is>
          <t>Calculated Values</t>
        </is>
      </c>
      <c r="L6" s="10" t="n"/>
      <c r="M6" s="10" t="n"/>
    </row>
    <row r="7" ht="15.75" customHeight="1" s="290">
      <c r="L7" s="10" t="n"/>
      <c r="M7" s="10" t="n"/>
    </row>
    <row r="8" ht="15.75" customHeight="1" s="290">
      <c r="L8" s="10" t="n"/>
      <c r="M8" s="10" t="n"/>
    </row>
    <row r="9" ht="15.75" customHeight="1" s="290">
      <c r="J9" s="18" t="n"/>
      <c r="K9" s="10" t="n"/>
      <c r="L9" s="10" t="n"/>
      <c r="M9" s="10" t="n"/>
    </row>
    <row r="10" ht="49" customHeight="1" s="290" thickBot="1">
      <c r="B10" s="306"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90"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00" t="n">
        <v>50000</v>
      </c>
      <c r="I11" s="10" t="n"/>
      <c r="J11" s="27">
        <f>G11*D11</f>
        <v/>
      </c>
      <c r="K11" s="15">
        <f>J11*H$11</f>
        <v/>
      </c>
    </row>
    <row r="12" ht="45.75" customHeight="1" s="290">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90">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90">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90">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90">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90">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90">
      <c r="B18" s="22" t="n"/>
      <c r="C18" s="23" t="n"/>
      <c r="D18" s="80">
        <f>C18*C$5</f>
        <v/>
      </c>
      <c r="E18" s="24" t="n"/>
      <c r="F18" s="25" t="n">
        <v>2.5</v>
      </c>
      <c r="G18" s="26" t="n">
        <v>0.02175</v>
      </c>
      <c r="I18" s="10" t="n"/>
      <c r="J18" s="28">
        <f>G18*D18</f>
        <v/>
      </c>
      <c r="K18" s="16">
        <f>J18*H$11</f>
        <v/>
      </c>
    </row>
    <row r="19" ht="32" customHeight="1" s="290">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90">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90" thickBot="1">
      <c r="A21" s="29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90" thickBot="1">
      <c r="D22" s="32" t="inlineStr">
        <is>
          <t>*derive with % estimates, or input directly</t>
        </is>
      </c>
      <c r="H22" s="33" t="inlineStr">
        <is>
          <t>*common value used in health economic literature</t>
        </is>
      </c>
      <c r="J22" s="18" t="n"/>
      <c r="K22" s="10" t="n"/>
      <c r="M22" s="10" t="n"/>
    </row>
    <row r="23" ht="15.75" customHeight="1" s="290" thickBot="1" thickTop="1">
      <c r="A23" s="289" t="n"/>
      <c r="B23" s="289" t="inlineStr">
        <is>
          <t>*Cancer</t>
        </is>
      </c>
      <c r="C23" s="289" t="n"/>
      <c r="D23" s="289" t="n"/>
      <c r="G23" s="301" t="inlineStr">
        <is>
          <t>Total QALY and Value:</t>
        </is>
      </c>
      <c r="J23" s="34">
        <f>SUM(J11:J21)</f>
        <v/>
      </c>
      <c r="K23" s="35">
        <f>SUM(K11:K21)</f>
        <v/>
      </c>
      <c r="L23" s="10" t="n"/>
      <c r="M23" s="10" t="n"/>
    </row>
    <row r="24" ht="15.75" customHeight="1" s="290" thickTop="1">
      <c r="A24" s="289" t="n"/>
      <c r="B24" s="289" t="inlineStr">
        <is>
          <t xml:space="preserve">     Cervical, colorectal, breast —&gt; CPB average = (4+4+3)/3 = 3.7; QALYs = (0.11125 + 0.11125 + 0.03250) / 3 = 0.8500</t>
        </is>
      </c>
      <c r="K24" s="10" t="n"/>
      <c r="L24" s="10" t="n"/>
      <c r="M24" s="10" t="n"/>
    </row>
    <row r="25" ht="15.75" customHeight="1" s="290">
      <c r="A25" s="289" t="n"/>
      <c r="B25" s="289" t="inlineStr">
        <is>
          <t>**Behavioral Health:</t>
        </is>
      </c>
      <c r="C25" s="289" t="n"/>
      <c r="D25" s="289" t="n"/>
      <c r="J25" s="18" t="n"/>
      <c r="K25" s="10" t="n"/>
      <c r="L25" s="10" t="n"/>
      <c r="M25" s="10" t="n"/>
    </row>
    <row r="26" ht="15.75" customHeight="1" s="290">
      <c r="A26" s="289" t="n"/>
      <c r="B26" s="289" t="inlineStr">
        <is>
          <t xml:space="preserve">     Depression (adults), Alcohol misuse, tobacco use → CPB average = (3+3+5)/3 = 3.7; QALYs = (0.03250 + 0.03250 + 0.17500)/3 = 0.0800</t>
        </is>
      </c>
      <c r="K26" s="10" t="n"/>
      <c r="L26" s="10" t="n"/>
      <c r="M26" s="10" t="n"/>
    </row>
    <row r="27" ht="15.75" customHeight="1" s="290">
      <c r="A27" s="289" t="n"/>
      <c r="B27" s="289" t="inlineStr">
        <is>
          <t>***Mental Health:</t>
        </is>
      </c>
      <c r="C27" s="289" t="n"/>
      <c r="D27" s="289" t="n"/>
      <c r="J27" s="18" t="n"/>
      <c r="K27" s="10" t="n"/>
      <c r="L27" s="10" t="n"/>
      <c r="M27" s="10" t="n"/>
    </row>
    <row r="28" ht="15.75" customHeight="1" s="290">
      <c r="A28" s="289" t="n"/>
      <c r="B28" s="289" t="inlineStr">
        <is>
          <t xml:space="preserve">     Depression (adults) → CPB = 3, QALYs = 0.03250</t>
        </is>
      </c>
      <c r="K28" s="10" t="n"/>
      <c r="L28" s="10" t="n"/>
      <c r="M28" s="10" t="n"/>
    </row>
    <row r="29" ht="15.75" customHeight="1" s="290">
      <c r="A29" s="289" t="n"/>
      <c r="B29" s="289" t="inlineStr">
        <is>
          <t>****Sexual Health:</t>
        </is>
      </c>
      <c r="C29" s="289" t="n"/>
      <c r="D29" s="289" t="n"/>
      <c r="J29" s="18" t="n"/>
      <c r="K29" s="10" t="n"/>
      <c r="L29" s="10" t="n"/>
      <c r="M29" s="10" t="n"/>
    </row>
    <row r="30" ht="15.75" customHeight="1" s="290">
      <c r="A30" s="289" t="n"/>
      <c r="B30" s="289" t="inlineStr">
        <is>
          <t xml:space="preserve">     Chlamydia and gonorrhea, HIV —&gt; CPB average = (3+2)/2 = 2.5; QALYs = (0.03250 + 0.0110) / 2 = 0.02175</t>
        </is>
      </c>
      <c r="K30" s="10" t="n"/>
      <c r="L30" s="10" t="n"/>
      <c r="M30" s="10" t="n"/>
    </row>
    <row r="31" ht="15.75" customHeight="1" s="290">
      <c r="B31" s="289" t="inlineStr">
        <is>
          <t>*****Non-Influenza Immunizations</t>
        </is>
      </c>
      <c r="K31" s="10" t="n"/>
      <c r="L31" s="10" t="n"/>
      <c r="M31" s="10" t="n"/>
    </row>
    <row r="32" ht="15.75" customHeight="1" s="290">
      <c r="B32" s="291" t="inlineStr">
        <is>
          <t xml:space="preserve">     Pneumococcal, Herpes Zoster, Meningococcal, Tdap/Td booster → CPB average = (2+1+1+1)/4 = 1.25; QALYs = (0.01100 + 0.0045 + 0.0045 + 0.0045) / 4 = 0.00613</t>
        </is>
      </c>
      <c r="K32" s="10" t="n"/>
      <c r="L32" s="10" t="n"/>
      <c r="M32" s="10" t="n"/>
    </row>
    <row r="33" ht="15.75" customHeight="1" s="290">
      <c r="B33" s="289" t="inlineStr">
        <is>
          <t>******Oral Health Visits</t>
        </is>
      </c>
      <c r="J33" s="18" t="n"/>
      <c r="K33" s="10" t="n"/>
      <c r="L33" s="10" t="n"/>
      <c r="M33" s="10" t="n"/>
    </row>
    <row r="34" ht="15.75" customHeight="1" s="290">
      <c r="B34" s="291" t="inlineStr">
        <is>
          <t>Estimation of CPB</t>
        </is>
      </c>
      <c r="K34" s="10" t="n"/>
      <c r="L34" s="10" t="n"/>
      <c r="M34" s="10" t="n"/>
    </row>
    <row r="35" ht="15.75" customHeight="1" s="290">
      <c r="B35" s="289" t="inlineStr">
        <is>
          <t>*******Diabetes Screening</t>
        </is>
      </c>
      <c r="J35" s="18" t="n"/>
      <c r="K35" s="10" t="n"/>
      <c r="L35" s="10" t="n"/>
      <c r="M35" s="10" t="n"/>
    </row>
    <row r="36" ht="15.75" customHeight="1" s="290">
      <c r="B36" s="291" t="inlineStr">
        <is>
          <t>From 2006 guidelines</t>
        </is>
      </c>
      <c r="K36" s="10" t="n"/>
      <c r="L36" s="10" t="n"/>
      <c r="M36" s="10" t="n"/>
    </row>
    <row r="37" ht="15.75" customHeight="1" s="290">
      <c r="J37" s="18" t="n"/>
      <c r="K37" s="10" t="n"/>
      <c r="L37" s="10" t="n"/>
      <c r="M37" s="10" t="n"/>
    </row>
    <row r="38" ht="15.75" customHeight="1" s="290">
      <c r="J38" s="18" t="n"/>
      <c r="K38" s="10" t="n"/>
      <c r="L38" s="10" t="n"/>
      <c r="M38" s="10" t="n"/>
    </row>
    <row r="39" ht="15.75" customHeight="1" s="290">
      <c r="J39" s="18" t="n"/>
      <c r="K39" s="10" t="n"/>
      <c r="L39" s="10" t="n"/>
      <c r="M39" s="10" t="n"/>
    </row>
    <row r="40" ht="15.75" customHeight="1" s="290">
      <c r="J40" s="18" t="n"/>
      <c r="K40" s="10" t="n"/>
      <c r="L40" s="10" t="n"/>
      <c r="M40" s="10" t="n"/>
    </row>
    <row r="41" ht="15.75" customHeight="1" s="290">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90"/>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90" min="2" max="2"/>
    <col width="24.1640625" customWidth="1" style="290" min="3" max="3"/>
  </cols>
  <sheetData>
    <row r="1" ht="18" customHeight="1" s="290">
      <c r="A1" s="317" t="inlineStr">
        <is>
          <t>3. DIVERTED EMERGENCY DEPARTMENT VISITS</t>
        </is>
      </c>
    </row>
    <row r="2" ht="17" customHeight="1" s="290" thickBot="1">
      <c r="A2" s="11" t="inlineStr">
        <is>
          <t>Clinic Data Inputs highlighted in RED font</t>
        </is>
      </c>
      <c r="D2" s="10" t="n"/>
    </row>
    <row r="3" ht="17" customHeight="1" s="290" thickBot="1">
      <c r="A3" s="304" t="inlineStr">
        <is>
          <t>Clinic Data Inputs</t>
        </is>
      </c>
      <c r="B3" s="12" t="inlineStr">
        <is>
          <t>Clinic Name:</t>
        </is>
      </c>
      <c r="C3" s="318">
        <f>'0. Dashboard'!R12</f>
        <v/>
      </c>
      <c r="D3" s="319" t="n"/>
      <c r="E3" s="320" t="n"/>
    </row>
    <row r="4" ht="17" customHeight="1" s="290" thickBot="1">
      <c r="B4" s="306" t="inlineStr">
        <is>
          <t>Reporting Period:</t>
        </is>
      </c>
      <c r="C4" s="298">
        <f>'0. Dashboard'!I12</f>
        <v/>
      </c>
      <c r="D4" s="237" t="n"/>
    </row>
    <row r="5">
      <c r="B5" s="320" t="n"/>
      <c r="C5" s="320" t="n"/>
    </row>
    <row r="6">
      <c r="B6" s="320" t="n"/>
      <c r="C6" s="320" t="n"/>
    </row>
    <row r="7"/>
    <row r="8" ht="17" customHeight="1" s="290" thickBot="1">
      <c r="D8" s="10" t="n"/>
    </row>
    <row r="9" ht="17" customHeight="1" s="290" thickBot="1">
      <c r="B9" s="306" t="inlineStr">
        <is>
          <t>Total number of clinic encounters:</t>
        </is>
      </c>
      <c r="D9" s="162">
        <f>D11+D13</f>
        <v/>
      </c>
    </row>
    <row r="10" ht="17" customHeight="1" s="290" thickBot="1">
      <c r="B10" s="307" t="inlineStr">
        <is>
          <t>visits where patient met with a physician *</t>
        </is>
      </c>
      <c r="D10" s="163" t="n"/>
    </row>
    <row r="11" ht="17" customHeight="1" s="290" thickBot="1">
      <c r="B11" s="306"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90" thickBot="1">
      <c r="B12" s="307" t="inlineStr">
        <is>
          <t>visits where patient met with a physician</t>
        </is>
      </c>
      <c r="D12" s="163" t="n"/>
    </row>
    <row r="13" ht="17" customHeight="1" s="290" thickBot="1">
      <c r="B13" s="306"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7" t="inlineStr">
        <is>
          <t>visits where patient met with a physician</t>
        </is>
      </c>
      <c r="D14" s="10" t="n"/>
    </row>
    <row r="15" ht="17" customHeight="1" s="290" thickBot="1">
      <c r="D15" s="10" t="n"/>
    </row>
    <row r="16" ht="17" customHeight="1" s="290" thickBot="1">
      <c r="B16" s="316"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90" thickBot="1">
      <c r="B18" s="306" t="inlineStr">
        <is>
          <t>Avoided, unnecessary ED visits (medical)*:</t>
        </is>
      </c>
      <c r="D18" s="10" t="n"/>
    </row>
    <row r="19" ht="17" customHeight="1" s="290" thickBot="1">
      <c r="B19" s="314" t="inlineStr">
        <is>
          <t xml:space="preserve">       Surveyed (%):</t>
        </is>
      </c>
      <c r="D19" s="168">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90" thickBot="1">
      <c r="B20" s="306" t="inlineStr">
        <is>
          <t>Avoided, unnecessary ED visits (dental)*:</t>
        </is>
      </c>
      <c r="D20" s="10" t="n"/>
    </row>
    <row r="21" ht="17" customHeight="1" s="290" thickBot="1">
      <c r="B21" s="302" t="inlineStr">
        <is>
          <t xml:space="preserve">       Surveyed (%):</t>
        </is>
      </c>
      <c r="C21" s="303"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4" t="inlineStr">
        <is>
          <t xml:space="preserve">           OR</t>
        </is>
      </c>
      <c r="C22" s="314" t="n"/>
      <c r="D22" s="10" t="n"/>
    </row>
    <row r="23" ht="16" customHeight="1" s="290">
      <c r="A23" s="308" t="inlineStr">
        <is>
          <t>Literature Estimates</t>
        </is>
      </c>
      <c r="B23" s="314" t="inlineStr">
        <is>
          <t xml:space="preserve">      State/Local estimate (%): **</t>
        </is>
      </c>
      <c r="D23" s="40" t="n">
        <v>0.33</v>
      </c>
    </row>
    <row r="24">
      <c r="B24" s="315" t="inlineStr">
        <is>
          <t>*defined as (1) non-emergent conditions or (2) emergent conditions treatable in a primary care setting for which patients would have otherwise used the ED</t>
        </is>
      </c>
      <c r="D24" s="10" t="n"/>
    </row>
    <row r="25">
      <c r="D25" s="10" t="n"/>
    </row>
    <row r="26" ht="15.75" customHeight="1" s="290">
      <c r="D26" s="10" t="n"/>
    </row>
    <row r="27" ht="15.75" customHeight="1" s="290">
      <c r="D27" s="10" t="n"/>
    </row>
    <row r="28" ht="15.75" customHeight="1" s="290">
      <c r="B28" s="306" t="inlineStr">
        <is>
          <t>Average ED cost per avoidable visit (medical) ($):</t>
        </is>
      </c>
      <c r="D28" s="41" t="n">
        <v>1233</v>
      </c>
    </row>
    <row r="29" ht="15.75" customHeight="1" s="290">
      <c r="B29" s="307" t="inlineStr">
        <is>
          <t>State or national estimate</t>
        </is>
      </c>
      <c r="D29" s="10" t="n"/>
    </row>
    <row r="30" ht="15.75" customHeight="1" s="290">
      <c r="B30" s="306" t="inlineStr">
        <is>
          <t>Average ED cost per avoidable visit (dental) ($):</t>
        </is>
      </c>
      <c r="D30" s="41" t="n">
        <v>402</v>
      </c>
    </row>
    <row r="31" ht="15.75" customHeight="1" s="290">
      <c r="B31" s="307" t="inlineStr">
        <is>
          <t>State or national estimate</t>
        </is>
      </c>
      <c r="D31" s="10" t="n"/>
    </row>
    <row r="32">
      <c r="B32" s="306" t="n"/>
      <c r="C32" s="306" t="n"/>
      <c r="D32" s="10" t="n"/>
    </row>
    <row r="33">
      <c r="A33" s="309" t="inlineStr">
        <is>
          <t>Calculated Values</t>
        </is>
      </c>
      <c r="B33" s="306" t="inlineStr">
        <is>
          <t>Average Cost per Clinic Patient ($):</t>
        </is>
      </c>
      <c r="D33" s="42">
        <f>D16/D9</f>
        <v/>
      </c>
    </row>
    <row r="34">
      <c r="D34" s="10" t="n"/>
    </row>
    <row r="35">
      <c r="B35" s="306" t="inlineStr">
        <is>
          <t>Number of Diverted ED Visits Medical (#):</t>
        </is>
      </c>
      <c r="D35" s="158">
        <f>IF(D19=0,D23*D11,D23*D11)</f>
        <v/>
      </c>
    </row>
    <row r="36">
      <c r="D36" s="159" t="n"/>
    </row>
    <row r="37">
      <c r="B37" s="306" t="inlineStr">
        <is>
          <t>Number of Diverted ED Visits for Dental (#)</t>
        </is>
      </c>
      <c r="D37" s="160">
        <f>IF(D21=0,D23*D13,D23*D13)</f>
        <v/>
      </c>
    </row>
    <row r="38">
      <c r="B38" s="306" t="n"/>
      <c r="D38" s="159" t="n"/>
    </row>
    <row r="39">
      <c r="B39" s="306" t="inlineStr">
        <is>
          <t>Total Diverted ED Visits (#)</t>
        </is>
      </c>
      <c r="D39" s="161">
        <f>D35+D37</f>
        <v/>
      </c>
    </row>
    <row r="40" ht="17" customHeight="1" s="290" thickBot="1">
      <c r="D40" s="108" t="n"/>
    </row>
    <row r="41">
      <c r="B41" s="310" t="inlineStr">
        <is>
          <t>Total ED Cost Savings (medical):</t>
        </is>
      </c>
      <c r="C41" s="311" t="n"/>
      <c r="D41" s="102">
        <f>(D35*D28)</f>
        <v/>
      </c>
    </row>
    <row r="42">
      <c r="B42" s="103" t="n"/>
      <c r="C42" s="76" t="n"/>
      <c r="D42" s="106" t="n"/>
    </row>
    <row r="43">
      <c r="B43" s="305" t="inlineStr">
        <is>
          <t>Total ED Cost Savings (dental):</t>
        </is>
      </c>
      <c r="D43" s="107">
        <f>D37*D30</f>
        <v/>
      </c>
    </row>
    <row r="44">
      <c r="B44" s="103" t="n"/>
      <c r="C44" s="76" t="n"/>
      <c r="D44" s="104" t="n"/>
    </row>
    <row r="45">
      <c r="B45" s="305" t="inlineStr">
        <is>
          <t>Total ED Cost Savings (total):</t>
        </is>
      </c>
      <c r="D45" s="107">
        <f>D41+D43</f>
        <v/>
      </c>
    </row>
    <row r="46" ht="17" customHeight="1" s="290" thickBot="1">
      <c r="B46" s="312" t="inlineStr">
        <is>
          <t>ED Cost Savings per dollar ($) invested</t>
        </is>
      </c>
      <c r="C46" s="313"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26"/>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cols>
    <col width="57.5" customWidth="1" style="290" min="1" max="1"/>
    <col width="29" customWidth="1" style="290" min="3" max="3"/>
    <col width="25.5" customWidth="1" style="290" min="4" max="6"/>
    <col width="17" customWidth="1" style="290" min="7" max="7"/>
    <col width="25.5" customWidth="1" style="290" min="8" max="8"/>
    <col width="20.1640625" customWidth="1" style="290" min="9" max="16"/>
    <col hidden="1" width="20.1640625" customWidth="1" style="290" min="17" max="20"/>
    <col width="20.1640625" customWidth="1" style="290" min="21" max="21"/>
    <col width="18.33203125" customWidth="1" style="290" min="22" max="22"/>
    <col width="41" customWidth="1" style="290" min="23" max="23"/>
    <col width="18.33203125" customWidth="1" style="290" min="24" max="25"/>
    <col width="19.83203125" customWidth="1" style="290" min="26" max="26"/>
    <col hidden="1" width="18.5" customWidth="1" style="290" min="27" max="30"/>
    <col width="20.6640625" customWidth="1" style="290" min="31" max="32"/>
    <col width="18.5" customWidth="1" style="290" min="33" max="53"/>
    <col hidden="1" width="18.5" customWidth="1" style="290" min="54" max="54"/>
    <col width="33.5" customWidth="1" style="290"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90">
      <c r="A2" s="190"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90">
      <c r="A3" s="190"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90">
      <c r="A4" s="190"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90">
      <c r="A5" s="190"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90">
      <c r="A6" s="190"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90">
      <c r="A7" s="190"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90">
      <c r="A8" s="190"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90">
      <c r="A9" s="190"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90">
      <c r="A10" s="190"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90">
      <c r="A11" s="190"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90">
      <c r="A12" s="190"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90">
      <c r="A13" s="190"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90">
      <c r="A14" s="190"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90">
      <c r="A15" s="190"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90">
      <c r="A16" s="190"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90">
      <c r="A17" s="190"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1" customHeight="1" s="290">
      <c r="A18" s="190"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25">
      <c r="AE25" s="165" t="n"/>
      <c r="AZ25" s="167" t="n"/>
      <c r="BA25" s="167" t="n"/>
      <c r="BC25" s="165" t="n"/>
      <c r="BD25" s="165" t="n"/>
    </row>
    <row r="26">
      <c r="C26" s="165" t="n"/>
      <c r="D26" s="165" t="n"/>
      <c r="E26" s="165" t="n"/>
      <c r="F26" s="165" t="n"/>
      <c r="G26" s="165" t="n"/>
      <c r="H26" s="165" t="n"/>
      <c r="I26" s="165" t="n"/>
      <c r="J26" s="165" t="n"/>
      <c r="K26" s="165" t="n"/>
      <c r="L26" s="166" t="n"/>
      <c r="M26" s="166" t="n"/>
      <c r="V26" s="165" t="n"/>
      <c r="W26" s="165" t="n"/>
      <c r="Z26" s="165" t="n"/>
      <c r="AE26" s="165" t="n"/>
      <c r="AF26" s="165" t="n"/>
      <c r="AG26" s="165" t="n"/>
      <c r="AH26" s="165" t="n"/>
      <c r="AI26" s="167" t="n"/>
      <c r="AJ26" s="167" t="n"/>
      <c r="AK26" s="167" t="n"/>
      <c r="AL26" s="167" t="n"/>
      <c r="AM26" s="167" t="n"/>
      <c r="AN26" s="167" t="n"/>
      <c r="AO26" s="167" t="n"/>
      <c r="AP26" s="167" t="n"/>
      <c r="AQ26" s="167" t="n"/>
      <c r="AR26" s="167" t="n"/>
      <c r="AS26" s="165" t="n"/>
      <c r="AT26" s="165" t="n"/>
      <c r="AU26" s="165" t="n"/>
      <c r="AV26" s="165" t="n"/>
      <c r="AW26" s="165" t="n"/>
      <c r="AX26" s="165" t="n"/>
      <c r="AZ26" s="167" t="n"/>
      <c r="BA26" s="167"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90" min="2" max="2"/>
    <col width="15" bestFit="1" customWidth="1" style="290" min="3" max="3"/>
    <col width="12.5" bestFit="1" customWidth="1" style="342" min="4" max="4"/>
  </cols>
  <sheetData>
    <row r="1">
      <c r="A1" t="inlineStr">
        <is>
          <t>Service Type</t>
        </is>
      </c>
      <c r="B1" t="inlineStr">
        <is>
          <t>Short Service Name</t>
        </is>
      </c>
      <c r="C1" s="342" t="inlineStr">
        <is>
          <t>Value</t>
        </is>
      </c>
    </row>
    <row r="2">
      <c r="A2">
        <f>'1. Reimbursement Value'!B51</f>
        <v/>
      </c>
      <c r="B2">
        <f>RIGHT(A2,LEN(A2)-9)</f>
        <v/>
      </c>
      <c r="C2" s="342">
        <f>'1. Reimbursement Value'!C51</f>
        <v/>
      </c>
    </row>
    <row r="3">
      <c r="A3">
        <f>'1. Reimbursement Value'!B49</f>
        <v/>
      </c>
      <c r="B3">
        <f>RIGHT(A3,LEN(A3)-9)</f>
        <v/>
      </c>
      <c r="C3" s="342">
        <f>'1. Reimbursement Value'!C49</f>
        <v/>
      </c>
    </row>
    <row r="4">
      <c r="A4">
        <f>'1. Reimbursement Value'!B61</f>
        <v/>
      </c>
      <c r="B4">
        <f>RIGHT(A4,LEN(A4)-9)</f>
        <v/>
      </c>
      <c r="C4" s="342">
        <f>'1. Reimbursement Value'!C61</f>
        <v/>
      </c>
    </row>
    <row r="5">
      <c r="A5">
        <f>'1. Reimbursement Value'!B59</f>
        <v/>
      </c>
      <c r="B5">
        <f>RIGHT(A5,LEN(A5)-9)</f>
        <v/>
      </c>
      <c r="C5" s="342">
        <f>'1. Reimbursement Value'!C59</f>
        <v/>
      </c>
    </row>
    <row r="6">
      <c r="A6">
        <f>'1. Reimbursement Value'!B57</f>
        <v/>
      </c>
      <c r="B6">
        <f>RIGHT(A6,LEN(A6)-9)</f>
        <v/>
      </c>
      <c r="C6" s="342">
        <f>'1. Reimbursement Value'!C57</f>
        <v/>
      </c>
    </row>
    <row r="7">
      <c r="A7">
        <f>'1. Reimbursement Value'!B53</f>
        <v/>
      </c>
      <c r="B7">
        <f>RIGHT(A7,LEN(A7)-9)</f>
        <v/>
      </c>
      <c r="C7" s="342">
        <f>'1. Reimbursement Value'!C53</f>
        <v/>
      </c>
    </row>
    <row r="8">
      <c r="A8">
        <f>'1. Reimbursement Value'!B55</f>
        <v/>
      </c>
      <c r="B8">
        <f>RIGHT(A8,LEN(A8)-9)</f>
        <v/>
      </c>
      <c r="C8" s="342">
        <f>'1. Reimbursement Value'!C55</f>
        <v/>
      </c>
    </row>
    <row r="15" ht="42" customHeight="1" s="290">
      <c r="A15" s="306" t="inlineStr">
        <is>
          <t>Primary Care Management</t>
        </is>
      </c>
      <c r="B15" s="21" t="inlineStr">
        <is>
          <t>Total QALYs Saved</t>
        </is>
      </c>
      <c r="C15" s="19" t="inlineStr">
        <is>
          <t>QALY-related Value</t>
        </is>
      </c>
    </row>
    <row r="16" ht="29" customHeight="1" s="290">
      <c r="A16" s="22" t="inlineStr">
        <is>
          <t>Obesity Screening</t>
        </is>
      </c>
      <c r="B16" s="92">
        <f>'2. Improved Health'!J11</f>
        <v/>
      </c>
      <c r="C16" s="343">
        <f>'2. Improved Health'!K11</f>
        <v/>
      </c>
    </row>
    <row r="17" ht="29" customHeight="1" s="290">
      <c r="A17" s="22" t="inlineStr">
        <is>
          <t>Cholesterol Screening</t>
        </is>
      </c>
      <c r="B17" s="92">
        <f>'2. Improved Health'!J12</f>
        <v/>
      </c>
      <c r="C17" s="343">
        <f>'2. Improved Health'!K12</f>
        <v/>
      </c>
    </row>
    <row r="18" ht="29" customHeight="1" s="290">
      <c r="A18" s="22" t="inlineStr">
        <is>
          <t>Hypertension Screening</t>
        </is>
      </c>
      <c r="B18" s="92">
        <f>'2. Improved Health'!J13</f>
        <v/>
      </c>
      <c r="C18" s="343">
        <f>'2. Improved Health'!K13</f>
        <v/>
      </c>
    </row>
    <row r="19" ht="43" customHeight="1" s="290">
      <c r="A19" s="22" t="inlineStr">
        <is>
          <t>Influenza Immunization</t>
        </is>
      </c>
      <c r="B19" s="92">
        <f>'2. Improved Health'!J14</f>
        <v/>
      </c>
      <c r="C19" s="343">
        <f>'2. Improved Health'!K14</f>
        <v/>
      </c>
    </row>
    <row r="20" ht="29" customHeight="1" s="290">
      <c r="A20" s="22" t="inlineStr">
        <is>
          <t>Cancer Screening*</t>
        </is>
      </c>
      <c r="B20" s="92">
        <f>'2. Improved Health'!J15</f>
        <v/>
      </c>
      <c r="C20" s="343">
        <f>'2. Improved Health'!K15</f>
        <v/>
      </c>
    </row>
    <row r="21" ht="43" customHeight="1" s="290">
      <c r="A21" s="22" t="inlineStr">
        <is>
          <t>Mental Health Visits***</t>
        </is>
      </c>
      <c r="B21" s="92">
        <f>'2. Improved Health'!J16</f>
        <v/>
      </c>
      <c r="C21" s="343">
        <f>'2. Improved Health'!K16</f>
        <v/>
      </c>
    </row>
    <row r="22" ht="57" customHeight="1" s="290">
      <c r="A22" s="22" t="inlineStr">
        <is>
          <t>Sexual Health Screening****</t>
        </is>
      </c>
      <c r="B22" s="92">
        <f>'2. Improved Health'!J17</f>
        <v/>
      </c>
      <c r="C22" s="343">
        <f>'2. Improved Health'!K17</f>
        <v/>
      </c>
    </row>
    <row r="23" ht="57" customHeight="1" s="290">
      <c r="A23" s="22" t="inlineStr">
        <is>
          <t>Non-Influenza Immunizations*****</t>
        </is>
      </c>
      <c r="B23" s="92">
        <f>'2. Improved Health'!J19</f>
        <v/>
      </c>
      <c r="C23" s="343">
        <f>'2. Improved Health'!K19</f>
        <v/>
      </c>
    </row>
    <row r="24" ht="29" customHeight="1" s="290">
      <c r="A24" s="22" t="inlineStr">
        <is>
          <t>Oral Health Visits******</t>
        </is>
      </c>
      <c r="B24" s="92">
        <f>'2. Improved Health'!J20</f>
        <v/>
      </c>
      <c r="C24" s="343">
        <f>'2. Improved Health'!K20</f>
        <v/>
      </c>
    </row>
    <row r="25" ht="44" customHeight="1" s="290" thickBot="1">
      <c r="A25" s="29" t="inlineStr">
        <is>
          <t>Diabetes Screening*******</t>
        </is>
      </c>
      <c r="B25" s="92">
        <f>'2. Improved Health'!J21</f>
        <v/>
      </c>
      <c r="C25" s="343">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90" min="1" max="1"/>
    <col width="30" customWidth="1" style="290" min="2" max="3"/>
    <col width="16.6640625" customWidth="1" style="290" min="6" max="6"/>
    <col width="18.83203125" customWidth="1" style="290" min="7" max="7"/>
    <col width="17.83203125" customWidth="1" style="290" min="8" max="8"/>
    <col width="10.83203125" customWidth="1" style="164" min="23" max="25"/>
  </cols>
  <sheetData>
    <row r="1" ht="314" customHeight="1" s="290">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4"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4"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4"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4"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4"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4"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4"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4"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4"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4"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4"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4"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4" t="n">
        <v>45098.6038108102</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4"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4"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4"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4"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90" min="2" max="158"/>
    <col width="67.6640625" customWidth="1" style="290" min="159" max="159"/>
    <col width="21.5" customWidth="1" style="290" min="160" max="171"/>
  </cols>
  <sheetData>
    <row r="1" ht="135" customHeight="1" s="290">
      <c r="A1" t="inlineStr">
        <is>
          <t>Helper</t>
        </is>
      </c>
      <c r="B1" s="170" t="inlineStr">
        <is>
          <t>Timestamp</t>
        </is>
      </c>
      <c r="C1" s="170" t="inlineStr">
        <is>
          <t>Email Address</t>
        </is>
      </c>
      <c r="D1" s="170" t="inlineStr">
        <is>
          <t>Name</t>
        </is>
      </c>
      <c r="E1" s="171" t="inlineStr">
        <is>
          <t>Phone</t>
        </is>
      </c>
      <c r="F1" s="170" t="inlineStr">
        <is>
          <t>Organization Name</t>
        </is>
      </c>
      <c r="G1" s="170" t="inlineStr">
        <is>
          <t>Organization Phone</t>
        </is>
      </c>
      <c r="H1" s="170" t="inlineStr">
        <is>
          <t>Organization Address: Street</t>
        </is>
      </c>
      <c r="I1" s="170" t="inlineStr">
        <is>
          <t xml:space="preserve">Organization Address: City </t>
        </is>
      </c>
      <c r="J1" s="170" t="inlineStr">
        <is>
          <t xml:space="preserve">Organization Address: State </t>
        </is>
      </c>
      <c r="K1" s="170" t="inlineStr">
        <is>
          <t>Organization Address: Zip Code</t>
        </is>
      </c>
      <c r="L1" s="170" t="inlineStr">
        <is>
          <t>Organization Mailing Address (if different)</t>
        </is>
      </c>
      <c r="M1" s="170" t="inlineStr">
        <is>
          <t>Primary Contact Name</t>
        </is>
      </c>
      <c r="N1" s="170" t="inlineStr">
        <is>
          <t>Primary Contact Position/Title</t>
        </is>
      </c>
      <c r="O1" s="170" t="inlineStr">
        <is>
          <t xml:space="preserve">Primary Contact Email </t>
        </is>
      </c>
      <c r="P1" s="170" t="inlineStr">
        <is>
          <t>Secondary Contact Name</t>
        </is>
      </c>
      <c r="Q1" s="170" t="inlineStr">
        <is>
          <t>Secondary Contact Position/Title</t>
        </is>
      </c>
      <c r="R1" s="170" t="inlineStr">
        <is>
          <t>Secondary Contact Email</t>
        </is>
      </c>
      <c r="S1" s="170" t="inlineStr">
        <is>
          <t>Website URL</t>
        </is>
      </c>
      <c r="T1" s="170" t="inlineStr">
        <is>
          <t>Tax Exempt Status 501(c)3</t>
        </is>
      </c>
      <c r="U1" s="171" t="inlineStr">
        <is>
          <t xml:space="preserve">Federal EIN (TAX ID) </t>
        </is>
      </c>
      <c r="V1" s="170" t="inlineStr">
        <is>
          <t xml:space="preserve">What was your total cash-operating expenditure in the past year? </t>
        </is>
      </c>
      <c r="W1" s="170" t="inlineStr">
        <is>
          <t>What is the approximate total revenue received from patient fees and reimbursements of services in the past year?</t>
        </is>
      </c>
      <c r="X1" s="170" t="inlineStr">
        <is>
          <t>Approximately how many volunteer-hours were provided at your clinic within the past year? Please provide your best estimate.</t>
        </is>
      </c>
      <c r="Y1" s="170" t="inlineStr">
        <is>
          <t>Total number of NEW Patients in Past Year</t>
        </is>
      </c>
      <c r="Z1" s="170" t="inlineStr">
        <is>
          <t>Total number of patients served in past year (new and established combined)</t>
        </is>
      </c>
      <c r="AA1" s="170" t="inlineStr">
        <is>
          <t>Number of Dental VISITS</t>
        </is>
      </c>
      <c r="AB1" s="170" t="inlineStr">
        <is>
          <t xml:space="preserve">Total Number of all Medical VISITS (both primary care AND specialty visits for both new and established patients) </t>
        </is>
      </c>
      <c r="AC1" s="170" t="inlineStr">
        <is>
          <t>Number of Mental Health/Behavioral Health VISITS</t>
        </is>
      </c>
      <c r="AD1" s="170" t="inlineStr">
        <is>
          <t xml:space="preserve">Total Patients VISITS (sum of above visits) </t>
        </is>
      </c>
      <c r="AE1" s="170"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70" t="inlineStr">
        <is>
          <t xml:space="preserve">Of the total DENTAL visits, approximately what number of DENTAL visits would have occurred at the ED if the clinic was not in operation? If an estimation cannot be provided, consider surveying patients this question during the visit. </t>
        </is>
      </c>
      <c r="AG1" s="170" t="inlineStr">
        <is>
          <t>Number of In-House Imaging Tests in past year</t>
        </is>
      </c>
      <c r="AH1" s="170" t="inlineStr">
        <is>
          <t>Number of In-House Lab Tests in past year</t>
        </is>
      </c>
      <c r="AI1" s="170" t="inlineStr">
        <is>
          <t>Number of In-House COVID Tests in past year</t>
        </is>
      </c>
      <c r="AJ1" s="170" t="inlineStr">
        <is>
          <t>Number of COVID Vaccinations in past year provided  in your clinic by an outside organization (e.g. the state or local public health department or a private provider)</t>
        </is>
      </c>
      <c r="AK1" s="170" t="inlineStr">
        <is>
          <t>Number of COVID Vaccinations in past year provided independently by your clinic (vaccines administered by clinic personnel, not by an outside organization)</t>
        </is>
      </c>
      <c r="AL1" s="170" t="inlineStr">
        <is>
          <t>Choose what best describes your pharmaceutical facilities. Note: a pharmacy distributes medications packaged from their own bulk supplies, while a dispensary distributes pre-packaged samples and medications.</t>
        </is>
      </c>
      <c r="AM1" s="170" t="inlineStr">
        <is>
          <t>What was the total number of 30-day on-site prescriptions filled or medications dispensed by the clinic in the past year. Note that this is different from the number of medications prescribed by the clinic. Please provide your best estimate.</t>
        </is>
      </c>
      <c r="AN1" s="170" t="inlineStr">
        <is>
          <t>% Diabetes Screening/Management</t>
        </is>
      </c>
      <c r="AO1" s="170" t="inlineStr">
        <is>
          <t>% HTN Screening/Management</t>
        </is>
      </c>
      <c r="AP1" s="170" t="inlineStr">
        <is>
          <t>% Cancer Screening/Management</t>
        </is>
      </c>
      <c r="AQ1" s="170" t="inlineStr">
        <is>
          <t>% Obesity Screening/Management</t>
        </is>
      </c>
      <c r="AR1" s="170" t="inlineStr">
        <is>
          <t>% Dental Care</t>
        </is>
      </c>
      <c r="AS1" s="170" t="inlineStr">
        <is>
          <t>% Sexual Health Screening/Management</t>
        </is>
      </c>
      <c r="AT1" s="170" t="inlineStr">
        <is>
          <t>% Dyslipidemia/Hypercholesterolemia Screening/Management</t>
        </is>
      </c>
      <c r="AU1" s="170" t="inlineStr">
        <is>
          <t>% Mental Health Screening/management</t>
        </is>
      </c>
      <c r="AV1" s="170" t="inlineStr">
        <is>
          <t>% Influenza Immunization</t>
        </is>
      </c>
      <c r="AW1" s="170" t="inlineStr">
        <is>
          <t xml:space="preserve"> % Other Immunizations (ex: shingles, pneumonia, COVID, etc)</t>
        </is>
      </c>
      <c r="AX1" s="170" t="inlineStr">
        <is>
          <t>% Asthma/COPD Management</t>
        </is>
      </c>
      <c r="AY1" s="170" t="inlineStr">
        <is>
          <t>% Dermatology Screening &amp; Management</t>
        </is>
      </c>
      <c r="AZ1" s="170" t="inlineStr">
        <is>
          <t>% Heart Disease Screening &amp; Management</t>
        </is>
      </c>
      <c r="BA1" s="170" t="inlineStr">
        <is>
          <t>% Vision Screenings and Exams</t>
        </is>
      </c>
      <c r="BB1" s="170" t="inlineStr">
        <is>
          <t>% Arthritis/Musculoskeletal Screening/Management</t>
        </is>
      </c>
      <c r="BC1" s="170" t="inlineStr">
        <is>
          <t>% Physicals (school, sport, or general)</t>
        </is>
      </c>
      <c r="BD1" s="170" t="inlineStr">
        <is>
          <t>% Acute Injury Management</t>
        </is>
      </c>
      <c r="BE1" s="170" t="inlineStr">
        <is>
          <t xml:space="preserve">% Hearing Screening and Exam </t>
        </is>
      </c>
      <c r="BF1" s="170" t="inlineStr">
        <is>
          <t>What other medical conditions, if any,  are challenging to address or are a high priority for your clinic?</t>
        </is>
      </c>
      <c r="BG1" s="170" t="inlineStr">
        <is>
          <t>% Male Patients</t>
        </is>
      </c>
      <c r="BH1" s="170" t="inlineStr">
        <is>
          <t>% Female Patients</t>
        </is>
      </c>
      <c r="BI1" s="170" t="inlineStr">
        <is>
          <t>% Transgender FTM (female-to-male) Patients</t>
        </is>
      </c>
      <c r="BJ1" s="170" t="inlineStr">
        <is>
          <t>% Transgender MTF (male-to-female) Patients</t>
        </is>
      </c>
      <c r="BK1" s="170" t="inlineStr">
        <is>
          <t>% Gender Non-Conforming Patients</t>
        </is>
      </c>
      <c r="BL1" s="170" t="inlineStr">
        <is>
          <t>% 0-17 years old</t>
        </is>
      </c>
      <c r="BM1" s="170" t="inlineStr">
        <is>
          <t xml:space="preserve">% 18-64 years old </t>
        </is>
      </c>
      <c r="BN1" s="170" t="inlineStr">
        <is>
          <t xml:space="preserve">% 65+ years old </t>
        </is>
      </c>
      <c r="BO1" s="170" t="inlineStr">
        <is>
          <t>% Latino or Hispanic</t>
        </is>
      </c>
      <c r="BP1" s="170" t="inlineStr">
        <is>
          <t>% White</t>
        </is>
      </c>
      <c r="BQ1" s="170" t="inlineStr">
        <is>
          <t>% Black or African American</t>
        </is>
      </c>
      <c r="BR1" s="170" t="inlineStr">
        <is>
          <t>% Asian</t>
        </is>
      </c>
      <c r="BS1" s="170" t="inlineStr">
        <is>
          <t>% American Indian or Alaskan Native</t>
        </is>
      </c>
      <c r="BT1" s="170" t="inlineStr">
        <is>
          <t>%  Native Hawaiian or Pacific Islander</t>
        </is>
      </c>
      <c r="BU1" s="170" t="inlineStr">
        <is>
          <t xml:space="preserve">% Multi-racial or Bi-Racial </t>
        </is>
      </c>
      <c r="BV1" s="170" t="inlineStr">
        <is>
          <t>% Other</t>
        </is>
      </c>
      <c r="BW1" s="170" t="inlineStr">
        <is>
          <t>% Unknown</t>
        </is>
      </c>
      <c r="BX1" s="170" t="inlineStr">
        <is>
          <t xml:space="preserve">% : Below 100% of FPL </t>
        </is>
      </c>
      <c r="BY1" s="170" t="inlineStr">
        <is>
          <t>% : Between 100% and 200% of FPL</t>
        </is>
      </c>
      <c r="BZ1" s="170" t="inlineStr">
        <is>
          <t>% : Over 200% of FPL</t>
        </is>
      </c>
      <c r="CA1" s="170" t="inlineStr">
        <is>
          <t>What percent of your patient population does not speak English as their primary language?</t>
        </is>
      </c>
      <c r="CB1" s="170" t="inlineStr">
        <is>
          <t xml:space="preserve">Besides English, which of the following languages are spoken by your patients? Check all that apply. </t>
        </is>
      </c>
      <c r="CC1" s="170" t="inlineStr">
        <is>
          <t xml:space="preserve">Does your clinic provide interpretation services for your patients? If so, for which languages? </t>
        </is>
      </c>
      <c r="CD1" s="170" t="inlineStr">
        <is>
          <t>As free and charitable clinics, we understand that it is your goal to treat those in need. That being said, does your clinic specifically seek to address the health needs of any of the following groups (i.e. target populations)? Check all that apply.</t>
        </is>
      </c>
      <c r="CE1" s="170" t="inlineStr">
        <is>
          <t>What criteria does your organization use to determine if a patient is eligible to receive services? Check all that apply.</t>
        </is>
      </c>
      <c r="CF1" s="170" t="inlineStr">
        <is>
          <t>How many total (clinical / non-clinical) paid full-time employees work at your clinic?</t>
        </is>
      </c>
      <c r="CG1" s="170" t="inlineStr">
        <is>
          <t>How many total (clinical / non-clinical) paid part-time employees work at your clinic?</t>
        </is>
      </c>
      <c r="CH1" s="170" t="inlineStr">
        <is>
          <t>How many paid employed providers do you have (MDs, DOs, PAs, NPs, DDSs, DMDs, RDHs)?</t>
        </is>
      </c>
      <c r="CI1" s="170" t="inlineStr">
        <is>
          <t>How many volunteers do you have at your organization?</t>
        </is>
      </c>
      <c r="CJ1" s="170" t="inlineStr">
        <is>
          <t>How many of your volunteers are providers (MDs, DOs, PAs, NPs, DDSs, DMDs, RDHs)?</t>
        </is>
      </c>
      <c r="CK1" s="170" t="inlineStr">
        <is>
          <t>How many of your volunteers support in other capacities (admin, reception, teach classes, etc)?</t>
        </is>
      </c>
      <c r="CL1" s="170" t="inlineStr">
        <is>
          <t>Approximately how many paid employed-hours were worked at your clinic within the past year? Please provide your best estimate.</t>
        </is>
      </c>
      <c r="CM1" s="170" t="inlineStr">
        <is>
          <t>Does your clinic currently use an Electronic Health Record system?</t>
        </is>
      </c>
      <c r="CN1" s="170" t="inlineStr">
        <is>
          <t>If yes, or in the process of implementing, which system?</t>
        </is>
      </c>
      <c r="CO1" s="170" t="inlineStr">
        <is>
          <t>Is your clinic currently utilizing Telehealth Services</t>
        </is>
      </c>
      <c r="CP1" s="170" t="inlineStr">
        <is>
          <t>Choose the telehealth technology the clinic currently uses: (check all that apply)</t>
        </is>
      </c>
      <c r="CQ1" s="170" t="inlineStr">
        <is>
          <t>Is your clinic currently working with a telehealth vendor?</t>
        </is>
      </c>
      <c r="CR1" s="170" t="inlineStr">
        <is>
          <t xml:space="preserve">If yes: which vendor is your clinic currently working with? </t>
        </is>
      </c>
      <c r="CS1" s="170" t="inlineStr">
        <is>
          <t>Which of the following best describes the services provided by your clinics (mark only one oval per row) [Urgent/Acute Care]</t>
        </is>
      </c>
      <c r="CT1" s="170" t="inlineStr">
        <is>
          <t>Which of the following best describes the services provided by your clinics (mark only one oval per row) [Yearly Physicals]</t>
        </is>
      </c>
      <c r="CU1" s="170" t="inlineStr">
        <is>
          <t>Which of the following best describes the services provided by your clinics (mark only one oval per row) [Immunization - Non COVID]</t>
        </is>
      </c>
      <c r="CV1" s="170" t="inlineStr">
        <is>
          <t>Which of the following best describes the services provided by your clinics (mark only one oval per row) [Immunization - COVID]</t>
        </is>
      </c>
      <c r="CW1" s="170" t="inlineStr">
        <is>
          <t>Which of the following best describes the services provided by your clinics (mark only one oval per row) [COVID Testing]</t>
        </is>
      </c>
      <c r="CX1" s="170" t="inlineStr">
        <is>
          <t>Which of the following best describes the services provided by your clinics (mark only one oval per row) [Laboratory]</t>
        </is>
      </c>
      <c r="CY1" s="170" t="inlineStr">
        <is>
          <t>Which of the following best describes the services provided by your clinics (mark only one oval per row) [X-ray (non-dental)]</t>
        </is>
      </c>
      <c r="CZ1" s="170" t="inlineStr">
        <is>
          <t>Which of the following best describes the services provided by your clinics (mark only one oval per row) [Chronic Disease Management]</t>
        </is>
      </c>
      <c r="DA1" s="170" t="inlineStr">
        <is>
          <t>Which of the following best describes the services provided by your clinics (mark only one oval per row) [Dental Care ]</t>
        </is>
      </c>
      <c r="DB1" s="170" t="inlineStr">
        <is>
          <t>Which of the following best describes the services provided by your clinics (mark only one oval per row) [Vision Screening ]</t>
        </is>
      </c>
      <c r="DC1" s="170" t="inlineStr">
        <is>
          <t>Which of the following best describes the services provided by your clinics (mark only one oval per row) [Family Planning ]</t>
        </is>
      </c>
      <c r="DD1" s="170" t="inlineStr">
        <is>
          <t>Which of the following best describes the services provided by your clinics (mark only one oval per row) [Prenatal/Obstetrical Care ]</t>
        </is>
      </c>
      <c r="DE1" s="170" t="inlineStr">
        <is>
          <t>Which of the following best describes the services provided by your clinics (mark only one oval per row) [Gynecological ]</t>
        </is>
      </c>
      <c r="DF1" s="170" t="inlineStr">
        <is>
          <t>Which of the following best describes the services provided by your clinics (mark only one oval per row) [STI Testing/Treatment]</t>
        </is>
      </c>
      <c r="DG1" s="170" t="inlineStr">
        <is>
          <t>Which of the following best describes the services provided by your clinics (mark only one oval per row) [HIV Testing ]</t>
        </is>
      </c>
      <c r="DH1" s="170" t="inlineStr">
        <is>
          <t>Which of the following best describes the services provided by your clinics (mark only one oval per row) [TB Testing ]</t>
        </is>
      </c>
      <c r="DI1" s="170" t="inlineStr">
        <is>
          <t>Which of the following best describes the services provided by your clinics (mark only one oval per row) [Substance Abuse Treatment/Counseling]</t>
        </is>
      </c>
      <c r="DJ1" s="170" t="inlineStr">
        <is>
          <t>Which of the following best describes the services provided by your clinics (mark only one oval per row) [Mental Health Treatment/Counseling]</t>
        </is>
      </c>
      <c r="DK1" s="170" t="inlineStr">
        <is>
          <t>Which of the following best describes the services provided by your clinics (mark only one oval per row) [Specialty Services ]</t>
        </is>
      </c>
      <c r="DL1" s="170" t="inlineStr">
        <is>
          <t>Which of the following best describes the services provided by your clinics (mark only one oval per row) [Eyeglasses]</t>
        </is>
      </c>
      <c r="DM1" s="170" t="inlineStr">
        <is>
          <t>Which of the following best describes the services provided by your clinics (mark only one oval per row) [Case Management]</t>
        </is>
      </c>
      <c r="DN1" s="170" t="inlineStr">
        <is>
          <t>Which of the following best describes the services provided by your clinics (mark only one oval per row) [Health Education ]</t>
        </is>
      </c>
      <c r="DO1" s="170" t="inlineStr">
        <is>
          <t>Which of the following best describes the services provided by your clinics (mark only one oval per row) [Pharmacy]</t>
        </is>
      </c>
      <c r="DP1" s="170" t="inlineStr">
        <is>
          <t>Which of the following best describes the services provided by your clinics (mark only one oval per row) [Rx Dispensary]</t>
        </is>
      </c>
      <c r="DQ1" s="170" t="inlineStr">
        <is>
          <t xml:space="preserve">Would you like to expand your referral capacity or affiliations with a hospital or external provider? </t>
        </is>
      </c>
      <c r="DR1" s="170" t="inlineStr">
        <is>
          <t>Which three referral services would be most important to your patient population? Please list below.</t>
        </is>
      </c>
      <c r="DS1" s="170" t="inlineStr">
        <is>
          <t xml:space="preserve">Number of Specialty VISITS Performed at Clinic **specialty visits include all specialties such as gyn, cardiology, endocrinology, etc. - DO NOT include mental/behavioral health, vision or dental visits in this total </t>
        </is>
      </c>
      <c r="DT1" s="170" t="inlineStr">
        <is>
          <t>Number of Case Management/Social Services VISITS</t>
        </is>
      </c>
      <c r="DU1" s="170" t="inlineStr">
        <is>
          <t>Number of pharmaceutical VISITS</t>
        </is>
      </c>
      <c r="DV1" s="170" t="inlineStr">
        <is>
          <t xml:space="preserve">How do you arrange medications for your patients? (You may check more than one box if applicable) </t>
        </is>
      </c>
      <c r="DW1" s="170" t="inlineStr">
        <is>
          <t xml:space="preserve">My organization is considered a </t>
        </is>
      </c>
      <c r="DX1" s="170" t="inlineStr">
        <is>
          <t>Hours of Operation Per Week</t>
        </is>
      </c>
      <c r="DY1" s="170" t="inlineStr">
        <is>
          <t xml:space="preserve">Does your organization have any satellite locations? If yes, please list each satellite site and phone number below. </t>
        </is>
      </c>
      <c r="DZ1" s="170" t="inlineStr">
        <is>
          <t xml:space="preserve">Does your organization have mobile capabilities to extend your services into the community? If yes, please explain. </t>
        </is>
      </c>
      <c r="EA1" s="170" t="inlineStr">
        <is>
          <t xml:space="preserve">Is your organization a subsidiary of another organization? If yes, list the organizational nature of affiliation. </t>
        </is>
      </c>
      <c r="EB1" s="170" t="inlineStr">
        <is>
          <t xml:space="preserve">Does your organization charge patients for any services? </t>
        </is>
      </c>
      <c r="EC1" s="170" t="inlineStr">
        <is>
          <t>If yes above, please submit most recent fee schedule</t>
        </is>
      </c>
      <c r="ED1" s="170" t="inlineStr">
        <is>
          <t xml:space="preserve">Do you bill for third party reimbursement? </t>
        </is>
      </c>
      <c r="EE1" s="170" t="inlineStr">
        <is>
          <t xml:space="preserve">If yes to the previous question, which of the following do you bill for reimbursement? </t>
        </is>
      </c>
      <c r="EF1" s="170" t="inlineStr">
        <is>
          <t xml:space="preserve">Do you intend to start billing for third-party reimbursements in the next year? </t>
        </is>
      </c>
      <c r="EG1" s="172" t="inlineStr">
        <is>
          <t xml:space="preserve">Please list your top 5 sources of financial support from the list above </t>
        </is>
      </c>
      <c r="EH1" s="172" t="inlineStr">
        <is>
          <t>What are the most prevalent barriers to the management of your clinics' most common conditions?</t>
        </is>
      </c>
      <c r="EI1" s="172" t="inlineStr">
        <is>
          <t xml:space="preserve">What are the major barriers preventing establishment of on-site pharmaceutical facilities? </t>
        </is>
      </c>
      <c r="EJ1" s="172" t="inlineStr">
        <is>
          <t>What are the major barriers to acquiring an Electronic Health Record System?</t>
        </is>
      </c>
      <c r="EK1" s="172" t="inlineStr">
        <is>
          <t>What challenges at your clinic keep you up at night?</t>
        </is>
      </c>
      <c r="EL1" s="170" t="inlineStr">
        <is>
          <t xml:space="preserve">How can we best help address these challenges? </t>
        </is>
      </c>
      <c r="EM1" s="172" t="inlineStr">
        <is>
          <t xml:space="preserve">Is there anything on the application that we didn't ask that you would like us to know about your clinic? </t>
        </is>
      </c>
      <c r="EN1" s="170" t="inlineStr">
        <is>
          <t xml:space="preserve">What are three things you would like IAFCC to address and/or continue this year? </t>
        </is>
      </c>
      <c r="EO1" s="170" t="inlineStr">
        <is>
          <t>501(c)3</t>
        </is>
      </c>
      <c r="EP1" s="170" t="inlineStr">
        <is>
          <t>W9</t>
        </is>
      </c>
      <c r="EQ1" s="170" t="inlineStr">
        <is>
          <t>Most recent list of Board of Directors</t>
        </is>
      </c>
      <c r="ER1" s="170" t="inlineStr">
        <is>
          <t xml:space="preserve">I plan to pay by: </t>
        </is>
      </c>
      <c r="ES1" s="170" t="inlineStr">
        <is>
          <t xml:space="preserve">If you are sending via check, who should we expect the check from? </t>
        </is>
      </c>
      <c r="ET1" s="170" t="inlineStr">
        <is>
          <t xml:space="preserve">Type Name as E- Signature </t>
        </is>
      </c>
      <c r="EU1" s="170" t="n"/>
      <c r="EV1" s="170" t="n"/>
      <c r="EW1" s="170" t="n"/>
      <c r="EX1" s="170" t="n"/>
      <c r="EY1" s="170" t="n"/>
      <c r="EZ1" s="170" t="n"/>
      <c r="FA1" s="170" t="n"/>
    </row>
    <row r="2" ht="16" customHeight="1" s="290">
      <c r="B2" s="345" t="n">
        <v>44582.52697390047</v>
      </c>
      <c r="C2" s="172" t="inlineStr">
        <is>
          <t>mgoran@oipcc.org</t>
        </is>
      </c>
      <c r="D2" s="172" t="inlineStr">
        <is>
          <t>Marjorie Goran</t>
        </is>
      </c>
      <c r="E2" s="174" t="n">
        <v>17734270298</v>
      </c>
      <c r="F2" s="172" t="inlineStr">
        <is>
          <t>Old Irving Park Community Clinic</t>
        </is>
      </c>
      <c r="G2" s="172" t="n">
        <v>17734270298</v>
      </c>
      <c r="H2" s="172" t="inlineStr">
        <is>
          <t>5425 W. Addison</t>
        </is>
      </c>
      <c r="I2" s="172" t="inlineStr">
        <is>
          <t>Chicago</t>
        </is>
      </c>
      <c r="J2" s="172" t="inlineStr">
        <is>
          <t>Illinois</t>
        </is>
      </c>
      <c r="K2" s="172" t="n">
        <v>60641</v>
      </c>
      <c r="L2" s="172" t="inlineStr">
        <is>
          <t>5425 W. Addison</t>
        </is>
      </c>
      <c r="M2" s="172" t="inlineStr">
        <is>
          <t>Marjorie Goran</t>
        </is>
      </c>
      <c r="N2" s="172" t="inlineStr">
        <is>
          <t>executive director</t>
        </is>
      </c>
      <c r="O2" s="172" t="inlineStr">
        <is>
          <t>mgoran@oipcc.org</t>
        </is>
      </c>
      <c r="P2" s="172" t="inlineStr">
        <is>
          <t>Vicki Hickson-Camp</t>
        </is>
      </c>
      <c r="Q2" s="172" t="inlineStr">
        <is>
          <t>Volunteer Coordinator</t>
        </is>
      </c>
      <c r="R2" s="172" t="inlineStr">
        <is>
          <t>VHCamp@oipcc.org</t>
        </is>
      </c>
      <c r="S2" s="175" t="inlineStr">
        <is>
          <t>www.oipcc.org</t>
        </is>
      </c>
      <c r="T2" s="172" t="inlineStr">
        <is>
          <t>Yes</t>
        </is>
      </c>
      <c r="U2" s="174" t="inlineStr">
        <is>
          <t>33-1164946</t>
        </is>
      </c>
      <c r="V2" s="172" t="n">
        <v>464760</v>
      </c>
      <c r="W2" s="172" t="n">
        <v>0</v>
      </c>
      <c r="X2" s="172" t="n">
        <v>9645</v>
      </c>
      <c r="Y2" s="172" t="n">
        <v>330</v>
      </c>
      <c r="Z2" s="172" t="n">
        <v>725</v>
      </c>
      <c r="AA2" s="172" t="n">
        <v>0</v>
      </c>
      <c r="AB2" s="172" t="n">
        <v>2872</v>
      </c>
      <c r="AC2" s="172" t="n">
        <v>818</v>
      </c>
      <c r="AD2" s="172" t="n">
        <v>3690</v>
      </c>
      <c r="AE2" s="172" t="n">
        <v>0</v>
      </c>
      <c r="AF2" s="172" t="n">
        <v>0</v>
      </c>
      <c r="AG2" s="172" t="n">
        <v>0</v>
      </c>
      <c r="AH2" s="172" t="n">
        <v>5569</v>
      </c>
      <c r="AI2" s="172" t="n">
        <v>0</v>
      </c>
      <c r="AJ2" s="172" t="n">
        <v>0</v>
      </c>
      <c r="AK2" s="172" t="n">
        <v>0</v>
      </c>
      <c r="AL2" s="172" t="inlineStr">
        <is>
          <t>order prescriptions for individual patients from pharmaceutical companies</t>
        </is>
      </c>
      <c r="AM2" s="172" t="n">
        <v>0</v>
      </c>
      <c r="AN2" s="172" t="n">
        <v>40</v>
      </c>
      <c r="AO2" s="172" t="n">
        <v>45</v>
      </c>
      <c r="AP2" s="172" t="n">
        <v>30</v>
      </c>
      <c r="AQ2" s="172" t="n">
        <v>20</v>
      </c>
      <c r="AR2" s="172" t="n">
        <v>0</v>
      </c>
      <c r="AS2" s="172" t="n">
        <v>27</v>
      </c>
      <c r="AT2" s="172" t="n">
        <v>40</v>
      </c>
      <c r="AU2" s="172" t="n">
        <v>100</v>
      </c>
      <c r="AV2" s="172" t="n">
        <v>0</v>
      </c>
      <c r="AW2" s="172" t="n">
        <v>0</v>
      </c>
      <c r="AX2" s="172" t="n">
        <v>10</v>
      </c>
      <c r="AY2" s="172" t="n">
        <v>0</v>
      </c>
      <c r="AZ2" s="172" t="n">
        <v>15</v>
      </c>
      <c r="BA2" s="172" t="n">
        <v>10</v>
      </c>
      <c r="BB2" s="172" t="n">
        <v>30</v>
      </c>
      <c r="BC2" s="172" t="n">
        <v>0</v>
      </c>
      <c r="BD2" s="172" t="n">
        <v>0</v>
      </c>
      <c r="BE2" s="172" t="n">
        <v>0</v>
      </c>
      <c r="BF2" s="172" t="inlineStr">
        <is>
          <t>neurological conditions</t>
        </is>
      </c>
      <c r="BG2" s="172" t="n">
        <v>42</v>
      </c>
      <c r="BH2" s="172" t="n">
        <v>58</v>
      </c>
      <c r="BI2" s="172" t="n">
        <v>0</v>
      </c>
      <c r="BJ2" s="172" t="n">
        <v>0</v>
      </c>
      <c r="BK2" s="172" t="n">
        <v>0</v>
      </c>
      <c r="BL2" s="172" t="n">
        <v>0</v>
      </c>
      <c r="BM2" s="172" t="n">
        <v>80</v>
      </c>
      <c r="BN2" s="172" t="n">
        <v>20</v>
      </c>
      <c r="BO2" s="172" t="n">
        <v>43</v>
      </c>
      <c r="BP2" s="172" t="n">
        <v>74</v>
      </c>
      <c r="BQ2" s="172" t="n">
        <v>5</v>
      </c>
      <c r="BR2" s="172" t="n">
        <v>4</v>
      </c>
      <c r="BS2" s="172" t="n">
        <v>0</v>
      </c>
      <c r="BT2" s="172" t="n">
        <v>0</v>
      </c>
      <c r="BU2" s="172" t="n">
        <v>5</v>
      </c>
      <c r="BV2" s="172" t="n">
        <v>5</v>
      </c>
      <c r="BW2" s="172" t="n">
        <v>0</v>
      </c>
      <c r="BX2" s="172" t="n">
        <v>1</v>
      </c>
      <c r="BY2" s="172" t="n">
        <v>95</v>
      </c>
      <c r="BZ2" s="172" t="n">
        <v>5</v>
      </c>
      <c r="CA2" s="172" t="n">
        <v>35</v>
      </c>
      <c r="CB2" s="172" t="inlineStr">
        <is>
          <t>Polish, Spanish, Russian, Only English</t>
        </is>
      </c>
      <c r="CC2" s="172" t="inlineStr">
        <is>
          <t>Polish, Spanish</t>
        </is>
      </c>
      <c r="CD2" s="172" t="inlineStr">
        <is>
          <t>Uninsured, Underinsured, Adults, Seniors (65+)</t>
        </is>
      </c>
      <c r="CE2" s="172" t="inlineStr">
        <is>
          <t>must be uninsured, Must be ineligible for medicaid or other insurance coverage, Must be less than a certain percentage of FPL</t>
        </is>
      </c>
      <c r="CF2" s="172" t="n">
        <v>2</v>
      </c>
      <c r="CG2" s="172" t="n">
        <v>6</v>
      </c>
      <c r="CH2" s="172" t="n">
        <v>0</v>
      </c>
      <c r="CI2" s="172" t="n">
        <v>177</v>
      </c>
      <c r="CJ2" s="172" t="n">
        <v>0</v>
      </c>
      <c r="CK2" s="172" t="n">
        <v>10</v>
      </c>
      <c r="CL2" s="172" t="n">
        <v>8900</v>
      </c>
      <c r="CM2" s="172" t="inlineStr">
        <is>
          <t>Yes</t>
        </is>
      </c>
      <c r="CN2" s="175" t="inlineStr">
        <is>
          <t>Athena.net</t>
        </is>
      </c>
      <c r="CO2" s="172" t="inlineStr">
        <is>
          <t>Yes</t>
        </is>
      </c>
      <c r="CP2" s="172" t="inlineStr">
        <is>
          <t>Video Appointments, Google Voice</t>
        </is>
      </c>
      <c r="CQ2" s="172" t="inlineStr">
        <is>
          <t>No</t>
        </is>
      </c>
      <c r="CS2" s="172" t="inlineStr">
        <is>
          <t>Not Available - Not a priority</t>
        </is>
      </c>
      <c r="CT2" s="172" t="inlineStr">
        <is>
          <t>On-site</t>
        </is>
      </c>
      <c r="CU2" s="172" t="inlineStr">
        <is>
          <t>Refer Out</t>
        </is>
      </c>
      <c r="CV2" s="172" t="inlineStr">
        <is>
          <t>Refer Out</t>
        </is>
      </c>
      <c r="CW2" s="172" t="inlineStr">
        <is>
          <t>Refer Out</t>
        </is>
      </c>
      <c r="CX2" s="172" t="inlineStr">
        <is>
          <t>Refer Out</t>
        </is>
      </c>
      <c r="CY2" s="172" t="inlineStr">
        <is>
          <t>Refer Out</t>
        </is>
      </c>
      <c r="CZ2" s="172" t="inlineStr">
        <is>
          <t>On-site</t>
        </is>
      </c>
      <c r="DA2" s="172" t="inlineStr">
        <is>
          <t>Not Available - Not a priority</t>
        </is>
      </c>
      <c r="DB2" s="172" t="inlineStr">
        <is>
          <t>On-site</t>
        </is>
      </c>
      <c r="DC2" s="172" t="inlineStr">
        <is>
          <t>Not Available - Not a priority</t>
        </is>
      </c>
      <c r="DD2" s="172" t="inlineStr">
        <is>
          <t>Not Available - Not a priority</t>
        </is>
      </c>
      <c r="DE2" s="172" t="inlineStr">
        <is>
          <t>On-site</t>
        </is>
      </c>
      <c r="DF2" s="172" t="inlineStr">
        <is>
          <t>Refer Out</t>
        </is>
      </c>
      <c r="DG2" s="172" t="inlineStr">
        <is>
          <t>Refer Out</t>
        </is>
      </c>
      <c r="DH2" s="172" t="inlineStr">
        <is>
          <t>Refer Out</t>
        </is>
      </c>
      <c r="DI2" s="172" t="inlineStr">
        <is>
          <t>Refer Out</t>
        </is>
      </c>
      <c r="DJ2" s="172" t="inlineStr">
        <is>
          <t>On-site</t>
        </is>
      </c>
      <c r="DK2" s="172" t="inlineStr">
        <is>
          <t>On-site</t>
        </is>
      </c>
      <c r="DL2" s="172" t="inlineStr">
        <is>
          <t>Not Available - Not a priority</t>
        </is>
      </c>
      <c r="DM2" s="172" t="inlineStr">
        <is>
          <t>Not Available - Not a priority</t>
        </is>
      </c>
      <c r="DN2" s="172" t="inlineStr">
        <is>
          <t>On-site</t>
        </is>
      </c>
      <c r="DO2" s="172" t="inlineStr">
        <is>
          <t>Not Available - Not a priority</t>
        </is>
      </c>
      <c r="DP2" s="172" t="inlineStr">
        <is>
          <t>Not Available - Not a priority</t>
        </is>
      </c>
      <c r="DQ2" s="172" t="inlineStr">
        <is>
          <t>Yes</t>
        </is>
      </c>
      <c r="DR2" s="172" t="inlineStr">
        <is>
          <t>Cancer, Hematology, ENT</t>
        </is>
      </c>
      <c r="DS2" s="172" t="n">
        <v>120</v>
      </c>
      <c r="DT2" s="172" t="n">
        <v>0</v>
      </c>
      <c r="DU2" s="172" t="n">
        <v>0</v>
      </c>
      <c r="DV2" s="172" t="inlineStr">
        <is>
          <t>Physician Precription, Physician Samples, Drug Company PAP, Generics through $4 Walmart Plan</t>
        </is>
      </c>
      <c r="DW2" s="172" t="inlineStr">
        <is>
          <t>Free Clinic</t>
        </is>
      </c>
      <c r="DX2" s="172" t="n">
        <v>40</v>
      </c>
      <c r="DY2" s="172" t="n">
        <v>0</v>
      </c>
      <c r="DZ2" s="172" t="n">
        <v>0</v>
      </c>
      <c r="EA2" s="172" t="n">
        <v>0</v>
      </c>
      <c r="EB2" s="172" t="inlineStr">
        <is>
          <t>No, but we accept donations</t>
        </is>
      </c>
      <c r="ED2" s="172" t="inlineStr">
        <is>
          <t>No</t>
        </is>
      </c>
      <c r="EF2" s="172" t="inlineStr">
        <is>
          <t>No</t>
        </is>
      </c>
      <c r="EG2" s="172" t="inlineStr">
        <is>
          <t>Foundations, individuals, special events, corporations, civic groups</t>
        </is>
      </c>
      <c r="EH2" s="172" t="inlineStr">
        <is>
          <t>Specialists, Funding Avenues, Literacy, Patient Competing Priorities</t>
        </is>
      </c>
      <c r="EI2" s="172" t="inlineStr">
        <is>
          <t>Lack of site for pharmaceutical facility</t>
        </is>
      </c>
      <c r="EJ2" s="172" t="n"/>
      <c r="EK2" s="172" t="inlineStr">
        <is>
          <t>funding</t>
        </is>
      </c>
      <c r="EL2" s="172" t="inlineStr">
        <is>
          <t>access to grants</t>
        </is>
      </c>
      <c r="EM2" s="172" t="n"/>
      <c r="EO2" s="175" t="inlineStr">
        <is>
          <t>https://drive.google.com/open?id=1HeY35RV0soOnaVjksq9TMJGVJG8uT6zg</t>
        </is>
      </c>
      <c r="EP2" s="175" t="inlineStr">
        <is>
          <t>https://drive.google.com/open?id=1_3-8UeZO-slju56ubwfy8AJfyABNfgqN</t>
        </is>
      </c>
      <c r="EQ2" s="175" t="inlineStr">
        <is>
          <t>https://drive.google.com/open?id=1vBoRO_97KmJ3JcwuqZVQK-lOK0dsRC-h</t>
        </is>
      </c>
      <c r="ER2" s="172" t="inlineStr">
        <is>
          <t>Sending check to 42 Stephen St. #416 Lemont, IL 60439</t>
        </is>
      </c>
      <c r="ES2" s="172" t="inlineStr">
        <is>
          <t>Charles Martinez, MD</t>
        </is>
      </c>
      <c r="ET2" s="172" t="inlineStr">
        <is>
          <t>Marjorie Goran</t>
        </is>
      </c>
    </row>
    <row r="3" ht="16" customHeight="1" s="290">
      <c r="B3" s="345" t="n">
        <v>44593.76429774306</v>
      </c>
      <c r="C3" s="172" t="inlineStr">
        <is>
          <t>klamansky@tchpfreeclinic.org</t>
        </is>
      </c>
      <c r="D3" s="172" t="inlineStr">
        <is>
          <t>Kim Lamansky</t>
        </is>
      </c>
      <c r="E3" s="174" t="n">
        <v>6303779277</v>
      </c>
      <c r="F3" s="172" t="inlineStr">
        <is>
          <t>Tri City Health Partnership Inc</t>
        </is>
      </c>
      <c r="G3" s="172" t="n">
        <v>6303779277</v>
      </c>
      <c r="H3" s="172" t="inlineStr">
        <is>
          <t>318 Walnut St.</t>
        </is>
      </c>
      <c r="I3" s="172" t="inlineStr">
        <is>
          <t>St. Charles</t>
        </is>
      </c>
      <c r="J3" s="172" t="inlineStr">
        <is>
          <t>IL</t>
        </is>
      </c>
      <c r="K3" s="172" t="n">
        <v>60174</v>
      </c>
      <c r="M3" s="172" t="inlineStr">
        <is>
          <t>Kim Lamansky</t>
        </is>
      </c>
      <c r="N3" s="172" t="inlineStr">
        <is>
          <t>Executive Director</t>
        </is>
      </c>
      <c r="O3" s="172" t="inlineStr">
        <is>
          <t>klamansky@tchpfreeclinic.org</t>
        </is>
      </c>
      <c r="S3" s="175" t="inlineStr">
        <is>
          <t>www.tchpfreeclinic.org</t>
        </is>
      </c>
      <c r="T3" s="172" t="inlineStr">
        <is>
          <t>Yes</t>
        </is>
      </c>
      <c r="U3" s="174" t="inlineStr">
        <is>
          <t>36-4475369</t>
        </is>
      </c>
      <c r="V3" s="172" t="n">
        <v>525000</v>
      </c>
      <c r="W3" s="172" t="n">
        <v>0</v>
      </c>
      <c r="X3" s="172" t="n">
        <v>2009</v>
      </c>
      <c r="Y3" s="172" t="n">
        <v>215</v>
      </c>
      <c r="Z3" s="172" t="n">
        <v>565</v>
      </c>
      <c r="AA3" s="172" t="n">
        <v>818</v>
      </c>
      <c r="AB3" s="172" t="n">
        <v>2690</v>
      </c>
      <c r="AC3" s="172" t="n">
        <v>0</v>
      </c>
      <c r="AD3" s="172" t="n">
        <v>3508</v>
      </c>
      <c r="AE3" s="172" t="n">
        <v>75</v>
      </c>
      <c r="AF3" s="172" t="n">
        <v>20</v>
      </c>
      <c r="AG3" s="172" t="n">
        <v>0</v>
      </c>
      <c r="AH3" s="172" t="n">
        <v>100</v>
      </c>
      <c r="AI3" s="172" t="n">
        <v>0</v>
      </c>
      <c r="AJ3" s="172" t="n">
        <v>0</v>
      </c>
      <c r="AK3" s="172" t="n">
        <v>0</v>
      </c>
      <c r="AL3" s="172" t="inlineStr">
        <is>
          <t>On-site licensed/certificate/permitted pharmacy</t>
        </is>
      </c>
      <c r="AM3" s="172" t="n">
        <v>1194</v>
      </c>
      <c r="AN3" s="172" t="n">
        <v>45</v>
      </c>
      <c r="AO3" s="172" t="n">
        <v>55</v>
      </c>
      <c r="AP3" s="172" t="n">
        <v>10</v>
      </c>
      <c r="AQ3" s="172" t="n">
        <v>15</v>
      </c>
      <c r="AR3" s="172" t="n">
        <v>80</v>
      </c>
      <c r="AS3" s="172" t="n">
        <v>5</v>
      </c>
      <c r="AT3" s="172" t="n">
        <v>40</v>
      </c>
      <c r="AU3" s="172" t="n">
        <v>60</v>
      </c>
      <c r="AV3" s="172" t="n">
        <v>26</v>
      </c>
      <c r="AW3" s="172" t="n">
        <v>10</v>
      </c>
      <c r="AX3" s="172" t="n">
        <v>10</v>
      </c>
      <c r="AY3" s="172" t="n">
        <v>5</v>
      </c>
      <c r="AZ3" s="172" t="n">
        <v>20</v>
      </c>
      <c r="BA3" s="172" t="n">
        <v>20</v>
      </c>
      <c r="BB3" s="172" t="n">
        <v>8</v>
      </c>
      <c r="BC3" s="172" t="n">
        <v>1</v>
      </c>
      <c r="BD3" s="172" t="n">
        <v>2</v>
      </c>
      <c r="BE3" s="172" t="n">
        <v>15</v>
      </c>
      <c r="BF3" s="172" t="inlineStr">
        <is>
          <t xml:space="preserve">Dental is continuing to rise in crazy numbers. Working to improve the dual clinic communications to better treat patients, as opposed to the vibe of 2 separate clinics. </t>
        </is>
      </c>
      <c r="BG3" s="172" t="n">
        <v>48</v>
      </c>
      <c r="BH3" s="172" t="n">
        <v>52</v>
      </c>
      <c r="BI3" s="172" t="n">
        <v>0</v>
      </c>
      <c r="BJ3" s="172" t="n">
        <v>0</v>
      </c>
      <c r="BK3" s="172" t="n">
        <v>0</v>
      </c>
      <c r="BL3" s="172" t="n">
        <v>2</v>
      </c>
      <c r="BM3" s="172" t="n">
        <v>90</v>
      </c>
      <c r="BN3" s="172" t="n">
        <v>8</v>
      </c>
      <c r="BO3" s="172" t="n">
        <v>52</v>
      </c>
      <c r="BP3" s="172" t="n">
        <v>41</v>
      </c>
      <c r="BQ3" s="172" t="n">
        <v>2</v>
      </c>
      <c r="BR3" s="172" t="n">
        <v>3</v>
      </c>
      <c r="BS3" s="172" t="n">
        <v>1</v>
      </c>
      <c r="BT3" s="172" t="n">
        <v>0</v>
      </c>
      <c r="BU3" s="172" t="n">
        <v>0</v>
      </c>
      <c r="BV3" s="172" t="n">
        <v>1</v>
      </c>
      <c r="BW3" s="172" t="n">
        <v>0</v>
      </c>
      <c r="BX3" s="172" t="n">
        <v>49</v>
      </c>
      <c r="BY3" s="172" t="n">
        <v>42</v>
      </c>
      <c r="BZ3" s="172" t="n">
        <v>9</v>
      </c>
      <c r="CA3" s="172" t="n">
        <v>52</v>
      </c>
      <c r="CB3" s="172" t="inlineStr">
        <is>
          <t>Hindi, Spanish</t>
        </is>
      </c>
      <c r="CC3" s="172" t="inlineStr">
        <is>
          <t>Spanish</t>
        </is>
      </c>
      <c r="CD3" s="172" t="inlineStr">
        <is>
          <t>Homeless, Immigrants, Uninsured, Underinsured</t>
        </is>
      </c>
      <c r="CE3" s="172"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72" t="n">
        <v>5</v>
      </c>
      <c r="CG3" s="172" t="n">
        <v>5</v>
      </c>
      <c r="CH3" s="172" t="n">
        <v>4</v>
      </c>
      <c r="CI3" s="172" t="n">
        <v>155</v>
      </c>
      <c r="CJ3" s="172" t="n">
        <v>125</v>
      </c>
      <c r="CK3" s="172" t="n">
        <v>10</v>
      </c>
      <c r="CL3" s="172" t="n">
        <v>11960</v>
      </c>
      <c r="CM3" s="172" t="inlineStr">
        <is>
          <t>Yes</t>
        </is>
      </c>
      <c r="CN3" s="172" t="inlineStr">
        <is>
          <t>MD Rhythm</t>
        </is>
      </c>
      <c r="CO3" s="172" t="inlineStr">
        <is>
          <t>Yes</t>
        </is>
      </c>
      <c r="CP3" s="172" t="inlineStr">
        <is>
          <t>Telephone Appointments</t>
        </is>
      </c>
      <c r="CQ3" s="172" t="inlineStr">
        <is>
          <t>No</t>
        </is>
      </c>
      <c r="CS3" s="172" t="inlineStr">
        <is>
          <t>On-site</t>
        </is>
      </c>
      <c r="CT3" s="172" t="inlineStr">
        <is>
          <t>On-site</t>
        </is>
      </c>
      <c r="CU3" s="172" t="inlineStr">
        <is>
          <t>On-site</t>
        </is>
      </c>
      <c r="CV3" s="172" t="inlineStr">
        <is>
          <t>Not Available - Would like to add but not currently planned</t>
        </is>
      </c>
      <c r="CW3" s="172" t="inlineStr">
        <is>
          <t>Not Available - Would like to add but not currently planned</t>
        </is>
      </c>
      <c r="CX3" s="172" t="inlineStr">
        <is>
          <t>On-site</t>
        </is>
      </c>
      <c r="CY3" s="172" t="inlineStr">
        <is>
          <t>Refer Out</t>
        </is>
      </c>
      <c r="CZ3" s="172" t="inlineStr">
        <is>
          <t>On-site</t>
        </is>
      </c>
      <c r="DA3" s="172" t="inlineStr">
        <is>
          <t>On-site</t>
        </is>
      </c>
      <c r="DB3" s="172" t="inlineStr">
        <is>
          <t>Refer Out</t>
        </is>
      </c>
      <c r="DC3" s="172" t="inlineStr">
        <is>
          <t>Not Available - Not a priority</t>
        </is>
      </c>
      <c r="DD3" s="172" t="inlineStr">
        <is>
          <t>Not Available - Not a priority</t>
        </is>
      </c>
      <c r="DE3" s="172" t="inlineStr">
        <is>
          <t>On-site</t>
        </is>
      </c>
      <c r="DF3" s="172" t="inlineStr">
        <is>
          <t>Not Available - Not a priority</t>
        </is>
      </c>
      <c r="DG3" s="172" t="inlineStr">
        <is>
          <t>Not Available - Not a priority</t>
        </is>
      </c>
      <c r="DH3" s="172" t="inlineStr">
        <is>
          <t>On-site</t>
        </is>
      </c>
      <c r="DI3" s="172" t="inlineStr">
        <is>
          <t>Refer Out</t>
        </is>
      </c>
      <c r="DJ3" s="172" t="inlineStr">
        <is>
          <t>Refer Out</t>
        </is>
      </c>
      <c r="DK3" s="172" t="inlineStr">
        <is>
          <t>Refer Out</t>
        </is>
      </c>
      <c r="DL3" s="172" t="inlineStr">
        <is>
          <t>Refer Out</t>
        </is>
      </c>
      <c r="DM3" s="172" t="inlineStr">
        <is>
          <t>On-site</t>
        </is>
      </c>
      <c r="DN3" s="172" t="inlineStr">
        <is>
          <t>Refer Out</t>
        </is>
      </c>
      <c r="DO3" s="172" t="inlineStr">
        <is>
          <t>On-site</t>
        </is>
      </c>
      <c r="DP3" s="172" t="inlineStr">
        <is>
          <t>On-site</t>
        </is>
      </c>
      <c r="DQ3" s="172" t="inlineStr">
        <is>
          <t>Yes</t>
        </is>
      </c>
      <c r="DR3" s="172" t="inlineStr">
        <is>
          <t>GI, Mental Health</t>
        </is>
      </c>
      <c r="DS3" s="172" t="n">
        <v>259</v>
      </c>
      <c r="DT3" s="172" t="n">
        <v>285</v>
      </c>
      <c r="DU3" s="172" t="n">
        <v>0</v>
      </c>
      <c r="DV3" s="172"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72" t="inlineStr">
        <is>
          <t>Free Clinic</t>
        </is>
      </c>
      <c r="DX3" s="172" t="inlineStr">
        <is>
          <t>8-4, Monday - Friday</t>
        </is>
      </c>
      <c r="DY3" s="172" t="inlineStr">
        <is>
          <t>Next door! Same number</t>
        </is>
      </c>
      <c r="DZ3" s="172" t="inlineStr">
        <is>
          <t>No</t>
        </is>
      </c>
      <c r="EA3" s="172" t="inlineStr">
        <is>
          <t>No</t>
        </is>
      </c>
      <c r="EB3" s="172" t="inlineStr">
        <is>
          <t>No, but we accept donations</t>
        </is>
      </c>
      <c r="ED3" s="172" t="inlineStr">
        <is>
          <t>No</t>
        </is>
      </c>
      <c r="EF3" s="172" t="inlineStr">
        <is>
          <t>No</t>
        </is>
      </c>
      <c r="EG3" s="172" t="inlineStr">
        <is>
          <t>Foundations, Individuals, Special Events, Hospitals, Civic Organizations</t>
        </is>
      </c>
      <c r="EH3" s="172" t="inlineStr">
        <is>
          <t>Specialists, Procedures, Funding Avenues</t>
        </is>
      </c>
      <c r="EI3" s="172" t="n"/>
      <c r="EJ3" s="172" t="n"/>
      <c r="EK3" s="172" t="inlineStr">
        <is>
          <t xml:space="preserve">HR issues are at the top now. With 2 buildings, finding the balance for discussions, staffing, efficient procedures in place (and followed). For patient care, it will continue to be cost of medications. </t>
        </is>
      </c>
      <c r="EL3" s="172" t="inlineStr">
        <is>
          <t xml:space="preserve">Pray? </t>
        </is>
      </c>
      <c r="EM3" s="172" t="n"/>
      <c r="EN3" s="172" t="inlineStr">
        <is>
          <t>Love the lobbying efforts you do on our behalf. Keep working for our patients!</t>
        </is>
      </c>
      <c r="EO3" s="175" t="inlineStr">
        <is>
          <t>https://drive.google.com/open?id=1_whmBLjenzhenO5O-uVN_bFLGQMSEs6q</t>
        </is>
      </c>
      <c r="EP3" s="175" t="inlineStr">
        <is>
          <t>https://drive.google.com/open?id=1zf2-_zauiP1srH-4kMYOxE6rDBZEPpMm</t>
        </is>
      </c>
      <c r="EQ3" s="175" t="inlineStr">
        <is>
          <t>https://drive.google.com/open?id=1L2YYSOYsI8yNMFlowDDBGU7NnfK-BjhP</t>
        </is>
      </c>
      <c r="ER3" s="172" t="inlineStr">
        <is>
          <t>Sending check to 42 Stephen St. #416 Lemont, IL 60439</t>
        </is>
      </c>
      <c r="ES3" s="172" t="inlineStr">
        <is>
          <t>Tri City Health Partnership</t>
        </is>
      </c>
      <c r="ET3" s="172" t="inlineStr">
        <is>
          <t>Kim Lamansky</t>
        </is>
      </c>
    </row>
    <row r="4" ht="16" customHeight="1" s="290">
      <c r="B4" s="345" t="n">
        <v>44596.54317524305</v>
      </c>
      <c r="C4" s="172" t="inlineStr">
        <is>
          <t>lbollan@sblhs.org</t>
        </is>
      </c>
      <c r="D4" s="172" t="inlineStr">
        <is>
          <t>Laura Bollan</t>
        </is>
      </c>
      <c r="E4" s="174" t="n">
        <v>2172463728</v>
      </c>
      <c r="F4" s="172" t="inlineStr">
        <is>
          <t>Sarah Bush Lincoln Dental Services</t>
        </is>
      </c>
      <c r="G4" s="172" t="inlineStr">
        <is>
          <t>217-235-0800</t>
        </is>
      </c>
      <c r="H4" s="172" t="inlineStr">
        <is>
          <t>225 Richmond Ave E</t>
        </is>
      </c>
      <c r="I4" s="172" t="inlineStr">
        <is>
          <t>Mattoon</t>
        </is>
      </c>
      <c r="J4" s="172" t="inlineStr">
        <is>
          <t>Illinois</t>
        </is>
      </c>
      <c r="K4" s="172" t="n">
        <v>61938</v>
      </c>
      <c r="L4" s="172" t="inlineStr">
        <is>
          <t>225 Richmond Ave E</t>
        </is>
      </c>
      <c r="M4" s="172" t="inlineStr">
        <is>
          <t>Laura Bollan</t>
        </is>
      </c>
      <c r="N4" s="172" t="inlineStr">
        <is>
          <t>Director Healthy Communities</t>
        </is>
      </c>
      <c r="O4" s="172" t="inlineStr">
        <is>
          <t>lbollan@sblhs.org</t>
        </is>
      </c>
      <c r="P4" s="172" t="inlineStr">
        <is>
          <t>Ashley Pryor</t>
        </is>
      </c>
      <c r="Q4" s="172" t="inlineStr">
        <is>
          <t>Supervisor, SBL Dental Services</t>
        </is>
      </c>
      <c r="R4" s="172" t="inlineStr">
        <is>
          <t>apryor@sblhs.org</t>
        </is>
      </c>
      <c r="S4" s="175" t="inlineStr">
        <is>
          <t>www.sarahbush.org/healthycommunities</t>
        </is>
      </c>
      <c r="T4" s="172" t="inlineStr">
        <is>
          <t>Yes</t>
        </is>
      </c>
      <c r="U4" s="174" t="inlineStr">
        <is>
          <t>23-7098532</t>
        </is>
      </c>
      <c r="V4" s="172" t="n">
        <v>924281</v>
      </c>
      <c r="W4" s="172" t="n">
        <v>658448</v>
      </c>
      <c r="X4" s="172" t="n">
        <v>20</v>
      </c>
      <c r="Y4" s="172" t="n">
        <v>872</v>
      </c>
      <c r="Z4" s="172" t="n">
        <v>2725</v>
      </c>
      <c r="AA4" s="172" t="n">
        <v>4957</v>
      </c>
      <c r="AB4" s="172" t="n">
        <v>0</v>
      </c>
      <c r="AC4" s="172" t="n">
        <v>0</v>
      </c>
      <c r="AD4" s="172" t="n">
        <v>4957</v>
      </c>
      <c r="AE4" s="172" t="n">
        <v>0</v>
      </c>
      <c r="AF4" s="172" t="n">
        <v>250</v>
      </c>
      <c r="AG4" s="172" t="n">
        <v>5476</v>
      </c>
      <c r="AH4" s="172" t="n">
        <v>0</v>
      </c>
      <c r="AI4" s="172" t="n">
        <v>0</v>
      </c>
      <c r="AJ4" s="172" t="n">
        <v>0</v>
      </c>
      <c r="AK4" s="172" t="n">
        <v>0</v>
      </c>
      <c r="AL4" s="172" t="inlineStr">
        <is>
          <t>N/A</t>
        </is>
      </c>
      <c r="AM4" s="172" t="n">
        <v>0</v>
      </c>
      <c r="AN4" s="172" t="n">
        <v>0</v>
      </c>
      <c r="AO4" s="172" t="n">
        <v>0</v>
      </c>
      <c r="AP4" s="172" t="n">
        <v>0</v>
      </c>
      <c r="AQ4" s="172" t="n">
        <v>0</v>
      </c>
      <c r="AR4" s="172" t="n">
        <v>100</v>
      </c>
      <c r="AS4" s="172" t="n">
        <v>0</v>
      </c>
      <c r="AT4" s="172" t="n">
        <v>0</v>
      </c>
      <c r="AU4" s="172" t="n">
        <v>0</v>
      </c>
      <c r="AV4" s="172" t="n">
        <v>0</v>
      </c>
      <c r="AW4" s="172" t="n">
        <v>0</v>
      </c>
      <c r="AX4" s="172" t="n">
        <v>0</v>
      </c>
      <c r="AY4" s="172" t="n">
        <v>0</v>
      </c>
      <c r="AZ4" s="172" t="n">
        <v>0</v>
      </c>
      <c r="BA4" s="172" t="n">
        <v>0</v>
      </c>
      <c r="BB4" s="172" t="n">
        <v>0</v>
      </c>
      <c r="BC4" s="172" t="n">
        <v>0</v>
      </c>
      <c r="BD4" s="172" t="n">
        <v>0</v>
      </c>
      <c r="BE4" s="172" t="n">
        <v>0</v>
      </c>
      <c r="BF4" s="172" t="n">
        <v>0</v>
      </c>
      <c r="BG4" s="172" t="n">
        <v>50</v>
      </c>
      <c r="BH4" s="172" t="n">
        <v>50</v>
      </c>
      <c r="BI4" s="172" t="n">
        <v>0</v>
      </c>
      <c r="BJ4" s="172" t="n">
        <v>0</v>
      </c>
      <c r="BK4" s="172" t="n">
        <v>0</v>
      </c>
      <c r="BL4" s="172" t="n">
        <v>95</v>
      </c>
      <c r="BM4" s="172" t="n">
        <v>5</v>
      </c>
      <c r="BN4" s="172" t="n">
        <v>0</v>
      </c>
      <c r="BO4" s="172" t="n">
        <v>3</v>
      </c>
      <c r="BP4" s="172" t="n">
        <v>95</v>
      </c>
      <c r="BQ4" s="172" t="n">
        <v>2</v>
      </c>
      <c r="BR4" s="172" t="n">
        <v>0</v>
      </c>
      <c r="BS4" s="172" t="n">
        <v>0</v>
      </c>
      <c r="BT4" s="172" t="n">
        <v>0</v>
      </c>
      <c r="BU4" s="172" t="n">
        <v>0</v>
      </c>
      <c r="BV4" s="172" t="n">
        <v>0</v>
      </c>
      <c r="BW4" s="172" t="n">
        <v>0</v>
      </c>
      <c r="BX4" s="172" t="n">
        <v>75</v>
      </c>
      <c r="BY4" s="172" t="n">
        <v>25</v>
      </c>
      <c r="BZ4" s="172" t="n">
        <v>0</v>
      </c>
      <c r="CA4" s="172" t="n">
        <v>3</v>
      </c>
      <c r="CB4" s="172" t="inlineStr">
        <is>
          <t>Spanish</t>
        </is>
      </c>
      <c r="CC4" s="172" t="inlineStr">
        <is>
          <t>Spanish, We use an I-Pad for language interpretation, so there are many languages available to us.</t>
        </is>
      </c>
      <c r="CD4" s="172" t="inlineStr">
        <is>
          <t>Uninsured, Underinsured, Children, DCFS Cases referred to us</t>
        </is>
      </c>
      <c r="CE4" s="172" t="inlineStr">
        <is>
          <t>must be uninsured, Medicaid, AllKids or eligible for Free/Reduced Lunch program</t>
        </is>
      </c>
      <c r="CF4" s="172" t="n">
        <v>8</v>
      </c>
      <c r="CG4" s="172" t="n">
        <v>1</v>
      </c>
      <c r="CH4" s="172" t="n">
        <v>1</v>
      </c>
      <c r="CI4" s="172" t="n">
        <v>8</v>
      </c>
      <c r="CJ4" s="172" t="n">
        <v>8</v>
      </c>
      <c r="CK4" s="172" t="n">
        <v>0</v>
      </c>
      <c r="CL4" s="172" t="n">
        <v>14488</v>
      </c>
      <c r="CM4" s="172" t="inlineStr">
        <is>
          <t>Yes</t>
        </is>
      </c>
      <c r="CN4" s="172" t="inlineStr">
        <is>
          <t>Open Dental</t>
        </is>
      </c>
      <c r="CO4" s="172" t="inlineStr">
        <is>
          <t>No</t>
        </is>
      </c>
      <c r="CQ4" s="172" t="inlineStr">
        <is>
          <t>No</t>
        </is>
      </c>
      <c r="CS4" s="172" t="inlineStr">
        <is>
          <t>Not Available - Not a priority</t>
        </is>
      </c>
      <c r="CT4" s="172" t="inlineStr">
        <is>
          <t>Not Available - Not a priority</t>
        </is>
      </c>
      <c r="CU4" s="172" t="inlineStr">
        <is>
          <t>Not Available - Not a priority</t>
        </is>
      </c>
      <c r="CV4" s="172" t="inlineStr">
        <is>
          <t>Not Available - Not a priority</t>
        </is>
      </c>
      <c r="CW4" s="172" t="inlineStr">
        <is>
          <t>Not Available - Not a priority</t>
        </is>
      </c>
      <c r="CX4" s="172" t="inlineStr">
        <is>
          <t>Not Available - Not a priority</t>
        </is>
      </c>
      <c r="CY4" s="172" t="inlineStr">
        <is>
          <t>Not Available - Not a priority</t>
        </is>
      </c>
      <c r="CZ4" s="172" t="inlineStr">
        <is>
          <t>Not Available - Not a priority</t>
        </is>
      </c>
      <c r="DA4" s="172" t="inlineStr">
        <is>
          <t>On-site</t>
        </is>
      </c>
      <c r="DB4" s="172" t="inlineStr">
        <is>
          <t>Not Available - Not a priority</t>
        </is>
      </c>
      <c r="DC4" s="172" t="inlineStr">
        <is>
          <t>Not Available - Not a priority</t>
        </is>
      </c>
      <c r="DD4" s="172" t="inlineStr">
        <is>
          <t>Not Available - Not a priority</t>
        </is>
      </c>
      <c r="DE4" s="172" t="inlineStr">
        <is>
          <t>Not Available - Not a priority</t>
        </is>
      </c>
      <c r="DF4" s="172" t="inlineStr">
        <is>
          <t>Not Available - Not a priority</t>
        </is>
      </c>
      <c r="DG4" s="172" t="inlineStr">
        <is>
          <t>Not Available - Not a priority</t>
        </is>
      </c>
      <c r="DH4" s="172" t="inlineStr">
        <is>
          <t>Not Available - Not a priority</t>
        </is>
      </c>
      <c r="DI4" s="172" t="inlineStr">
        <is>
          <t>Not Available - Not a priority</t>
        </is>
      </c>
      <c r="DJ4" s="172" t="inlineStr">
        <is>
          <t>Not Available - Not a priority</t>
        </is>
      </c>
      <c r="DK4" s="172" t="inlineStr">
        <is>
          <t>Not Available - Not a priority</t>
        </is>
      </c>
      <c r="DL4" s="172" t="inlineStr">
        <is>
          <t>Not Available - Not a priority</t>
        </is>
      </c>
      <c r="DM4" s="172" t="inlineStr">
        <is>
          <t>Not Available - Not a priority</t>
        </is>
      </c>
      <c r="DN4" s="172" t="inlineStr">
        <is>
          <t>On-site</t>
        </is>
      </c>
      <c r="DO4" s="172" t="inlineStr">
        <is>
          <t>Not Available - Not a priority</t>
        </is>
      </c>
      <c r="DP4" s="172" t="inlineStr">
        <is>
          <t>Not Available - Not a priority</t>
        </is>
      </c>
      <c r="DQ4" s="172" t="inlineStr">
        <is>
          <t>Yes</t>
        </is>
      </c>
      <c r="DR4" s="172" t="inlineStr">
        <is>
          <t>Oral Sedation Surgery</t>
        </is>
      </c>
      <c r="DS4" s="172" t="n">
        <v>0</v>
      </c>
      <c r="DT4" s="172" t="n">
        <v>0</v>
      </c>
      <c r="DU4" s="172" t="n">
        <v>0</v>
      </c>
      <c r="DV4" s="172" t="inlineStr">
        <is>
          <t>Physician Precription</t>
        </is>
      </c>
      <c r="DW4" s="172" t="inlineStr">
        <is>
          <t>Charitable Clinic</t>
        </is>
      </c>
      <c r="DX4" s="172" t="inlineStr">
        <is>
          <t>7:30 a.m. - 4:00 p.m. Monday-Friday</t>
        </is>
      </c>
      <c r="DY4" s="172" t="inlineStr">
        <is>
          <t>We provide mobile services (dental bus) at 66 schools in a nine county service area. We also have a fixed site.</t>
        </is>
      </c>
      <c r="DZ4" s="172" t="inlineStr">
        <is>
          <t>yes, dental bus at 66 schools in a nine county service area.</t>
        </is>
      </c>
      <c r="EA4" s="172" t="inlineStr">
        <is>
          <t>Sarah Bush Lincoln Health Center</t>
        </is>
      </c>
      <c r="EB4" s="172" t="inlineStr">
        <is>
          <t>We bill medicaid.  Services are free for patients.  We also have grants to assist with payment for patients without medicaid, but eligible for Free/Reduced lunch.</t>
        </is>
      </c>
      <c r="ED4" s="172" t="inlineStr">
        <is>
          <t>Yes</t>
        </is>
      </c>
      <c r="EE4" s="172" t="inlineStr">
        <is>
          <t>Medicaid</t>
        </is>
      </c>
      <c r="EG4" s="172" t="inlineStr">
        <is>
          <t>Medicaid, Grant/Foundation, our organization (a hospital) covers approx. 300,000 - 400,000 in expense each year.</t>
        </is>
      </c>
      <c r="EH4" s="172" t="inlineStr">
        <is>
          <t>Specialists</t>
        </is>
      </c>
      <c r="EI4" s="172" t="n"/>
      <c r="EJ4" s="172" t="n"/>
      <c r="EK4" s="172"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72" t="n"/>
      <c r="EN4" s="172"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5" t="inlineStr">
        <is>
          <t>https://drive.google.com/open?id=1c-AM03vhK2whMikfuWSAM_C9fHLvaREb</t>
        </is>
      </c>
      <c r="EP4" s="175" t="inlineStr">
        <is>
          <t>https://drive.google.com/open?id=13GP_UzWwnp2xAsPPvnR1qy1uyY_4P1DN</t>
        </is>
      </c>
      <c r="EQ4" s="175" t="inlineStr">
        <is>
          <t>https://drive.google.com/open?id=1fxDVPaKUOgceS7ofZOsXVvJdTHFT2KoM</t>
        </is>
      </c>
      <c r="ER4" s="172" t="inlineStr">
        <is>
          <t>Sending check to 42 Stephen St. #416 Lemont, IL 60439</t>
        </is>
      </c>
      <c r="ES4" s="172" t="inlineStr">
        <is>
          <t>Sarah Bush Lincoln Health Center</t>
        </is>
      </c>
      <c r="ET4" s="172" t="inlineStr">
        <is>
          <t>Laura Bollan</t>
        </is>
      </c>
    </row>
    <row r="5" ht="16" customHeight="1" s="290">
      <c r="B5" s="345" t="n">
        <v>44599.458645625</v>
      </c>
      <c r="C5" s="172" t="inlineStr">
        <is>
          <t>ici@rosalindfranklin.edu</t>
        </is>
      </c>
      <c r="D5" s="172" t="inlineStr">
        <is>
          <t>Radha Patel</t>
        </is>
      </c>
      <c r="E5" s="174" t="n"/>
      <c r="F5" s="172" t="inlineStr">
        <is>
          <t>Interprofessional Community Clinic (ICC) at Rosalind Franklin University</t>
        </is>
      </c>
      <c r="G5" s="172" t="inlineStr">
        <is>
          <t>(847) 578-8501</t>
        </is>
      </c>
      <c r="H5" s="172" t="inlineStr">
        <is>
          <t>3471 Green Bay Rd</t>
        </is>
      </c>
      <c r="I5" s="172" t="inlineStr">
        <is>
          <t>North Chicago</t>
        </is>
      </c>
      <c r="J5" s="172" t="inlineStr">
        <is>
          <t>Illinois</t>
        </is>
      </c>
      <c r="K5" s="172" t="n">
        <v>60064</v>
      </c>
      <c r="M5" s="172" t="inlineStr">
        <is>
          <t>Radha Patel</t>
        </is>
      </c>
      <c r="N5" s="172" t="inlineStr">
        <is>
          <t>President</t>
        </is>
      </c>
      <c r="O5" s="172" t="n">
        <v>7142930678</v>
      </c>
      <c r="S5" s="175" t="inlineStr">
        <is>
          <t>https://www.rosalindfranklin.edu/academics/interprofessional-institute/center-for-interprofessional-education-and-research/interprofessional-community-clinic/</t>
        </is>
      </c>
      <c r="T5" s="172" t="inlineStr">
        <is>
          <t>Yes</t>
        </is>
      </c>
      <c r="U5" s="174" t="inlineStr">
        <is>
          <t>36-2181973</t>
        </is>
      </c>
      <c r="V5" s="172" t="n">
        <v>34869</v>
      </c>
      <c r="W5" s="172" t="n">
        <v>0</v>
      </c>
      <c r="X5" s="172" t="n">
        <v>3264</v>
      </c>
      <c r="Y5" s="172" t="n">
        <v>61</v>
      </c>
      <c r="Z5" s="172" t="n">
        <v>122</v>
      </c>
      <c r="AA5" s="172" t="n">
        <v>0</v>
      </c>
      <c r="AB5" s="172" t="n">
        <v>287</v>
      </c>
      <c r="AC5" s="172" t="n">
        <v>162</v>
      </c>
      <c r="AD5" s="172" t="n">
        <v>449</v>
      </c>
      <c r="AE5" s="172" t="n">
        <v>0</v>
      </c>
      <c r="AF5" s="172" t="n">
        <v>0</v>
      </c>
      <c r="AG5" s="172" t="n">
        <v>0</v>
      </c>
      <c r="AH5" s="172" t="n">
        <v>60</v>
      </c>
      <c r="AI5" s="172" t="n">
        <v>0</v>
      </c>
      <c r="AJ5" s="172" t="n">
        <v>0</v>
      </c>
      <c r="AK5" s="172" t="n">
        <v>0</v>
      </c>
      <c r="AL5" s="172" t="inlineStr">
        <is>
          <t>We are able to reimburse prescriptions, we also receive medications for patients through an external pharmacy program</t>
        </is>
      </c>
      <c r="AM5" s="172" t="n">
        <v>0</v>
      </c>
      <c r="AN5" s="172" t="n">
        <v>22</v>
      </c>
      <c r="AO5" s="172" t="n">
        <v>21</v>
      </c>
      <c r="AP5" s="172" t="n">
        <v>1</v>
      </c>
      <c r="AQ5" s="172" t="n">
        <v>2</v>
      </c>
      <c r="AR5" s="172" t="n">
        <v>0</v>
      </c>
      <c r="AS5" s="172" t="n">
        <v>1</v>
      </c>
      <c r="AT5" s="172" t="n">
        <v>11</v>
      </c>
      <c r="AU5" s="172" t="n">
        <v>100</v>
      </c>
      <c r="AV5" s="172" t="n">
        <v>90</v>
      </c>
      <c r="AW5" s="172" t="n">
        <v>10</v>
      </c>
      <c r="AX5" s="172" t="n">
        <v>0</v>
      </c>
      <c r="AY5" s="172" t="n">
        <v>6</v>
      </c>
      <c r="AZ5" s="172" t="n">
        <v>5</v>
      </c>
      <c r="BA5" s="172" t="n">
        <v>3</v>
      </c>
      <c r="BB5" s="172" t="n">
        <v>2</v>
      </c>
      <c r="BC5" s="172" t="n">
        <v>0</v>
      </c>
      <c r="BD5" s="172" t="n">
        <v>15</v>
      </c>
      <c r="BE5" s="172" t="n">
        <v>2</v>
      </c>
      <c r="BF5" s="172" t="inlineStr">
        <is>
          <t xml:space="preserve">None aside from the ones listed above (mental health, diabetes/hypertension). </t>
        </is>
      </c>
      <c r="BG5" s="172" t="n">
        <v>37.5</v>
      </c>
      <c r="BH5" s="172" t="n">
        <v>62.5</v>
      </c>
      <c r="BI5" s="172" t="n">
        <v>0</v>
      </c>
      <c r="BJ5" s="172" t="n">
        <v>0</v>
      </c>
      <c r="BK5" s="172" t="n">
        <v>0</v>
      </c>
      <c r="BL5" s="172" t="n">
        <v>0</v>
      </c>
      <c r="BM5" s="172" t="n">
        <v>92</v>
      </c>
      <c r="BN5" s="172" t="n">
        <v>7</v>
      </c>
      <c r="BO5" s="172" t="n">
        <v>76.09999999999999</v>
      </c>
      <c r="BP5" s="172" t="n">
        <v>16.8</v>
      </c>
      <c r="BQ5" s="172" t="n">
        <v>9.300000000000001</v>
      </c>
      <c r="BR5" s="172" t="n">
        <v>1</v>
      </c>
      <c r="BS5" s="172" t="n">
        <v>0</v>
      </c>
      <c r="BT5" s="172" t="n">
        <v>0</v>
      </c>
      <c r="BU5" s="172" t="n">
        <v>0</v>
      </c>
      <c r="BV5" s="172" t="n">
        <v>0</v>
      </c>
      <c r="BW5" s="172" t="n">
        <v>18.6</v>
      </c>
      <c r="BX5" s="172" t="n">
        <v>0</v>
      </c>
      <c r="BY5" s="172" t="n">
        <v>0</v>
      </c>
      <c r="BZ5" s="172" t="n">
        <v>0</v>
      </c>
      <c r="CA5" s="172" t="n">
        <v>68</v>
      </c>
      <c r="CB5" s="172" t="inlineStr">
        <is>
          <t>Spanish</t>
        </is>
      </c>
      <c r="CC5" s="172" t="inlineStr">
        <is>
          <t>Spanish</t>
        </is>
      </c>
      <c r="CD5" s="172" t="inlineStr">
        <is>
          <t>Homeless, Immigrants, Primary Language other than English, Uninsured, Underinsured, Children, Adults, Seniors (65+), Veterans, LGBTQ+, Transgender and/or gender non-conforming/non-binary, HIV/AIDS, Individuals with a history of psychiatric disorder</t>
        </is>
      </c>
      <c r="CE5" s="172" t="inlineStr">
        <is>
          <t>must be uninsured</t>
        </is>
      </c>
      <c r="CF5" s="172" t="n">
        <v>0</v>
      </c>
      <c r="CG5" s="172" t="n">
        <v>0</v>
      </c>
      <c r="CH5" s="172" t="n">
        <v>0</v>
      </c>
      <c r="CI5" s="172" t="n">
        <v>261</v>
      </c>
      <c r="CJ5" s="172" t="n">
        <v>31</v>
      </c>
      <c r="CK5" s="172" t="n">
        <v>9</v>
      </c>
      <c r="CL5" s="172" t="n">
        <v>0</v>
      </c>
      <c r="CM5" s="172" t="inlineStr">
        <is>
          <t>Yes</t>
        </is>
      </c>
      <c r="CN5" s="172" t="inlineStr">
        <is>
          <t>Athena</t>
        </is>
      </c>
      <c r="CO5" s="172" t="inlineStr">
        <is>
          <t>Yes</t>
        </is>
      </c>
      <c r="CP5" s="172" t="inlineStr">
        <is>
          <t>Telephone Appointments, Text Messages, Video Appointments</t>
        </is>
      </c>
      <c r="CQ5" s="172" t="inlineStr">
        <is>
          <t>Yes</t>
        </is>
      </c>
      <c r="CR5" s="172" t="inlineStr">
        <is>
          <t>Zoom</t>
        </is>
      </c>
      <c r="CS5" s="172" t="inlineStr">
        <is>
          <t>Not Available - Not a priority</t>
        </is>
      </c>
      <c r="CT5" s="172" t="inlineStr">
        <is>
          <t>Not Available - Would like to add but not currently planned</t>
        </is>
      </c>
      <c r="CU5" s="172" t="inlineStr">
        <is>
          <t>On-site</t>
        </is>
      </c>
      <c r="CV5" s="172" t="inlineStr">
        <is>
          <t>Refer Out</t>
        </is>
      </c>
      <c r="CW5" s="172" t="inlineStr">
        <is>
          <t>Not Available - Not a priority</t>
        </is>
      </c>
      <c r="CX5" s="172" t="inlineStr">
        <is>
          <t>On-site</t>
        </is>
      </c>
      <c r="CY5" s="172" t="inlineStr">
        <is>
          <t>Not Available - Not a priority</t>
        </is>
      </c>
      <c r="CZ5" s="172" t="inlineStr">
        <is>
          <t>Not Available - Not a priority</t>
        </is>
      </c>
      <c r="DA5" s="172" t="inlineStr">
        <is>
          <t>Not Available - Not a priority</t>
        </is>
      </c>
      <c r="DB5" s="172" t="inlineStr">
        <is>
          <t>Not Available - Not a priority</t>
        </is>
      </c>
      <c r="DC5" s="172" t="inlineStr">
        <is>
          <t>Not Available - Not a priority</t>
        </is>
      </c>
      <c r="DD5" s="172" t="inlineStr">
        <is>
          <t>Not Available - Planning to add in next 12 months</t>
        </is>
      </c>
      <c r="DE5" s="172" t="inlineStr">
        <is>
          <t>Not Available - Planning to add in next 12 months</t>
        </is>
      </c>
      <c r="DF5" s="172" t="inlineStr">
        <is>
          <t>Not Available - Planning to add in next 12 months</t>
        </is>
      </c>
      <c r="DG5" s="172" t="inlineStr">
        <is>
          <t>Not Available - Not a priority</t>
        </is>
      </c>
      <c r="DH5" s="172" t="inlineStr">
        <is>
          <t>Not Available - Not a priority</t>
        </is>
      </c>
      <c r="DI5" s="172" t="inlineStr">
        <is>
          <t>Not Available - Not a priority</t>
        </is>
      </c>
      <c r="DJ5" s="172" t="inlineStr">
        <is>
          <t>On-site</t>
        </is>
      </c>
      <c r="DK5" s="172" t="inlineStr">
        <is>
          <t>On-site</t>
        </is>
      </c>
      <c r="DL5" s="172" t="inlineStr">
        <is>
          <t>Not Available - Not a priority</t>
        </is>
      </c>
      <c r="DM5" s="172" t="inlineStr">
        <is>
          <t>Not Available - Not a priority</t>
        </is>
      </c>
      <c r="DN5" s="172" t="inlineStr">
        <is>
          <t>On-site</t>
        </is>
      </c>
      <c r="DO5" s="172" t="inlineStr">
        <is>
          <t>Refer Out</t>
        </is>
      </c>
      <c r="DP5" s="172" t="inlineStr">
        <is>
          <t>Refer Out</t>
        </is>
      </c>
      <c r="DQ5" s="172" t="inlineStr">
        <is>
          <t>Yes</t>
        </is>
      </c>
      <c r="DR5" s="172" t="inlineStr">
        <is>
          <t>Emergency services, specialty medicine</t>
        </is>
      </c>
      <c r="DS5" s="172" t="n">
        <v>159</v>
      </c>
      <c r="DT5" s="172" t="n">
        <v>0</v>
      </c>
      <c r="DU5" s="172" t="n">
        <v>287</v>
      </c>
      <c r="DV5" s="172" t="inlineStr">
        <is>
          <t>Physician Precription, Charitable fill pharmacy off-site</t>
        </is>
      </c>
      <c r="DW5" s="172" t="inlineStr">
        <is>
          <t>Free Clinic</t>
        </is>
      </c>
      <c r="DX5" s="172" t="n">
        <v>6</v>
      </c>
      <c r="DY5" s="172" t="inlineStr">
        <is>
          <t>No</t>
        </is>
      </c>
      <c r="DZ5" s="172" t="inlineStr">
        <is>
          <t>We have staffing and volunteers and services, we additionally have funding for events. We currently are limited due to COVID restrictions.</t>
        </is>
      </c>
      <c r="EA5" s="172" t="inlineStr">
        <is>
          <t>No</t>
        </is>
      </c>
      <c r="EB5" s="172" t="inlineStr">
        <is>
          <t>No, we do not accept payment of any kind</t>
        </is>
      </c>
      <c r="ED5" s="172" t="inlineStr">
        <is>
          <t>No</t>
        </is>
      </c>
      <c r="EF5" s="172" t="inlineStr">
        <is>
          <t>No</t>
        </is>
      </c>
      <c r="EG5" s="172" t="inlineStr">
        <is>
          <t>Special Events, Medical School/University, corporations (grants), Individuals, Foundations</t>
        </is>
      </c>
      <c r="EH5" s="172" t="inlineStr">
        <is>
          <t>Medications, Specialists, Funding Avenues, Patient Lifestyle Modifications, Literacy</t>
        </is>
      </c>
      <c r="EI5" s="172" t="inlineStr">
        <is>
          <t>Lack of site for pharmaceutical facility</t>
        </is>
      </c>
      <c r="EJ5" s="172" t="n"/>
      <c r="EK5" s="172"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72"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72" t="inlineStr">
        <is>
          <t>If there is any data required that we were unable to provide, we will happily dive deeper into our records to see if there are substitutes or ways to collect this information for the future.</t>
        </is>
      </c>
      <c r="EO5" s="175" t="inlineStr">
        <is>
          <t>https://drive.google.com/open?id=12DIxHpxcay18XhcQK_mEn0OAY--reOoL</t>
        </is>
      </c>
      <c r="EP5" s="176" t="inlineStr">
        <is>
          <t>https://drive.google.com/open?id=100XMH6502ixTZXG0Sl8PzhvdMqvu5QWs</t>
        </is>
      </c>
      <c r="EQ5" s="175" t="inlineStr">
        <is>
          <t>https://drive.google.com/open?id=1-KSUU1s9IRL5IiGy4mwEii0H37AGOoBa</t>
        </is>
      </c>
      <c r="ER5" s="172" t="inlineStr">
        <is>
          <t>Submitting Via Paypal</t>
        </is>
      </c>
      <c r="ET5" s="172" t="inlineStr">
        <is>
          <t>Radha Patel</t>
        </is>
      </c>
    </row>
    <row r="6" ht="16" customHeight="1" s="290">
      <c r="B6" s="345" t="n">
        <v>44602.44390491898</v>
      </c>
      <c r="C6" s="172" t="inlineStr">
        <is>
          <t>teresareeverts@rockfordrescuemission.org</t>
        </is>
      </c>
      <c r="D6" s="172" t="inlineStr">
        <is>
          <t>Teresa Reeverts</t>
        </is>
      </c>
      <c r="E6" s="174" t="n">
        <v>8153164171</v>
      </c>
      <c r="F6" s="172" t="inlineStr">
        <is>
          <t>Rockford Rescue Mission.org</t>
        </is>
      </c>
      <c r="G6" s="172" t="inlineStr">
        <is>
          <t>815-965-5331</t>
        </is>
      </c>
      <c r="H6" s="172" t="inlineStr">
        <is>
          <t>715 W. State Street</t>
        </is>
      </c>
      <c r="I6" s="172" t="inlineStr">
        <is>
          <t>Rockford</t>
        </is>
      </c>
      <c r="J6" s="172" t="inlineStr">
        <is>
          <t>Illionois</t>
        </is>
      </c>
      <c r="K6" s="172" t="n">
        <v>61102</v>
      </c>
      <c r="L6" s="172" t="inlineStr">
        <is>
          <t>715 W. State Street</t>
        </is>
      </c>
      <c r="M6" s="172" t="inlineStr">
        <is>
          <t>Teresa Reeverts</t>
        </is>
      </c>
      <c r="N6" s="172" t="inlineStr">
        <is>
          <t>Director of Program Support Services</t>
        </is>
      </c>
      <c r="O6" s="172" t="inlineStr">
        <is>
          <t>teresareeverts@rockfordrescuemission.org</t>
        </is>
      </c>
      <c r="P6" s="172" t="inlineStr">
        <is>
          <t>Jennifer Jacobs</t>
        </is>
      </c>
      <c r="Q6" s="172" t="inlineStr">
        <is>
          <t>Supervisor/Hope Clinic</t>
        </is>
      </c>
      <c r="R6" s="172" t="inlineStr">
        <is>
          <t>jenniferjacobs@rockfordrescuemission.org</t>
        </is>
      </c>
      <c r="S6" s="175" t="inlineStr">
        <is>
          <t>www.rockfordrescuemission.org</t>
        </is>
      </c>
      <c r="T6" s="172" t="inlineStr">
        <is>
          <t>Yes</t>
        </is>
      </c>
      <c r="U6" s="174" t="inlineStr">
        <is>
          <t>E99851652</t>
        </is>
      </c>
      <c r="V6" s="177" t="n">
        <v>14208.39</v>
      </c>
      <c r="W6" s="172" t="n">
        <v>0</v>
      </c>
      <c r="X6" s="178" t="n">
        <v>1377</v>
      </c>
      <c r="Y6" s="172" t="n">
        <v>55</v>
      </c>
      <c r="Z6" s="172" t="n">
        <v>389</v>
      </c>
      <c r="AA6" s="172" t="n">
        <v>88</v>
      </c>
      <c r="AB6" s="172" t="n">
        <v>0</v>
      </c>
      <c r="AC6" s="172" t="n">
        <v>0</v>
      </c>
      <c r="AD6" s="172" t="n">
        <v>1399</v>
      </c>
      <c r="AE6" s="172" t="n">
        <v>200</v>
      </c>
      <c r="AF6" s="172" t="n">
        <v>88</v>
      </c>
      <c r="AG6" s="172" t="n">
        <v>0</v>
      </c>
      <c r="AH6" s="172" t="n">
        <v>0</v>
      </c>
      <c r="AI6" s="172" t="n">
        <v>0</v>
      </c>
      <c r="AJ6" s="172" t="n">
        <v>0</v>
      </c>
      <c r="AK6" s="172" t="n">
        <v>0</v>
      </c>
      <c r="AL6" s="172" t="inlineStr">
        <is>
          <t>Onsite Dispensary</t>
        </is>
      </c>
      <c r="AM6" s="172" t="n">
        <v>0</v>
      </c>
      <c r="AN6" s="172" t="n">
        <v>0</v>
      </c>
      <c r="AO6" s="172" t="n">
        <v>0</v>
      </c>
      <c r="AP6" s="172" t="n">
        <v>0</v>
      </c>
      <c r="AQ6" s="172" t="n">
        <v>0</v>
      </c>
      <c r="AR6" s="172" t="n">
        <v>0</v>
      </c>
      <c r="AS6" s="172" t="n">
        <v>0</v>
      </c>
      <c r="AT6" s="172" t="n">
        <v>0</v>
      </c>
      <c r="AU6" s="172" t="n">
        <v>0</v>
      </c>
      <c r="AV6" s="172" t="n">
        <v>46</v>
      </c>
      <c r="AW6" s="172" t="n">
        <v>0</v>
      </c>
      <c r="AX6" s="172" t="n">
        <v>0</v>
      </c>
      <c r="AY6" s="172" t="n">
        <v>0</v>
      </c>
      <c r="AZ6" s="172" t="n">
        <v>0</v>
      </c>
      <c r="BA6" s="172" t="n">
        <v>0</v>
      </c>
      <c r="BB6" s="172" t="n">
        <v>0</v>
      </c>
      <c r="BC6" s="172" t="n">
        <v>0</v>
      </c>
      <c r="BD6" s="172" t="n">
        <v>0</v>
      </c>
      <c r="BE6" s="172" t="n">
        <v>0</v>
      </c>
      <c r="BF6" s="172" t="inlineStr">
        <is>
          <t>Mental health, diabetes, hypertension</t>
        </is>
      </c>
      <c r="BG6" s="172" t="n">
        <v>59</v>
      </c>
      <c r="BH6" s="172" t="n">
        <v>41</v>
      </c>
      <c r="BI6" s="172" t="n">
        <v>0</v>
      </c>
      <c r="BJ6" s="172" t="n">
        <v>0</v>
      </c>
      <c r="BK6" s="172" t="n">
        <v>0</v>
      </c>
      <c r="BL6" s="172" t="n">
        <v>0</v>
      </c>
      <c r="BM6" s="172" t="n">
        <v>82</v>
      </c>
      <c r="BN6" s="172" t="n">
        <v>18</v>
      </c>
      <c r="BO6" s="172" t="n">
        <v>0</v>
      </c>
      <c r="BP6" s="172" t="n">
        <v>0</v>
      </c>
      <c r="BQ6" s="172" t="n">
        <v>0</v>
      </c>
      <c r="BR6" s="172" t="n">
        <v>0</v>
      </c>
      <c r="BS6" s="172" t="n">
        <v>0</v>
      </c>
      <c r="BT6" s="172" t="n">
        <v>0</v>
      </c>
      <c r="BU6" s="172" t="n">
        <v>0</v>
      </c>
      <c r="BV6" s="172" t="n">
        <v>0</v>
      </c>
      <c r="BW6" s="172" t="n">
        <v>0</v>
      </c>
      <c r="BX6" s="172" t="n">
        <v>100</v>
      </c>
      <c r="BY6" s="172" t="n">
        <v>0</v>
      </c>
      <c r="BZ6" s="172" t="n">
        <v>0</v>
      </c>
      <c r="CA6" s="172" t="n">
        <v>0</v>
      </c>
      <c r="CB6" s="172" t="inlineStr">
        <is>
          <t>Spanish</t>
        </is>
      </c>
      <c r="CC6" s="172" t="inlineStr">
        <is>
          <t>Spanish</t>
        </is>
      </c>
      <c r="CD6" s="172" t="inlineStr">
        <is>
          <t>Homeless, Uninsured, Underinsured, Adults, Individuals with substance abuse disorders</t>
        </is>
      </c>
      <c r="CE6" s="172" t="inlineStr">
        <is>
          <t>We accept anyone.</t>
        </is>
      </c>
      <c r="CF6" s="172" t="n">
        <v>2</v>
      </c>
      <c r="CG6" s="172" t="n">
        <v>0</v>
      </c>
      <c r="CH6" s="172" t="n">
        <v>0</v>
      </c>
      <c r="CI6" s="172" t="n">
        <v>60</v>
      </c>
      <c r="CJ6" s="172" t="n">
        <v>6</v>
      </c>
      <c r="CK6" s="172" t="n">
        <v>2</v>
      </c>
      <c r="CL6" s="172" t="n">
        <v>4000</v>
      </c>
      <c r="CM6" s="172" t="inlineStr">
        <is>
          <t>Yes</t>
        </is>
      </c>
      <c r="CN6" s="172" t="inlineStr">
        <is>
          <t>Athenanet</t>
        </is>
      </c>
      <c r="CO6" s="172" t="inlineStr">
        <is>
          <t>No</t>
        </is>
      </c>
      <c r="CS6" s="172" t="inlineStr">
        <is>
          <t>Refer Out</t>
        </is>
      </c>
      <c r="CT6" s="172" t="inlineStr">
        <is>
          <t>Refer Out</t>
        </is>
      </c>
      <c r="CU6" s="172" t="inlineStr">
        <is>
          <t>Refer Out</t>
        </is>
      </c>
      <c r="CV6" s="172" t="inlineStr">
        <is>
          <t>Refer Out</t>
        </is>
      </c>
      <c r="CW6" s="172" t="inlineStr">
        <is>
          <t>Refer Out</t>
        </is>
      </c>
      <c r="CX6" s="172" t="inlineStr">
        <is>
          <t>Refer Out</t>
        </is>
      </c>
      <c r="CY6" s="172" t="inlineStr">
        <is>
          <t>Refer Out</t>
        </is>
      </c>
      <c r="CZ6" s="172" t="inlineStr">
        <is>
          <t>Refer Out</t>
        </is>
      </c>
      <c r="DA6" s="172" t="inlineStr">
        <is>
          <t>On-site</t>
        </is>
      </c>
      <c r="DB6" s="172" t="inlineStr">
        <is>
          <t>On-site</t>
        </is>
      </c>
      <c r="DC6" s="172" t="inlineStr">
        <is>
          <t>Refer Out</t>
        </is>
      </c>
      <c r="DD6" s="172" t="inlineStr">
        <is>
          <t>Refer Out</t>
        </is>
      </c>
      <c r="DE6" s="172" t="inlineStr">
        <is>
          <t>Refer Out</t>
        </is>
      </c>
      <c r="DF6" s="172" t="inlineStr">
        <is>
          <t>Refer Out</t>
        </is>
      </c>
      <c r="DG6" s="172" t="inlineStr">
        <is>
          <t>Refer Out</t>
        </is>
      </c>
      <c r="DH6" s="172" t="inlineStr">
        <is>
          <t>Refer Out</t>
        </is>
      </c>
      <c r="DI6" s="172" t="inlineStr">
        <is>
          <t>On-site</t>
        </is>
      </c>
      <c r="DJ6" s="172" t="inlineStr">
        <is>
          <t>Refer Out</t>
        </is>
      </c>
      <c r="DK6" s="172" t="inlineStr">
        <is>
          <t>Refer Out</t>
        </is>
      </c>
      <c r="DL6" s="172" t="inlineStr">
        <is>
          <t>Refer Out</t>
        </is>
      </c>
      <c r="DM6" s="172" t="inlineStr">
        <is>
          <t>On-site</t>
        </is>
      </c>
      <c r="DN6" s="172" t="inlineStr">
        <is>
          <t>On-site</t>
        </is>
      </c>
      <c r="DO6" s="172" t="inlineStr">
        <is>
          <t>Refer Out</t>
        </is>
      </c>
      <c r="DP6" s="172" t="inlineStr">
        <is>
          <t>Refer Out</t>
        </is>
      </c>
      <c r="DQ6" s="172" t="inlineStr">
        <is>
          <t>No</t>
        </is>
      </c>
      <c r="DR6" s="172" t="inlineStr">
        <is>
          <t>Mental health, podiatry, vision</t>
        </is>
      </c>
      <c r="DS6" s="172" t="n">
        <v>0</v>
      </c>
      <c r="DT6" s="172" t="inlineStr">
        <is>
          <t>N/A</t>
        </is>
      </c>
      <c r="DU6" s="172" t="n">
        <v>90</v>
      </c>
      <c r="DV6" s="172" t="inlineStr">
        <is>
          <t>Physician Precription</t>
        </is>
      </c>
      <c r="DW6" s="172" t="inlineStr">
        <is>
          <t>Free Clinic</t>
        </is>
      </c>
      <c r="DX6" s="172" t="n">
        <v>40</v>
      </c>
      <c r="DY6" s="172" t="n">
        <v>0</v>
      </c>
      <c r="DZ6" s="172" t="inlineStr">
        <is>
          <t>Yes, limited</t>
        </is>
      </c>
      <c r="EA6" s="172" t="inlineStr">
        <is>
          <t>No</t>
        </is>
      </c>
      <c r="EB6" s="172" t="inlineStr">
        <is>
          <t>No, we do not accept payment of any kind</t>
        </is>
      </c>
      <c r="ED6" s="172" t="inlineStr">
        <is>
          <t>No</t>
        </is>
      </c>
      <c r="EF6" s="172" t="inlineStr">
        <is>
          <t>No</t>
        </is>
      </c>
      <c r="EG6" s="172" t="inlineStr">
        <is>
          <t>Foundations, Religious, Rockford Rescue Mission</t>
        </is>
      </c>
      <c r="EH6" s="172" t="n"/>
      <c r="EI6" s="172" t="inlineStr">
        <is>
          <t>Lack of staff or volunteer time</t>
        </is>
      </c>
      <c r="EJ6" s="172" t="n"/>
      <c r="EK6" s="172" t="n">
        <v>0</v>
      </c>
      <c r="EL6" s="172" t="n">
        <v>0</v>
      </c>
      <c r="EM6" s="172" t="n"/>
      <c r="ER6" s="172" t="inlineStr">
        <is>
          <t>Sending check to 42 Stephen St. #416 Lemont, IL 60439</t>
        </is>
      </c>
      <c r="ES6" s="172" t="inlineStr">
        <is>
          <t>Rockford Rescue Mission</t>
        </is>
      </c>
      <c r="ET6" s="172" t="inlineStr">
        <is>
          <t>Teresa Reeverts</t>
        </is>
      </c>
    </row>
    <row r="7" ht="22.5" customHeight="1" s="290">
      <c r="B7" s="345" t="n">
        <v>44602.46012572917</v>
      </c>
      <c r="C7" s="172" t="inlineStr">
        <is>
          <t>kdoyle@accessdupage.org</t>
        </is>
      </c>
      <c r="D7" s="172" t="inlineStr">
        <is>
          <t>Karen Doyle</t>
        </is>
      </c>
      <c r="E7" s="174" t="inlineStr">
        <is>
          <t>331-716-7566</t>
        </is>
      </c>
      <c r="F7" s="172" t="inlineStr">
        <is>
          <t>DuPage Health Coalition</t>
        </is>
      </c>
      <c r="G7" s="172" t="inlineStr">
        <is>
          <t>630-510-8720</t>
        </is>
      </c>
      <c r="H7" s="172" t="inlineStr">
        <is>
          <t>511 Thornhill Drive</t>
        </is>
      </c>
      <c r="I7" s="172" t="inlineStr">
        <is>
          <t>Suite C</t>
        </is>
      </c>
      <c r="J7" s="172" t="inlineStr">
        <is>
          <t>Illinois</t>
        </is>
      </c>
      <c r="K7" s="172" t="n">
        <v>60188</v>
      </c>
      <c r="L7" s="172" t="inlineStr">
        <is>
          <t>511 Thornhill Drive</t>
        </is>
      </c>
      <c r="M7" s="172" t="inlineStr">
        <is>
          <t>Kara Murphy</t>
        </is>
      </c>
      <c r="N7" s="172" t="inlineStr">
        <is>
          <t>President</t>
        </is>
      </c>
      <c r="O7" s="172" t="inlineStr">
        <is>
          <t>kmurphy@accessdupage.org</t>
        </is>
      </c>
      <c r="P7" s="172" t="inlineStr">
        <is>
          <t>Karen Doyle</t>
        </is>
      </c>
      <c r="Q7" s="172" t="inlineStr">
        <is>
          <t>Director of Development &amp; Communications</t>
        </is>
      </c>
      <c r="R7" s="172" t="inlineStr">
        <is>
          <t>kdoyle@accessdupage.org</t>
        </is>
      </c>
      <c r="S7" s="175" t="inlineStr">
        <is>
          <t>accessdupage.org</t>
        </is>
      </c>
      <c r="T7" s="172" t="inlineStr">
        <is>
          <t>Yes</t>
        </is>
      </c>
      <c r="U7" s="174" t="inlineStr">
        <is>
          <t>36-4448208</t>
        </is>
      </c>
      <c r="V7" s="172" t="n">
        <v>2739994</v>
      </c>
      <c r="W7" s="172" t="n">
        <v>0</v>
      </c>
      <c r="X7" s="172" t="n">
        <v>8989</v>
      </c>
      <c r="Y7" s="172" t="n">
        <v>503</v>
      </c>
      <c r="Z7" s="172" t="n">
        <v>5329</v>
      </c>
      <c r="AA7" s="172" t="n">
        <v>0</v>
      </c>
      <c r="AB7" s="172" t="n">
        <v>21743</v>
      </c>
      <c r="AC7" s="172" t="n">
        <v>0</v>
      </c>
      <c r="AD7" s="172" t="n">
        <v>21743</v>
      </c>
      <c r="AE7" s="172" t="n">
        <v>0</v>
      </c>
      <c r="AF7" s="172" t="n">
        <v>0</v>
      </c>
      <c r="AG7" s="172" t="n">
        <v>0</v>
      </c>
      <c r="AH7" s="172" t="n">
        <v>0</v>
      </c>
      <c r="AI7" s="172" t="n">
        <v>0</v>
      </c>
      <c r="AJ7" s="172" t="n">
        <v>2499</v>
      </c>
      <c r="AK7" s="172" t="n">
        <v>0</v>
      </c>
      <c r="AL7" s="172" t="inlineStr">
        <is>
          <t>Most prescription drugs ordered by the primary care physician or referred specialists are covered by the program and available at select DuPage County pharmacies</t>
        </is>
      </c>
      <c r="AM7" s="172" t="n">
        <v>26505</v>
      </c>
      <c r="AN7" s="172" t="n">
        <v>0</v>
      </c>
      <c r="AO7" s="172" t="n">
        <v>0</v>
      </c>
      <c r="AP7" s="172" t="n">
        <v>0</v>
      </c>
      <c r="AQ7" s="172" t="n">
        <v>0</v>
      </c>
      <c r="AR7" s="172" t="n">
        <v>0</v>
      </c>
      <c r="AS7" s="172" t="n">
        <v>0</v>
      </c>
      <c r="AT7" s="172" t="n">
        <v>0</v>
      </c>
      <c r="AU7" s="172" t="n">
        <v>0</v>
      </c>
      <c r="AV7" s="172" t="n">
        <v>100</v>
      </c>
      <c r="AW7" s="172" t="n">
        <v>100</v>
      </c>
      <c r="AX7" s="172" t="n">
        <v>0</v>
      </c>
      <c r="AY7" s="172" t="n">
        <v>0</v>
      </c>
      <c r="AZ7" s="172" t="n">
        <v>0</v>
      </c>
      <c r="BA7" s="172" t="n">
        <v>0</v>
      </c>
      <c r="BB7" s="172" t="n">
        <v>0</v>
      </c>
      <c r="BC7" s="172" t="n">
        <v>100</v>
      </c>
      <c r="BD7" s="172" t="n">
        <v>0</v>
      </c>
      <c r="BE7" s="172" t="n">
        <v>0</v>
      </c>
      <c r="BF7" s="172" t="inlineStr">
        <is>
          <t>Endocrinology and Gastroenterology</t>
        </is>
      </c>
      <c r="BG7" s="172" t="n">
        <v>47</v>
      </c>
      <c r="BH7" s="172" t="n">
        <v>53</v>
      </c>
      <c r="BI7" s="172" t="n">
        <v>0</v>
      </c>
      <c r="BJ7" s="172" t="n">
        <v>0</v>
      </c>
      <c r="BK7" s="172" t="n">
        <v>0</v>
      </c>
      <c r="BL7" s="172" t="n">
        <v>0</v>
      </c>
      <c r="BM7" s="172" t="n">
        <v>95</v>
      </c>
      <c r="BN7" s="172" t="n">
        <v>5</v>
      </c>
      <c r="BO7" s="172" t="n">
        <v>96.2</v>
      </c>
      <c r="BP7" s="172" t="n">
        <v>0.8</v>
      </c>
      <c r="BQ7" s="172" t="n">
        <v>0</v>
      </c>
      <c r="BR7" s="172" t="n">
        <v>1.6</v>
      </c>
      <c r="BS7" s="172" t="n">
        <v>0</v>
      </c>
      <c r="BT7" s="172" t="n">
        <v>0</v>
      </c>
      <c r="BU7" s="172" t="n">
        <v>0</v>
      </c>
      <c r="BV7" s="172" t="n">
        <v>1.4</v>
      </c>
      <c r="BW7" s="172" t="n">
        <v>0</v>
      </c>
      <c r="BX7" s="172" t="n">
        <v>41</v>
      </c>
      <c r="BY7" s="172" t="n">
        <v>59</v>
      </c>
      <c r="BZ7" s="172" t="n">
        <v>0</v>
      </c>
      <c r="CA7" s="172" t="n">
        <v>95.40000000000001</v>
      </c>
      <c r="CB7" s="172" t="inlineStr">
        <is>
          <t>Arabic, Hindi, Polish, Spanish, Urdu, Cantonese, Italian,</t>
        </is>
      </c>
      <c r="CC7" s="172" t="inlineStr">
        <is>
          <t>Through our relationship with LARC, we are able to provide any necessary interpretation services.</t>
        </is>
      </c>
      <c r="CD7" s="172" t="inlineStr">
        <is>
          <t>Immigrants, Primary Language other than English, Uninsured, Underinsured, Adults</t>
        </is>
      </c>
      <c r="CE7" s="172" t="inlineStr">
        <is>
          <t>must be uninsured, must live in the county that clinic is located, Must be ineligible for medicaid or other insurance coverage, Must be less than a certain percentage of FPL</t>
        </is>
      </c>
      <c r="CF7" s="172" t="n">
        <v>13</v>
      </c>
      <c r="CG7" s="172" t="n">
        <v>2</v>
      </c>
      <c r="CH7" s="172" t="n">
        <v>0</v>
      </c>
      <c r="CI7" s="172" t="inlineStr">
        <is>
          <t>n/a</t>
        </is>
      </c>
      <c r="CJ7" s="172" t="inlineStr">
        <is>
          <t>n/a</t>
        </is>
      </c>
      <c r="CK7" s="172" t="inlineStr">
        <is>
          <t>n/a</t>
        </is>
      </c>
      <c r="CL7" s="172" t="inlineStr">
        <is>
          <t>n/a</t>
        </is>
      </c>
      <c r="CM7" s="172" t="inlineStr">
        <is>
          <t>No</t>
        </is>
      </c>
      <c r="CO7" s="172" t="inlineStr">
        <is>
          <t>No</t>
        </is>
      </c>
      <c r="CQ7" s="172" t="inlineStr">
        <is>
          <t>No</t>
        </is>
      </c>
      <c r="CS7" s="172" t="inlineStr">
        <is>
          <t>On-site</t>
        </is>
      </c>
      <c r="CT7" s="172" t="inlineStr">
        <is>
          <t>On-site</t>
        </is>
      </c>
      <c r="CU7" s="172" t="inlineStr">
        <is>
          <t>On-site</t>
        </is>
      </c>
      <c r="CV7" s="172" t="inlineStr">
        <is>
          <t>On-site</t>
        </is>
      </c>
      <c r="CW7" s="172" t="inlineStr">
        <is>
          <t>On-site</t>
        </is>
      </c>
      <c r="CX7" s="172" t="inlineStr">
        <is>
          <t>On-site</t>
        </is>
      </c>
      <c r="CY7" s="172" t="inlineStr">
        <is>
          <t>On-site</t>
        </is>
      </c>
      <c r="CZ7" s="172" t="inlineStr">
        <is>
          <t>On-site</t>
        </is>
      </c>
      <c r="DA7" s="172" t="inlineStr">
        <is>
          <t>Refer Out</t>
        </is>
      </c>
      <c r="DB7" s="172" t="inlineStr">
        <is>
          <t>On-site</t>
        </is>
      </c>
      <c r="DC7" s="172" t="inlineStr">
        <is>
          <t>Refer Out</t>
        </is>
      </c>
      <c r="DD7" s="172" t="inlineStr">
        <is>
          <t>Refer Out</t>
        </is>
      </c>
      <c r="DE7" s="172" t="inlineStr">
        <is>
          <t>On-site</t>
        </is>
      </c>
      <c r="DF7" s="172" t="inlineStr">
        <is>
          <t>On-site</t>
        </is>
      </c>
      <c r="DG7" s="172" t="inlineStr">
        <is>
          <t>On-site</t>
        </is>
      </c>
      <c r="DH7" s="172" t="inlineStr">
        <is>
          <t>Refer Out</t>
        </is>
      </c>
      <c r="DI7" s="172" t="inlineStr">
        <is>
          <t>On-site</t>
        </is>
      </c>
      <c r="DJ7" s="172" t="inlineStr">
        <is>
          <t>On-site</t>
        </is>
      </c>
      <c r="DK7" s="172" t="inlineStr">
        <is>
          <t>On-site</t>
        </is>
      </c>
      <c r="DL7" s="172" t="inlineStr">
        <is>
          <t>On-site</t>
        </is>
      </c>
      <c r="DM7" s="172" t="inlineStr">
        <is>
          <t>On-site</t>
        </is>
      </c>
      <c r="DN7" s="172" t="inlineStr">
        <is>
          <t>On-site</t>
        </is>
      </c>
      <c r="DO7" s="172" t="inlineStr">
        <is>
          <t>On-site</t>
        </is>
      </c>
      <c r="DP7" s="172" t="inlineStr">
        <is>
          <t>On-site</t>
        </is>
      </c>
      <c r="DQ7" s="172" t="inlineStr">
        <is>
          <t>No</t>
        </is>
      </c>
      <c r="DR7" s="172" t="inlineStr">
        <is>
          <t>Endocrinology, Gastroenterology, Orthopedics</t>
        </is>
      </c>
      <c r="DS7" s="172" t="n">
        <v>1941</v>
      </c>
      <c r="DT7" s="172" t="inlineStr">
        <is>
          <t>n/a</t>
        </is>
      </c>
      <c r="DU7" s="172" t="n">
        <v>2630</v>
      </c>
      <c r="DV7" s="172" t="inlineStr">
        <is>
          <t>Physician Precription, Physician Samples, Drug Company PAP, Charitable fill pharmacy off-site, Pay outside pharmacy/pharmacy voucher, DuPage Dispensary of Hope, Pharmacy Benefit Manager</t>
        </is>
      </c>
      <c r="DW7" s="172" t="inlineStr">
        <is>
          <t>Clinic without walls</t>
        </is>
      </c>
      <c r="DX7" s="172" t="n">
        <v>50</v>
      </c>
      <c r="DY7" s="172"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72" t="inlineStr">
        <is>
          <t xml:space="preserve"> No</t>
        </is>
      </c>
      <c r="EA7" s="172" t="inlineStr">
        <is>
          <t>No</t>
        </is>
      </c>
      <c r="EB7" s="172" t="inlineStr">
        <is>
          <t>Access DuPage members pay a small co-pay</t>
        </is>
      </c>
      <c r="EC7" s="175" t="inlineStr">
        <is>
          <t>https://drive.google.com/open?id=1NWUsJGMt5mn2X8rYkJkaOgoG6kigcFrL</t>
        </is>
      </c>
      <c r="ED7" s="172" t="inlineStr">
        <is>
          <t>No</t>
        </is>
      </c>
      <c r="EF7" s="172" t="inlineStr">
        <is>
          <t>No</t>
        </is>
      </c>
      <c r="EG7" s="172" t="inlineStr">
        <is>
          <t>Hospitals, State Government, Foundations, Local Government, Individuals</t>
        </is>
      </c>
      <c r="EH7" s="172" t="inlineStr">
        <is>
          <t>Specialists</t>
        </is>
      </c>
      <c r="EI7" s="172" t="inlineStr">
        <is>
          <t>n/a</t>
        </is>
      </c>
      <c r="EJ7" s="172" t="inlineStr">
        <is>
          <t>n/a</t>
        </is>
      </c>
      <c r="EK7" s="172" t="inlineStr">
        <is>
          <t>Health equity, Immigration, Funding</t>
        </is>
      </c>
      <c r="EL7" s="172" t="inlineStr">
        <is>
          <t xml:space="preserve">We appreciate IAFCC suport through the VISTA program, advocacy and funding.  </t>
        </is>
      </c>
      <c r="EM7" s="172" t="inlineStr">
        <is>
          <t xml:space="preserve">We are a clinic without walls.  Our model is unique.  </t>
        </is>
      </c>
      <c r="EN7" s="172" t="inlineStr">
        <is>
          <t xml:space="preserve">Again, we greatly appreciate IAFCC suport through the VISTA program, advocacy and funding. </t>
        </is>
      </c>
      <c r="EO7" s="175" t="inlineStr">
        <is>
          <t>https://drive.google.com/open?id=1kSre0hnn4fVf1XOHWo0OX1P8PxtK6TWB</t>
        </is>
      </c>
      <c r="EP7" s="175" t="inlineStr">
        <is>
          <t>https://drive.google.com/open?id=1GNRJJsFHAk5q0mi-j0F41cJBDkGVPMCZ</t>
        </is>
      </c>
      <c r="EQ7" s="175" t="inlineStr">
        <is>
          <t>https://drive.google.com/open?id=1tOo9O24CgOldhz4vt25P1ban3zHI0f47</t>
        </is>
      </c>
      <c r="ER7" s="172" t="inlineStr">
        <is>
          <t>Sending check to 42 Stephen St. #416 Lemont, IL 60439</t>
        </is>
      </c>
      <c r="ES7" s="172" t="inlineStr">
        <is>
          <t>DuPage Health Coalition/Access DuPage</t>
        </is>
      </c>
      <c r="ET7" s="172" t="inlineStr">
        <is>
          <t>Karen Doyle</t>
        </is>
      </c>
    </row>
    <row r="8" ht="16" customHeight="1" s="290">
      <c r="B8" s="345" t="n">
        <v>44606.46695925926</v>
      </c>
      <c r="C8" s="172" t="inlineStr">
        <is>
          <t>ccchcdirector@outlook.com</t>
        </is>
      </c>
      <c r="D8" s="172" t="inlineStr">
        <is>
          <t>Crystal Hogue</t>
        </is>
      </c>
      <c r="E8" s="174" t="n">
        <v>12173982914</v>
      </c>
      <c r="F8" s="172" t="inlineStr">
        <is>
          <t>CHAMPAIGN COUNTY CHRISTIAN HEALTH CENTER</t>
        </is>
      </c>
      <c r="G8" s="172" t="n">
        <v>12173982914</v>
      </c>
      <c r="H8" s="172" t="inlineStr">
        <is>
          <t>PO Box 5005, Urbana, IL 61825</t>
        </is>
      </c>
      <c r="I8" s="172" t="inlineStr">
        <is>
          <t>304 S. Race St</t>
        </is>
      </c>
      <c r="J8" s="172" t="inlineStr">
        <is>
          <t>IL</t>
        </is>
      </c>
      <c r="K8" s="172" t="n">
        <v>61801</v>
      </c>
      <c r="L8" s="172" t="inlineStr">
        <is>
          <t>PO Box 5005, Urbana, IL 61825</t>
        </is>
      </c>
      <c r="M8" s="172" t="inlineStr">
        <is>
          <t>Crystal Hogue</t>
        </is>
      </c>
      <c r="N8" s="172" t="inlineStr">
        <is>
          <t>Executive Director</t>
        </is>
      </c>
      <c r="O8" s="172" t="inlineStr">
        <is>
          <t>ccchcdirector@outlook.com</t>
        </is>
      </c>
      <c r="S8" s="175" t="inlineStr">
        <is>
          <t>ccchc2003.org</t>
        </is>
      </c>
      <c r="T8" s="172" t="inlineStr">
        <is>
          <t>Yes</t>
        </is>
      </c>
      <c r="U8" s="174" t="n">
        <v>562421584</v>
      </c>
      <c r="V8" s="346" t="n">
        <v>62071</v>
      </c>
      <c r="W8" s="172" t="n">
        <v>0</v>
      </c>
      <c r="X8" s="172" t="n">
        <v>6000</v>
      </c>
      <c r="Y8" s="172" t="n">
        <v>101</v>
      </c>
      <c r="Z8" s="172" t="n">
        <v>357</v>
      </c>
      <c r="AA8" s="172" t="n">
        <v>0</v>
      </c>
      <c r="AB8" s="172" t="n">
        <v>309</v>
      </c>
      <c r="AC8" s="172" t="n">
        <v>48</v>
      </c>
      <c r="AD8" s="172" t="n">
        <v>357</v>
      </c>
      <c r="AE8" s="172" t="n">
        <v>150</v>
      </c>
      <c r="AF8" s="172" t="n">
        <v>0</v>
      </c>
      <c r="AG8" s="172" t="n">
        <v>0</v>
      </c>
      <c r="AH8" s="172" t="n">
        <v>0</v>
      </c>
      <c r="AI8" s="172" t="n">
        <v>0</v>
      </c>
      <c r="AJ8" s="172" t="n">
        <v>0</v>
      </c>
      <c r="AK8" s="172" t="n">
        <v>0</v>
      </c>
      <c r="AL8" s="172" t="inlineStr">
        <is>
          <t>none</t>
        </is>
      </c>
      <c r="AM8" s="172" t="n">
        <v>0</v>
      </c>
      <c r="AN8" s="172" t="n">
        <v>30</v>
      </c>
      <c r="AO8" s="172" t="n">
        <v>0</v>
      </c>
      <c r="AP8" s="172" t="n">
        <v>0</v>
      </c>
      <c r="AQ8" s="172" t="n">
        <v>0</v>
      </c>
      <c r="AR8" s="172" t="n">
        <v>0</v>
      </c>
      <c r="AS8" s="172" t="n">
        <v>0</v>
      </c>
      <c r="AT8" s="172" t="n">
        <v>0</v>
      </c>
      <c r="AU8" s="172" t="n">
        <v>20</v>
      </c>
      <c r="AV8" s="172" t="n">
        <v>0</v>
      </c>
      <c r="AW8" s="172" t="n">
        <v>0</v>
      </c>
      <c r="AX8" s="172" t="n">
        <v>0</v>
      </c>
      <c r="AY8" s="172" t="n">
        <v>0</v>
      </c>
      <c r="AZ8" s="172" t="n">
        <v>20</v>
      </c>
      <c r="BA8" s="172" t="n">
        <v>10</v>
      </c>
      <c r="BB8" s="172" t="n">
        <v>0</v>
      </c>
      <c r="BC8" s="172" t="n">
        <v>10</v>
      </c>
      <c r="BD8" s="172" t="n">
        <v>0</v>
      </c>
      <c r="BE8" s="172" t="n">
        <v>10</v>
      </c>
      <c r="BF8" s="172" t="inlineStr">
        <is>
          <t>hypertension</t>
        </is>
      </c>
      <c r="BG8" s="172" t="n">
        <v>40</v>
      </c>
      <c r="BH8" s="172" t="n">
        <v>60</v>
      </c>
      <c r="BI8" s="172" t="n">
        <v>0</v>
      </c>
      <c r="BJ8" s="172" t="n">
        <v>0</v>
      </c>
      <c r="BK8" s="172" t="n">
        <v>0</v>
      </c>
      <c r="BL8" s="172" t="n">
        <v>0</v>
      </c>
      <c r="BM8" s="172" t="n">
        <v>90</v>
      </c>
      <c r="BN8" s="172" t="n">
        <v>10</v>
      </c>
      <c r="BO8" s="172" t="n">
        <v>10</v>
      </c>
      <c r="BP8" s="172" t="n">
        <v>50</v>
      </c>
      <c r="BQ8" s="172" t="n">
        <v>40</v>
      </c>
      <c r="BR8" s="172" t="n">
        <v>5</v>
      </c>
      <c r="BS8" s="172" t="n">
        <v>3</v>
      </c>
      <c r="BT8" s="172" t="n">
        <v>0</v>
      </c>
      <c r="BU8" s="172" t="n">
        <v>1</v>
      </c>
      <c r="BV8" s="172" t="n">
        <v>0</v>
      </c>
      <c r="BW8" s="172" t="n">
        <v>1</v>
      </c>
      <c r="BX8" s="172" t="n">
        <v>95</v>
      </c>
      <c r="BY8" s="172" t="n">
        <v>5</v>
      </c>
      <c r="BZ8" s="172" t="n">
        <v>0</v>
      </c>
      <c r="CA8" s="172" t="n">
        <v>20</v>
      </c>
      <c r="CB8" s="172" t="inlineStr">
        <is>
          <t>Spanish, Mandarin, French, Vietnamese</t>
        </is>
      </c>
      <c r="CC8" s="172" t="inlineStr">
        <is>
          <t>Spanish, Mandarin, French, Vietnamese</t>
        </is>
      </c>
      <c r="CD8" s="172" t="inlineStr">
        <is>
          <t>Homeless, Uninsured, Underinsured, Adults, Individuals with substance abuse disorders, Individuals with a history of psychiatric disorder</t>
        </is>
      </c>
      <c r="CE8" s="172" t="inlineStr">
        <is>
          <t>must be uninsured, Must be ineligible for medicaid or other insurance coverage</t>
        </is>
      </c>
      <c r="CF8" s="172" t="n">
        <v>1</v>
      </c>
      <c r="CG8" s="172" t="n">
        <v>6</v>
      </c>
      <c r="CH8" s="172" t="n">
        <v>0</v>
      </c>
      <c r="CI8" s="172" t="n">
        <v>90</v>
      </c>
      <c r="CJ8" s="172" t="n">
        <v>11</v>
      </c>
      <c r="CK8" s="172" t="n">
        <v>5</v>
      </c>
      <c r="CL8" s="172" t="n">
        <v>3640</v>
      </c>
      <c r="CM8" s="172" t="inlineStr">
        <is>
          <t>Yes</t>
        </is>
      </c>
      <c r="CN8" s="172" t="inlineStr">
        <is>
          <t>Athena</t>
        </is>
      </c>
      <c r="CO8" s="172" t="inlineStr">
        <is>
          <t>Yes</t>
        </is>
      </c>
      <c r="CP8" s="172" t="inlineStr">
        <is>
          <t>Telephone Appointments, Video Appointments</t>
        </is>
      </c>
      <c r="CQ8" s="172" t="inlineStr">
        <is>
          <t>Yes</t>
        </is>
      </c>
      <c r="CR8" s="172" t="inlineStr">
        <is>
          <t>Doxy Me and Athena</t>
        </is>
      </c>
      <c r="CS8" s="172" t="inlineStr">
        <is>
          <t>On-site</t>
        </is>
      </c>
      <c r="CT8" s="172" t="inlineStr">
        <is>
          <t>On-site</t>
        </is>
      </c>
      <c r="CU8" s="172" t="inlineStr">
        <is>
          <t>Refer Out</t>
        </is>
      </c>
      <c r="CV8" s="172" t="inlineStr">
        <is>
          <t>Refer Out</t>
        </is>
      </c>
      <c r="CW8" s="172" t="inlineStr">
        <is>
          <t>Refer Out</t>
        </is>
      </c>
      <c r="CX8" s="172" t="inlineStr">
        <is>
          <t>Refer Out</t>
        </is>
      </c>
      <c r="CY8" s="172" t="inlineStr">
        <is>
          <t>Refer Out</t>
        </is>
      </c>
      <c r="CZ8" s="172" t="inlineStr">
        <is>
          <t>On-site</t>
        </is>
      </c>
      <c r="DA8" s="172" t="inlineStr">
        <is>
          <t>Refer Out</t>
        </is>
      </c>
      <c r="DB8" s="172" t="inlineStr">
        <is>
          <t>Refer Out</t>
        </is>
      </c>
      <c r="DC8" s="172" t="inlineStr">
        <is>
          <t>Not Available - Would like to add but not currently planned</t>
        </is>
      </c>
      <c r="DD8" s="172" t="inlineStr">
        <is>
          <t>Not Available - Not a priority</t>
        </is>
      </c>
      <c r="DE8" s="172" t="inlineStr">
        <is>
          <t>Not Available - Not a priority</t>
        </is>
      </c>
      <c r="DF8" s="172" t="inlineStr">
        <is>
          <t>Not Available - Not a priority</t>
        </is>
      </c>
      <c r="DG8" s="172" t="inlineStr">
        <is>
          <t>Not Available - Not a priority</t>
        </is>
      </c>
      <c r="DH8" s="172" t="inlineStr">
        <is>
          <t>Not Available - Not a priority</t>
        </is>
      </c>
      <c r="DI8" s="172" t="inlineStr">
        <is>
          <t>On-site</t>
        </is>
      </c>
      <c r="DJ8" s="172" t="inlineStr">
        <is>
          <t>On-site</t>
        </is>
      </c>
      <c r="DK8" s="172" t="inlineStr">
        <is>
          <t>Refer Out</t>
        </is>
      </c>
      <c r="DL8" s="172" t="inlineStr">
        <is>
          <t>Refer Out</t>
        </is>
      </c>
      <c r="DM8" s="172" t="inlineStr">
        <is>
          <t>Refer Out</t>
        </is>
      </c>
      <c r="DN8" s="172" t="inlineStr">
        <is>
          <t>On-site</t>
        </is>
      </c>
      <c r="DO8" s="172" t="inlineStr">
        <is>
          <t>Refer Out</t>
        </is>
      </c>
      <c r="DP8" s="172" t="inlineStr">
        <is>
          <t>Refer Out</t>
        </is>
      </c>
      <c r="DQ8" s="172" t="inlineStr">
        <is>
          <t>Yes</t>
        </is>
      </c>
      <c r="DR8" s="172" t="inlineStr">
        <is>
          <t>social work, mental health counseling, specialty services</t>
        </is>
      </c>
      <c r="DS8" s="172" t="n">
        <v>0</v>
      </c>
      <c r="DT8" s="172" t="n">
        <v>5</v>
      </c>
      <c r="DU8" s="172" t="n">
        <v>0</v>
      </c>
      <c r="DV8" s="172" t="inlineStr">
        <is>
          <t xml:space="preserve">refills are sent to pharmacy outside of our clinic. patient pickup. we do not pay for medications for our patients. We do pay for a few diabetic patients. </t>
        </is>
      </c>
      <c r="DW8" s="172" t="inlineStr">
        <is>
          <t>Free Clinic</t>
        </is>
      </c>
      <c r="DX8" s="172" t="n">
        <v>10</v>
      </c>
      <c r="DY8" s="172" t="inlineStr">
        <is>
          <t>no</t>
        </is>
      </c>
      <c r="DZ8" s="172" t="inlineStr">
        <is>
          <t>no</t>
        </is>
      </c>
      <c r="EA8" s="172" t="inlineStr">
        <is>
          <t>no</t>
        </is>
      </c>
      <c r="EB8" s="172" t="inlineStr">
        <is>
          <t>No, but we accept donations</t>
        </is>
      </c>
      <c r="ED8" s="172" t="inlineStr">
        <is>
          <t>No</t>
        </is>
      </c>
      <c r="EE8" s="172" t="inlineStr">
        <is>
          <t>none - we are a free clinic</t>
        </is>
      </c>
      <c r="EF8" s="172" t="inlineStr">
        <is>
          <t>No</t>
        </is>
      </c>
      <c r="EG8" s="172" t="inlineStr">
        <is>
          <t xml:space="preserve"> state and local government, special events, hospitals, churches/faith community, private donors</t>
        </is>
      </c>
      <c r="EH8" s="172" t="inlineStr">
        <is>
          <t>Specialists, Funding Avenues</t>
        </is>
      </c>
      <c r="EI8" s="172" t="inlineStr">
        <is>
          <t>Lack of legal expertise</t>
        </is>
      </c>
      <c r="EJ8" s="172" t="inlineStr">
        <is>
          <t>already have one</t>
        </is>
      </c>
      <c r="EK8" s="172" t="inlineStr">
        <is>
          <t>post-covid the numbers of our patients served decreased, short staff</t>
        </is>
      </c>
      <c r="EL8" s="172" t="inlineStr">
        <is>
          <t>recruit more people to help, retired non-clinical and clinical for each dept preferred</t>
        </is>
      </c>
      <c r="EM8" s="172" t="inlineStr">
        <is>
          <t>no</t>
        </is>
      </c>
      <c r="EN8" s="172" t="inlineStr">
        <is>
          <t>continue to provide resources for grants</t>
        </is>
      </c>
      <c r="EO8" s="175" t="inlineStr">
        <is>
          <t>https://drive.google.com/open?id=1j5XksWGhwTyeQXbeUQ_z6lxKmfg9i-eg</t>
        </is>
      </c>
      <c r="EP8" s="175" t="inlineStr">
        <is>
          <t>https://drive.google.com/open?id=15kz5n-Xl-DM0VE4SMmP4vKUdwck1wHVp</t>
        </is>
      </c>
      <c r="EQ8" s="175" t="inlineStr">
        <is>
          <t>https://drive.google.com/open?id=1jsiyXvYpD0bQvd8Py1H_CBxrtK-MuY5I</t>
        </is>
      </c>
      <c r="ER8" s="172" t="inlineStr">
        <is>
          <t>Submitting Via Paypal</t>
        </is>
      </c>
      <c r="ET8" s="172" t="inlineStr">
        <is>
          <t>Crystal Hogue</t>
        </is>
      </c>
    </row>
    <row r="9" ht="16" customHeight="1" s="290">
      <c r="B9" s="345" t="n">
        <v>44606.66866561344</v>
      </c>
      <c r="C9" s="172" t="inlineStr">
        <is>
          <t>shoban@hpclinic.org</t>
        </is>
      </c>
      <c r="D9" s="172" t="inlineStr">
        <is>
          <t>suzanne hoban</t>
        </is>
      </c>
      <c r="E9" s="174" t="n">
        <v>17792209315</v>
      </c>
      <c r="F9" s="172" t="inlineStr">
        <is>
          <t>Family Health Partnership Clinic</t>
        </is>
      </c>
      <c r="G9" s="172" t="n">
        <v>7792209300</v>
      </c>
      <c r="H9" s="172" t="inlineStr">
        <is>
          <t>401 E. Congress Parkway</t>
        </is>
      </c>
      <c r="I9" s="172" t="inlineStr">
        <is>
          <t>Crystal Lake</t>
        </is>
      </c>
      <c r="J9" s="172" t="inlineStr">
        <is>
          <t>IL</t>
        </is>
      </c>
      <c r="K9" s="172" t="n">
        <v>60014</v>
      </c>
      <c r="L9" s="172" t="inlineStr">
        <is>
          <t>401 E Congress Pkwy</t>
        </is>
      </c>
      <c r="M9" s="172" t="inlineStr">
        <is>
          <t>Suzanne Hoban</t>
        </is>
      </c>
      <c r="N9" s="172" t="inlineStr">
        <is>
          <t>Executive Director</t>
        </is>
      </c>
      <c r="O9" s="172" t="inlineStr">
        <is>
          <t>shoban@hpclinic.org</t>
        </is>
      </c>
      <c r="P9" s="172" t="inlineStr">
        <is>
          <t>Carrie Holtz</t>
        </is>
      </c>
      <c r="Q9" s="172" t="inlineStr">
        <is>
          <t>Finance Manager</t>
        </is>
      </c>
      <c r="R9" s="172" t="inlineStr">
        <is>
          <t>choltz@hpclinic.org</t>
        </is>
      </c>
      <c r="S9" s="175" t="inlineStr">
        <is>
          <t>www.hpclinic.org</t>
        </is>
      </c>
      <c r="T9" s="172" t="inlineStr">
        <is>
          <t>Yes</t>
        </is>
      </c>
      <c r="U9" s="174" t="n">
        <v>364277029</v>
      </c>
      <c r="V9" s="178" t="n">
        <v>1814322</v>
      </c>
      <c r="W9" s="178" t="n">
        <v>230000</v>
      </c>
      <c r="X9" s="172" t="n">
        <v>1850</v>
      </c>
      <c r="Y9" s="172" t="n">
        <v>354</v>
      </c>
      <c r="Z9" s="172" t="n">
        <v>1762</v>
      </c>
      <c r="AA9" s="172" t="n">
        <v>382</v>
      </c>
      <c r="AB9" s="172" t="n">
        <v>8463</v>
      </c>
      <c r="AC9" s="172" t="n">
        <v>186</v>
      </c>
      <c r="AD9" s="172" t="n">
        <v>9031</v>
      </c>
      <c r="AE9" s="172" t="n">
        <v>450</v>
      </c>
      <c r="AF9" s="172" t="n">
        <v>15</v>
      </c>
      <c r="AG9" s="172" t="n">
        <v>336</v>
      </c>
      <c r="AH9" s="172" t="n">
        <v>3000</v>
      </c>
      <c r="AI9" s="172" t="n">
        <v>661</v>
      </c>
      <c r="AJ9" s="172" t="n">
        <v>600</v>
      </c>
      <c r="AK9" s="172" t="n">
        <v>2300</v>
      </c>
      <c r="AL9" s="172" t="inlineStr">
        <is>
          <t>Onsite Dispensary</t>
        </is>
      </c>
      <c r="AM9" s="172" t="n">
        <v>1730</v>
      </c>
      <c r="AN9" s="172" t="n">
        <v>18</v>
      </c>
      <c r="AO9" s="172" t="n">
        <v>28</v>
      </c>
      <c r="AP9" s="172" t="n">
        <v>20</v>
      </c>
      <c r="AQ9" s="172" t="n">
        <v>5</v>
      </c>
      <c r="AR9" s="172" t="n">
        <v>5</v>
      </c>
      <c r="AS9" s="172" t="n">
        <v>10</v>
      </c>
      <c r="AT9" s="172" t="n">
        <v>0</v>
      </c>
      <c r="AU9" s="172" t="n">
        <v>5</v>
      </c>
      <c r="AV9" s="172" t="n">
        <v>15</v>
      </c>
      <c r="AW9" s="172" t="n">
        <v>15</v>
      </c>
      <c r="AX9" s="172" t="n">
        <v>10</v>
      </c>
      <c r="AY9" s="172" t="n">
        <v>5</v>
      </c>
      <c r="AZ9" s="172" t="n">
        <v>30</v>
      </c>
      <c r="BA9" s="172" t="n">
        <v>5</v>
      </c>
      <c r="BB9" s="172" t="n">
        <v>5</v>
      </c>
      <c r="BC9" s="172" t="n">
        <v>1</v>
      </c>
      <c r="BD9" s="172" t="n">
        <v>0</v>
      </c>
      <c r="BE9" s="172" t="n">
        <v>0</v>
      </c>
      <c r="BF9" s="172" t="inlineStr">
        <is>
          <t>Gastroenterology issues, screening for colorectal cancer</t>
        </is>
      </c>
      <c r="BG9" s="172" t="n">
        <v>38</v>
      </c>
      <c r="BH9" s="172" t="n">
        <v>62</v>
      </c>
      <c r="BI9" s="172" t="n">
        <v>0</v>
      </c>
      <c r="BJ9" s="172" t="n">
        <v>0</v>
      </c>
      <c r="BK9" s="172" t="n">
        <v>0</v>
      </c>
      <c r="BL9" s="172" t="n">
        <v>0</v>
      </c>
      <c r="BM9" s="172" t="n">
        <v>85</v>
      </c>
      <c r="BN9" s="172" t="n">
        <v>15</v>
      </c>
      <c r="BO9" s="172" t="n">
        <v>65</v>
      </c>
      <c r="BP9" s="172" t="n">
        <v>34</v>
      </c>
      <c r="BQ9" s="172" t="n">
        <v>1</v>
      </c>
      <c r="BR9" s="172" t="n">
        <v>1</v>
      </c>
      <c r="BS9" s="172" t="n">
        <v>0</v>
      </c>
      <c r="BT9" s="172" t="n">
        <v>0</v>
      </c>
      <c r="BU9" s="172" t="n">
        <v>0</v>
      </c>
      <c r="BV9" s="172" t="n">
        <v>0</v>
      </c>
      <c r="BW9" s="172" t="n">
        <v>0</v>
      </c>
      <c r="BX9" s="172" t="n">
        <v>80</v>
      </c>
      <c r="BY9" s="172" t="n">
        <v>15</v>
      </c>
      <c r="BZ9" s="172" t="n">
        <v>5</v>
      </c>
      <c r="CA9" s="172" t="n">
        <v>65</v>
      </c>
      <c r="CB9" s="172" t="inlineStr">
        <is>
          <t>Hindi, Spanish</t>
        </is>
      </c>
      <c r="CC9" s="172" t="inlineStr">
        <is>
          <t>Spanish</t>
        </is>
      </c>
      <c r="CD9" s="172" t="inlineStr">
        <is>
          <t>Homeless, Immigrants, Primary Language other than English, Uninsured, Adults</t>
        </is>
      </c>
      <c r="CE9" s="172" t="inlineStr">
        <is>
          <t>must be uninsured, must live in the county that clinic is located</t>
        </is>
      </c>
      <c r="CF9" s="172" t="n">
        <v>13</v>
      </c>
      <c r="CG9" s="172" t="n">
        <v>13</v>
      </c>
      <c r="CH9" s="172" t="n">
        <v>4</v>
      </c>
      <c r="CI9" s="172" t="n">
        <v>75</v>
      </c>
      <c r="CJ9" s="172" t="n">
        <v>15</v>
      </c>
      <c r="CK9" s="172" t="n">
        <v>60</v>
      </c>
      <c r="CL9" s="172" t="n">
        <v>48000</v>
      </c>
      <c r="CM9" s="172" t="inlineStr">
        <is>
          <t>Yes</t>
        </is>
      </c>
      <c r="CN9" s="172" t="inlineStr">
        <is>
          <t>Athena</t>
        </is>
      </c>
      <c r="CO9" s="172" t="inlineStr">
        <is>
          <t>Yes</t>
        </is>
      </c>
      <c r="CP9" s="172" t="inlineStr">
        <is>
          <t>Telephone Appointments, Text Messages, Video Appointments</t>
        </is>
      </c>
      <c r="CQ9" s="172" t="inlineStr">
        <is>
          <t>Yes</t>
        </is>
      </c>
      <c r="CR9" s="175" t="inlineStr">
        <is>
          <t>Doxy.Me</t>
        </is>
      </c>
      <c r="CS9" s="172" t="inlineStr">
        <is>
          <t>Refer Out</t>
        </is>
      </c>
      <c r="CT9" s="172" t="inlineStr">
        <is>
          <t>On-site</t>
        </is>
      </c>
      <c r="CU9" s="172" t="inlineStr">
        <is>
          <t>On-site</t>
        </is>
      </c>
      <c r="CV9" s="172" t="inlineStr">
        <is>
          <t>On-site</t>
        </is>
      </c>
      <c r="CW9" s="172" t="inlineStr">
        <is>
          <t>On-site</t>
        </is>
      </c>
      <c r="CX9" s="172" t="inlineStr">
        <is>
          <t>On-site</t>
        </is>
      </c>
      <c r="CY9" s="172" t="inlineStr">
        <is>
          <t>Refer Out</t>
        </is>
      </c>
      <c r="CZ9" s="172" t="inlineStr">
        <is>
          <t>On-site</t>
        </is>
      </c>
      <c r="DA9" s="172" t="inlineStr">
        <is>
          <t>On-site</t>
        </is>
      </c>
      <c r="DB9" s="172" t="inlineStr">
        <is>
          <t>On-site</t>
        </is>
      </c>
      <c r="DC9" s="172" t="inlineStr">
        <is>
          <t>On-site</t>
        </is>
      </c>
      <c r="DD9" s="172" t="inlineStr">
        <is>
          <t>Refer Out</t>
        </is>
      </c>
      <c r="DE9" s="172" t="inlineStr">
        <is>
          <t>On-site</t>
        </is>
      </c>
      <c r="DF9" s="172" t="inlineStr">
        <is>
          <t>On-site</t>
        </is>
      </c>
      <c r="DG9" s="172" t="inlineStr">
        <is>
          <t>On-site</t>
        </is>
      </c>
      <c r="DH9" s="172" t="inlineStr">
        <is>
          <t>On-site</t>
        </is>
      </c>
      <c r="DI9" s="172" t="inlineStr">
        <is>
          <t>Refer Out</t>
        </is>
      </c>
      <c r="DJ9" s="172" t="inlineStr">
        <is>
          <t>On-site</t>
        </is>
      </c>
      <c r="DK9" s="172" t="inlineStr">
        <is>
          <t>Refer Out</t>
        </is>
      </c>
      <c r="DL9" s="172" t="inlineStr">
        <is>
          <t>Refer Out</t>
        </is>
      </c>
      <c r="DM9" s="172" t="inlineStr">
        <is>
          <t>On-site</t>
        </is>
      </c>
      <c r="DN9" s="172" t="inlineStr">
        <is>
          <t>On-site</t>
        </is>
      </c>
      <c r="DO9" s="172" t="inlineStr">
        <is>
          <t>Refer Out</t>
        </is>
      </c>
      <c r="DP9" s="172" t="inlineStr">
        <is>
          <t>On-site</t>
        </is>
      </c>
      <c r="DQ9" s="172" t="inlineStr">
        <is>
          <t>Yes</t>
        </is>
      </c>
      <c r="DR9" s="172" t="inlineStr">
        <is>
          <t>Gastroenterology, vision, dental - more of each</t>
        </is>
      </c>
      <c r="DS9" s="172" t="n">
        <v>700</v>
      </c>
      <c r="DT9" s="172" t="inlineStr">
        <is>
          <t>n/a</t>
        </is>
      </c>
      <c r="DU9" s="172" t="inlineStr">
        <is>
          <t>n/a - do not count these separate</t>
        </is>
      </c>
      <c r="DV9" s="172" t="inlineStr">
        <is>
          <t>Physician Precription, Physician Samples, Drug Company PAP, Drug Company bulk donation/replacement, Charitable Distributor Donation (i.e. AmeriCares, Stock bottles, Pay outside pharmacy/pharmacy voucher, Generics through $4 Walmart Plan</t>
        </is>
      </c>
      <c r="DW9" s="172" t="inlineStr">
        <is>
          <t>Charitable Clinic</t>
        </is>
      </c>
      <c r="DX9" s="172" t="n">
        <v>45</v>
      </c>
      <c r="DY9" s="172" t="inlineStr">
        <is>
          <t>no</t>
        </is>
      </c>
      <c r="DZ9" s="172" t="inlineStr">
        <is>
          <t>Yes - mobile clinic</t>
        </is>
      </c>
      <c r="EA9" s="172" t="inlineStr">
        <is>
          <t>NO</t>
        </is>
      </c>
      <c r="EB9" s="172" t="inlineStr">
        <is>
          <t>Yes, but fee is not required</t>
        </is>
      </c>
      <c r="EC9" s="175" t="inlineStr">
        <is>
          <t>https://drive.google.com/open?id=1cicUA5eusJuRgEX63weK5YBqXej8AQeq</t>
        </is>
      </c>
      <c r="ED9" s="172" t="inlineStr">
        <is>
          <t>Yes</t>
        </is>
      </c>
      <c r="EE9" s="172" t="inlineStr">
        <is>
          <t>IBCCP, local mental health board funds</t>
        </is>
      </c>
      <c r="EF9" s="172" t="inlineStr">
        <is>
          <t>Yes</t>
        </is>
      </c>
      <c r="EG9" s="172" t="inlineStr">
        <is>
          <t>Individuals, Special events, foundations, patient fees, hospitals</t>
        </is>
      </c>
      <c r="EH9" s="172" t="inlineStr">
        <is>
          <t>Specialists, Procedures, Patient Competing Priorities</t>
        </is>
      </c>
      <c r="EI9" s="172" t="inlineStr">
        <is>
          <t>We have a dispensary</t>
        </is>
      </c>
      <c r="EJ9" s="172" t="inlineStr">
        <is>
          <t>We have one</t>
        </is>
      </c>
      <c r="EK9" s="172" t="inlineStr">
        <is>
          <t>Keeping staff wages competitive, especially nurses</t>
        </is>
      </c>
      <c r="EM9" s="172" t="n"/>
      <c r="EN9" s="172" t="inlineStr">
        <is>
          <t>Policy changes, grant funding, opportunities for collaborative learning</t>
        </is>
      </c>
      <c r="EO9" s="175" t="inlineStr">
        <is>
          <t>https://drive.google.com/open?id=1u9DrwpvNVjRkhPWsI63YdN0ZyQBCY-92</t>
        </is>
      </c>
      <c r="EP9" s="175" t="inlineStr">
        <is>
          <t>https://drive.google.com/open?id=17g1-oCfKHooudtK5uOWO9P5lGL3sB6Pc</t>
        </is>
      </c>
      <c r="EQ9" s="175" t="inlineStr">
        <is>
          <t>https://drive.google.com/open?id=1iiUY1YJi11bxofy5T7Q1OBT-YY7Lx0ap</t>
        </is>
      </c>
      <c r="ER9" s="172" t="inlineStr">
        <is>
          <t>Sending check to 42 Stephen St. #416 Lemont, IL 60439</t>
        </is>
      </c>
      <c r="ES9" s="172" t="inlineStr">
        <is>
          <t>Carrie Holtz or Suzanne Hoban</t>
        </is>
      </c>
      <c r="ET9" s="172" t="inlineStr">
        <is>
          <t>Suzanne Hoban</t>
        </is>
      </c>
    </row>
    <row r="10" ht="16" customHeight="1" s="290">
      <c r="B10" s="345" t="n">
        <v>44609.70115800926</v>
      </c>
      <c r="C10" s="172" t="inlineStr">
        <is>
          <t>mdoerr@communityhealth.org</t>
        </is>
      </c>
      <c r="D10" s="172" t="inlineStr">
        <is>
          <t>Megan Doerr</t>
        </is>
      </c>
      <c r="E10" s="174" t="n">
        <v>7733959900</v>
      </c>
      <c r="F10" s="172" t="inlineStr">
        <is>
          <t>CommunityHealth</t>
        </is>
      </c>
      <c r="G10" s="172" t="n">
        <v>7733959900</v>
      </c>
      <c r="H10" s="172" t="inlineStr">
        <is>
          <t xml:space="preserve">2611 W. Chicago Ave. </t>
        </is>
      </c>
      <c r="I10" s="172" t="inlineStr">
        <is>
          <t>Chicago</t>
        </is>
      </c>
      <c r="J10" s="172" t="inlineStr">
        <is>
          <t xml:space="preserve">IL </t>
        </is>
      </c>
      <c r="K10" s="172" t="inlineStr">
        <is>
          <t>Director of Planning and Special Projects</t>
        </is>
      </c>
      <c r="M10" s="172" t="inlineStr">
        <is>
          <t>Stephanie Willdiing</t>
        </is>
      </c>
      <c r="N10" s="172" t="inlineStr">
        <is>
          <t xml:space="preserve">CEO </t>
        </is>
      </c>
      <c r="O10" s="172" t="inlineStr">
        <is>
          <t xml:space="preserve">swillding@communityhealth.org </t>
        </is>
      </c>
      <c r="P10" s="172" t="inlineStr">
        <is>
          <t>Megan Doerr</t>
        </is>
      </c>
      <c r="Q10" s="172" t="inlineStr">
        <is>
          <t>Director of Planning and Special Projects</t>
        </is>
      </c>
      <c r="R10" s="172" t="inlineStr">
        <is>
          <t>mdoerr@communityhealth.org</t>
        </is>
      </c>
      <c r="S10" s="175" t="inlineStr">
        <is>
          <t>www.communityhealth.org</t>
        </is>
      </c>
      <c r="T10" s="172" t="inlineStr">
        <is>
          <t>Yes</t>
        </is>
      </c>
      <c r="U10" s="174" t="inlineStr">
        <is>
          <t>36-3831793</t>
        </is>
      </c>
      <c r="V10" s="346" t="n">
        <v>3126833</v>
      </c>
      <c r="W10" s="172" t="n">
        <v>0</v>
      </c>
      <c r="X10" s="172" t="n">
        <v>0</v>
      </c>
      <c r="Y10" s="172" t="n">
        <v>650</v>
      </c>
      <c r="Z10" s="172" t="n">
        <v>3443</v>
      </c>
      <c r="AA10" s="172" t="n">
        <v>896</v>
      </c>
      <c r="AB10" s="172" t="n">
        <v>19945</v>
      </c>
      <c r="AC10" s="172" t="n">
        <v>626</v>
      </c>
      <c r="AD10" s="172" t="n">
        <v>21467</v>
      </c>
      <c r="AE10" s="172" t="n">
        <v>0</v>
      </c>
      <c r="AF10" s="172" t="n">
        <v>123</v>
      </c>
      <c r="AG10" s="172" t="n">
        <v>0</v>
      </c>
      <c r="AH10" s="172" t="n">
        <v>378</v>
      </c>
      <c r="AI10" s="172" t="n">
        <v>0</v>
      </c>
      <c r="AJ10" s="172" t="n">
        <v>0</v>
      </c>
      <c r="AK10" s="172" t="n">
        <v>3626</v>
      </c>
      <c r="AL10" s="172" t="inlineStr">
        <is>
          <t>On-site licensed/certificate/permitted pharmacy</t>
        </is>
      </c>
      <c r="AM10" s="178" t="n">
        <v>82441</v>
      </c>
      <c r="AN10" s="172" t="n">
        <v>60</v>
      </c>
      <c r="AO10" s="172" t="n">
        <v>73</v>
      </c>
      <c r="AP10" s="172" t="n">
        <v>47</v>
      </c>
      <c r="AQ10" s="172" t="n">
        <v>56</v>
      </c>
      <c r="AR10" s="172" t="n">
        <v>10</v>
      </c>
      <c r="AS10" s="172" t="n">
        <v>25</v>
      </c>
      <c r="AT10" s="172" t="n">
        <v>60</v>
      </c>
      <c r="AU10" s="172" t="n">
        <v>43</v>
      </c>
      <c r="AV10" s="172" t="n">
        <v>50</v>
      </c>
      <c r="AW10" s="172" t="n">
        <v>0</v>
      </c>
      <c r="AX10" s="172" t="n">
        <v>3</v>
      </c>
      <c r="AY10" s="172" t="n">
        <v>7</v>
      </c>
      <c r="AZ10" s="172" t="n">
        <v>5</v>
      </c>
      <c r="BA10" s="172" t="n">
        <v>16</v>
      </c>
      <c r="BB10" s="172" t="n">
        <v>20</v>
      </c>
      <c r="BC10" s="172" t="n">
        <v>17</v>
      </c>
      <c r="BD10" s="172" t="n">
        <v>1</v>
      </c>
      <c r="BE10" s="172" t="n">
        <v>0</v>
      </c>
      <c r="BF10" s="172" t="inlineStr">
        <is>
          <t xml:space="preserve">Mental Health, Chronic Pain, Tobacco/smoking, Substance use (alcohol) </t>
        </is>
      </c>
      <c r="BG10" s="172" t="n">
        <v>44</v>
      </c>
      <c r="BH10" s="172" t="n">
        <v>56</v>
      </c>
      <c r="BI10" s="172" t="n">
        <v>0</v>
      </c>
      <c r="BJ10" s="172" t="n">
        <v>0</v>
      </c>
      <c r="BK10" s="172" t="n">
        <v>0</v>
      </c>
      <c r="BL10" s="172" t="n">
        <v>0</v>
      </c>
      <c r="BM10" s="172" t="n">
        <v>87</v>
      </c>
      <c r="BN10" s="172" t="n">
        <v>13</v>
      </c>
      <c r="BO10" s="172" t="n">
        <v>70</v>
      </c>
      <c r="BP10" s="172" t="n">
        <v>19</v>
      </c>
      <c r="BQ10" s="172" t="n">
        <v>2</v>
      </c>
      <c r="BR10" s="172" t="n">
        <v>2</v>
      </c>
      <c r="BS10" s="172" t="n">
        <v>0</v>
      </c>
      <c r="BT10" s="172" t="n">
        <v>0</v>
      </c>
      <c r="BU10" s="172" t="n">
        <v>0</v>
      </c>
      <c r="BV10" s="172" t="n">
        <v>4</v>
      </c>
      <c r="BW10" s="172" t="n">
        <v>3</v>
      </c>
      <c r="BX10" s="172" t="n">
        <v>43</v>
      </c>
      <c r="BY10" s="172" t="n">
        <v>35</v>
      </c>
      <c r="BZ10" s="172" t="n">
        <v>22</v>
      </c>
      <c r="CA10" s="172" t="n">
        <v>60</v>
      </c>
      <c r="CB10" s="172" t="inlineStr">
        <is>
          <t xml:space="preserve">Arabic, Hindi, Polish, Spanish, Urdu, French, Russian, Punjabi, Only English, Ukrainian, Mongolian,  Czech, Albanian, Lithuanian, Serbian, Slovack </t>
        </is>
      </c>
      <c r="CC10" s="172" t="inlineStr">
        <is>
          <t>Polish, Spanish</t>
        </is>
      </c>
      <c r="CD10" s="172" t="inlineStr">
        <is>
          <t>Homeless, Immigrants, Primary Language other than English, Uninsured, Adults, Seniors (65+), LGBTQ+, Transgender and/or gender non-conforming/non-binary, Formerly Incarcerated</t>
        </is>
      </c>
      <c r="CE10" s="172" t="inlineStr">
        <is>
          <t>must be uninsured, Must be less than a certain percentage of FPL</t>
        </is>
      </c>
      <c r="CF10" s="172" t="n">
        <v>33</v>
      </c>
      <c r="CG10" s="172" t="n">
        <v>8</v>
      </c>
      <c r="CH10" s="172" t="n">
        <v>5</v>
      </c>
      <c r="CI10" s="172" t="n">
        <v>878</v>
      </c>
      <c r="CJ10" s="172" t="n">
        <v>347</v>
      </c>
      <c r="CK10" s="172" t="n">
        <v>531</v>
      </c>
      <c r="CL10" s="178" t="n">
        <v>69150</v>
      </c>
      <c r="CM10" s="172" t="inlineStr">
        <is>
          <t>Yes</t>
        </is>
      </c>
      <c r="CN10" s="172" t="inlineStr">
        <is>
          <t xml:space="preserve">Athenda </t>
        </is>
      </c>
      <c r="CO10" s="172" t="inlineStr">
        <is>
          <t>Yes</t>
        </is>
      </c>
      <c r="CP10" s="172" t="inlineStr">
        <is>
          <t>Telephone Appointments, Text Messages, Video Appointments</t>
        </is>
      </c>
      <c r="CQ10" s="172" t="inlineStr">
        <is>
          <t>Yes</t>
        </is>
      </c>
      <c r="CR10" s="172" t="inlineStr">
        <is>
          <t>Athena</t>
        </is>
      </c>
      <c r="CS10" s="172" t="inlineStr">
        <is>
          <t>On-site</t>
        </is>
      </c>
      <c r="CT10" s="172" t="inlineStr">
        <is>
          <t>On-site</t>
        </is>
      </c>
      <c r="CU10" s="172" t="inlineStr">
        <is>
          <t>On-site</t>
        </is>
      </c>
      <c r="CV10" s="172" t="inlineStr">
        <is>
          <t>On-site</t>
        </is>
      </c>
      <c r="CW10" s="172" t="inlineStr">
        <is>
          <t>On-site</t>
        </is>
      </c>
      <c r="CX10" s="172" t="inlineStr">
        <is>
          <t>On-site</t>
        </is>
      </c>
      <c r="CY10" s="172" t="inlineStr">
        <is>
          <t>Refer Out</t>
        </is>
      </c>
      <c r="CZ10" s="172" t="inlineStr">
        <is>
          <t>On-site</t>
        </is>
      </c>
      <c r="DA10" s="172" t="inlineStr">
        <is>
          <t>On-site</t>
        </is>
      </c>
      <c r="DB10" s="172" t="inlineStr">
        <is>
          <t>Refer Out</t>
        </is>
      </c>
      <c r="DC10" s="172" t="inlineStr">
        <is>
          <t>On-site</t>
        </is>
      </c>
      <c r="DD10" s="172" t="inlineStr">
        <is>
          <t>Refer Out</t>
        </is>
      </c>
      <c r="DE10" s="172" t="inlineStr">
        <is>
          <t>On-site</t>
        </is>
      </c>
      <c r="DF10" s="172" t="inlineStr">
        <is>
          <t>On-site</t>
        </is>
      </c>
      <c r="DG10" s="172" t="inlineStr">
        <is>
          <t>Refer Out</t>
        </is>
      </c>
      <c r="DH10" s="172" t="inlineStr">
        <is>
          <t>On-site</t>
        </is>
      </c>
      <c r="DI10" s="172" t="inlineStr">
        <is>
          <t>Refer Out</t>
        </is>
      </c>
      <c r="DJ10" s="172" t="inlineStr">
        <is>
          <t>On-site</t>
        </is>
      </c>
      <c r="DK10" s="172" t="inlineStr">
        <is>
          <t>On-site</t>
        </is>
      </c>
      <c r="DL10" s="172" t="inlineStr">
        <is>
          <t>Refer Out</t>
        </is>
      </c>
      <c r="DM10" s="172" t="inlineStr">
        <is>
          <t>On-site</t>
        </is>
      </c>
      <c r="DN10" s="172" t="inlineStr">
        <is>
          <t>On-site</t>
        </is>
      </c>
      <c r="DO10" s="172" t="inlineStr">
        <is>
          <t>On-site</t>
        </is>
      </c>
      <c r="DP10" s="172" t="inlineStr">
        <is>
          <t>On-site</t>
        </is>
      </c>
      <c r="DQ10" s="172" t="inlineStr">
        <is>
          <t>Yes</t>
        </is>
      </c>
      <c r="DR10" s="172" t="inlineStr">
        <is>
          <t xml:space="preserve">CT/MRI, US, Colonoscopy </t>
        </is>
      </c>
      <c r="DS10" s="172" t="n">
        <v>1687</v>
      </c>
      <c r="DT10" s="172" t="inlineStr">
        <is>
          <t>n/a</t>
        </is>
      </c>
      <c r="DU10" s="178" t="n">
        <v>10893</v>
      </c>
      <c r="DV10" s="172" t="inlineStr">
        <is>
          <t>Physician Precription, Drug Company PAP, Drug Company bulk donation/replacement, Charitable Distributor Donation (i.e. AmeriCares, Stock bottles</t>
        </is>
      </c>
      <c r="DW10" s="172" t="inlineStr">
        <is>
          <t>Free Clinic</t>
        </is>
      </c>
      <c r="DX10" s="172" t="n">
        <v>58</v>
      </c>
      <c r="DY10" s="172" t="inlineStr">
        <is>
          <t xml:space="preserve">CommunityHealth at Onward House - same phone number </t>
        </is>
      </c>
      <c r="DZ10" s="172" t="inlineStr">
        <is>
          <t xml:space="preserve">Yes; we plan to open another Microsite in 2022 </t>
        </is>
      </c>
      <c r="EA10" s="172" t="inlineStr">
        <is>
          <t xml:space="preserve">No </t>
        </is>
      </c>
      <c r="EB10" s="172" t="inlineStr">
        <is>
          <t>No, but we accept donations</t>
        </is>
      </c>
      <c r="ED10" s="172" t="inlineStr">
        <is>
          <t>No</t>
        </is>
      </c>
      <c r="EF10" s="172" t="inlineStr">
        <is>
          <t>No</t>
        </is>
      </c>
      <c r="EG10" s="172" t="inlineStr">
        <is>
          <t xml:space="preserve">Foundations, Individuals, Special Events, Federal Government (applied in 2020-21 only because of PPP), Hospitals
</t>
        </is>
      </c>
      <c r="EH10" s="172" t="inlineStr">
        <is>
          <t>Patient Lifestyle Modifications, Food Access, Literacy, Patient Education, Patient Competing Priorities</t>
        </is>
      </c>
      <c r="EI10" s="172" t="n"/>
      <c r="EJ10" s="172" t="n"/>
      <c r="EK10" s="172" t="n"/>
      <c r="EM10" s="172" t="n"/>
      <c r="EO10" s="175" t="inlineStr">
        <is>
          <t>https://drive.google.com/open?id=1LWon1cKS_1h5kntn702ZlIdsaisonJOD</t>
        </is>
      </c>
      <c r="EP10" s="175" t="inlineStr">
        <is>
          <t>https://drive.google.com/open?id=1ERairGRo_g5gT7mAjvNu1kPCOudlulRF</t>
        </is>
      </c>
      <c r="EQ10" s="175" t="inlineStr">
        <is>
          <t>https://drive.google.com/open?id=1BrWvFSHcNsE5ASvA87zlde0sYGk2UbVA</t>
        </is>
      </c>
      <c r="ER10" s="172" t="inlineStr">
        <is>
          <t>Sending check to 42 Stephen St. #416 Lemont, IL 60439</t>
        </is>
      </c>
      <c r="ES10" s="172" t="inlineStr">
        <is>
          <t xml:space="preserve">CommunityHealth </t>
        </is>
      </c>
      <c r="ET10" s="172" t="inlineStr">
        <is>
          <t xml:space="preserve">Megan Doerr </t>
        </is>
      </c>
    </row>
    <row r="11" ht="16" customHeight="1" s="290">
      <c r="B11" s="345" t="n">
        <v>44610.398104375</v>
      </c>
      <c r="C11" s="172" t="inlineStr">
        <is>
          <t>maryp@thenightministry.org</t>
        </is>
      </c>
      <c r="D11" s="172" t="inlineStr">
        <is>
          <t>Mary Poliwka</t>
        </is>
      </c>
      <c r="E11" s="174" t="n">
        <v>7735066007</v>
      </c>
      <c r="F11" s="172" t="inlineStr">
        <is>
          <t>The Night Ministry</t>
        </is>
      </c>
      <c r="G11" s="172" t="n">
        <v>7735066007</v>
      </c>
      <c r="H11" s="172" t="inlineStr">
        <is>
          <t>1735 N Ashland</t>
        </is>
      </c>
      <c r="I11" s="172" t="inlineStr">
        <is>
          <t>Chicago</t>
        </is>
      </c>
      <c r="J11" s="172" t="inlineStr">
        <is>
          <t>IL</t>
        </is>
      </c>
      <c r="K11" s="172" t="n">
        <v>60622</v>
      </c>
      <c r="M11" s="172" t="inlineStr">
        <is>
          <t>Mary Poliwka</t>
        </is>
      </c>
      <c r="N11" s="172" t="inlineStr">
        <is>
          <t>Community Health Manager</t>
        </is>
      </c>
      <c r="O11" s="172" t="inlineStr">
        <is>
          <t>maryp@thenightministry.org</t>
        </is>
      </c>
      <c r="P11" s="172" t="inlineStr">
        <is>
          <t>David Wywialowski</t>
        </is>
      </c>
      <c r="Q11" s="172" t="inlineStr">
        <is>
          <t>Director</t>
        </is>
      </c>
      <c r="R11" s="172" t="inlineStr">
        <is>
          <t>david@thenightministry.org</t>
        </is>
      </c>
      <c r="S11" s="175" t="inlineStr">
        <is>
          <t>www.thenightministry.org</t>
        </is>
      </c>
      <c r="T11" s="172" t="inlineStr">
        <is>
          <t>Yes</t>
        </is>
      </c>
      <c r="U11" s="174" t="inlineStr">
        <is>
          <t>36-3145764</t>
        </is>
      </c>
      <c r="V11" s="346" t="n">
        <v>1660001</v>
      </c>
      <c r="W11" s="172" t="n">
        <v>0</v>
      </c>
      <c r="X11" s="172" t="n">
        <v>3864</v>
      </c>
      <c r="Y11" s="172" t="n">
        <v>120</v>
      </c>
      <c r="Z11" s="172" t="n">
        <v>900</v>
      </c>
      <c r="AA11" s="172" t="n">
        <v>0</v>
      </c>
      <c r="AB11" s="172" t="n">
        <v>2299</v>
      </c>
      <c r="AC11" s="172" t="n">
        <v>0</v>
      </c>
      <c r="AD11" s="172" t="n">
        <v>2299</v>
      </c>
      <c r="AE11" s="172" t="n">
        <v>413</v>
      </c>
      <c r="AF11" s="172" t="n">
        <v>0</v>
      </c>
      <c r="AG11" s="172" t="n">
        <v>0</v>
      </c>
      <c r="AH11" s="172" t="n">
        <v>14</v>
      </c>
      <c r="AI11" s="172" t="n">
        <v>11</v>
      </c>
      <c r="AJ11" s="172" t="n">
        <v>10</v>
      </c>
      <c r="AK11" s="172" t="n">
        <v>1005</v>
      </c>
      <c r="AL11" s="172" t="inlineStr">
        <is>
          <t>We keep our own meds and distribute them to clients as needed but I don't think we are considered a pharmacy or dispensary.</t>
        </is>
      </c>
      <c r="AM11" s="172" t="n">
        <v>10</v>
      </c>
      <c r="AN11" s="172" t="n">
        <v>12</v>
      </c>
      <c r="AO11" s="172" t="n">
        <v>30</v>
      </c>
      <c r="AP11" s="172" t="n">
        <v>0</v>
      </c>
      <c r="AQ11" s="172" t="n">
        <v>0</v>
      </c>
      <c r="AR11" s="172" t="n">
        <v>0</v>
      </c>
      <c r="AS11" s="172" t="n">
        <v>18</v>
      </c>
      <c r="AT11" s="172" t="n">
        <v>0</v>
      </c>
      <c r="AU11" s="172" t="n">
        <v>3.2</v>
      </c>
      <c r="AV11" s="172" t="n">
        <v>1</v>
      </c>
      <c r="AW11" s="172" t="n">
        <v>30</v>
      </c>
      <c r="AX11" s="172" t="n">
        <v>24</v>
      </c>
      <c r="AY11" s="172" t="n">
        <v>0</v>
      </c>
      <c r="AZ11" s="172" t="n">
        <v>0</v>
      </c>
      <c r="BA11" s="172" t="n">
        <v>0</v>
      </c>
      <c r="BB11" s="172" t="n">
        <v>0</v>
      </c>
      <c r="BC11" s="172" t="n">
        <v>0</v>
      </c>
      <c r="BD11" s="172" t="n">
        <v>0</v>
      </c>
      <c r="BE11" s="172" t="n">
        <v>0</v>
      </c>
      <c r="BF11" s="172" t="inlineStr">
        <is>
          <t>Substance abuse</t>
        </is>
      </c>
      <c r="BG11" s="172" t="n">
        <v>68</v>
      </c>
      <c r="BH11" s="172" t="n">
        <v>26</v>
      </c>
      <c r="BI11" s="172" t="n">
        <v>0</v>
      </c>
      <c r="BJ11" s="172" t="n">
        <v>0</v>
      </c>
      <c r="BK11" s="172" t="n">
        <v>5.2</v>
      </c>
      <c r="BL11" s="172" t="n">
        <v>0.8</v>
      </c>
      <c r="BM11" s="172" t="n">
        <v>91.48999999999999</v>
      </c>
      <c r="BN11" s="172" t="n">
        <v>7.7</v>
      </c>
      <c r="BO11" s="172" t="n">
        <v>11</v>
      </c>
      <c r="BP11" s="172" t="n">
        <v>6</v>
      </c>
      <c r="BQ11" s="172" t="n">
        <v>87</v>
      </c>
      <c r="BR11" s="172" t="n">
        <v>0</v>
      </c>
      <c r="BS11" s="172" t="n">
        <v>0</v>
      </c>
      <c r="BT11" s="172" t="n">
        <v>0</v>
      </c>
      <c r="BU11" s="172" t="n">
        <v>0</v>
      </c>
      <c r="BV11" s="172" t="n">
        <v>7</v>
      </c>
      <c r="BW11" s="172" t="n">
        <v>0</v>
      </c>
      <c r="BX11" s="172" t="n">
        <v>0</v>
      </c>
      <c r="BY11" s="172" t="n">
        <v>0</v>
      </c>
      <c r="BZ11" s="172" t="n">
        <v>0</v>
      </c>
      <c r="CA11" s="172" t="n">
        <v>5</v>
      </c>
      <c r="CB11" s="172" t="inlineStr">
        <is>
          <t>Spanish</t>
        </is>
      </c>
      <c r="CC11" s="172" t="inlineStr">
        <is>
          <t>Spanish</t>
        </is>
      </c>
      <c r="CD11" s="172"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72" t="inlineStr">
        <is>
          <t>None</t>
        </is>
      </c>
      <c r="CF11" s="172" t="n">
        <v>84</v>
      </c>
      <c r="CG11" s="172" t="n">
        <v>51</v>
      </c>
      <c r="CH11" s="172" t="n">
        <v>2</v>
      </c>
      <c r="CI11" s="172" t="n">
        <v>564</v>
      </c>
      <c r="CJ11" s="172" t="n">
        <v>8</v>
      </c>
      <c r="CK11" s="172" t="n">
        <v>97</v>
      </c>
      <c r="CL11" s="178" t="n">
        <v>201386</v>
      </c>
      <c r="CM11" s="172" t="inlineStr">
        <is>
          <t>Yes</t>
        </is>
      </c>
      <c r="CN11" s="172" t="inlineStr">
        <is>
          <t>AthenaPractice</t>
        </is>
      </c>
      <c r="CO11" s="172" t="inlineStr">
        <is>
          <t>Yes</t>
        </is>
      </c>
      <c r="CP11" s="172" t="inlineStr">
        <is>
          <t>Telephone Appointments</t>
        </is>
      </c>
      <c r="CQ11" s="172" t="inlineStr">
        <is>
          <t>No</t>
        </is>
      </c>
      <c r="CS11" s="172" t="inlineStr">
        <is>
          <t>On-site</t>
        </is>
      </c>
      <c r="CT11" s="172" t="inlineStr">
        <is>
          <t>On-site</t>
        </is>
      </c>
      <c r="CU11" s="172" t="inlineStr">
        <is>
          <t>On-site</t>
        </is>
      </c>
      <c r="CV11" s="172" t="inlineStr">
        <is>
          <t>On-site</t>
        </is>
      </c>
      <c r="CW11" s="172" t="inlineStr">
        <is>
          <t>On-site</t>
        </is>
      </c>
      <c r="CX11" s="172" t="inlineStr">
        <is>
          <t>Refer Out</t>
        </is>
      </c>
      <c r="CY11" s="172" t="inlineStr">
        <is>
          <t>Refer Out</t>
        </is>
      </c>
      <c r="CZ11" s="172" t="inlineStr">
        <is>
          <t>On-site</t>
        </is>
      </c>
      <c r="DA11" s="172" t="inlineStr">
        <is>
          <t>Refer Out</t>
        </is>
      </c>
      <c r="DB11" s="172" t="inlineStr">
        <is>
          <t>Refer Out</t>
        </is>
      </c>
      <c r="DC11" s="172" t="inlineStr">
        <is>
          <t>Refer Out</t>
        </is>
      </c>
      <c r="DD11" s="172" t="inlineStr">
        <is>
          <t>Refer Out</t>
        </is>
      </c>
      <c r="DE11" s="172" t="inlineStr">
        <is>
          <t>Refer Out</t>
        </is>
      </c>
      <c r="DF11" s="172" t="inlineStr">
        <is>
          <t>On-site</t>
        </is>
      </c>
      <c r="DG11" s="172" t="inlineStr">
        <is>
          <t>On-site</t>
        </is>
      </c>
      <c r="DH11" s="172" t="inlineStr">
        <is>
          <t>On-site</t>
        </is>
      </c>
      <c r="DI11" s="172" t="inlineStr">
        <is>
          <t>On-site</t>
        </is>
      </c>
      <c r="DJ11" s="172" t="inlineStr">
        <is>
          <t>Not Available - Planning to add in next 12 months</t>
        </is>
      </c>
      <c r="DK11" s="172" t="inlineStr">
        <is>
          <t>Refer Out</t>
        </is>
      </c>
      <c r="DL11" s="172" t="inlineStr">
        <is>
          <t>Refer Out</t>
        </is>
      </c>
      <c r="DM11" s="172" t="inlineStr">
        <is>
          <t>On-site</t>
        </is>
      </c>
      <c r="DN11" s="172" t="inlineStr">
        <is>
          <t>On-site</t>
        </is>
      </c>
      <c r="DO11" s="172" t="inlineStr">
        <is>
          <t>Refer Out</t>
        </is>
      </c>
      <c r="DP11" s="172" t="inlineStr">
        <is>
          <t>Refer Out</t>
        </is>
      </c>
      <c r="DQ11" s="172" t="inlineStr">
        <is>
          <t>Yes</t>
        </is>
      </c>
      <c r="DR11" s="172" t="inlineStr">
        <is>
          <t>We are working on substance use referral relationships, as well as mental health.</t>
        </is>
      </c>
      <c r="DS11" s="172" t="n">
        <v>0</v>
      </c>
      <c r="DT11" s="172" t="n">
        <v>2218</v>
      </c>
      <c r="DU11" s="172" t="n">
        <v>0</v>
      </c>
      <c r="DV11" s="172" t="inlineStr">
        <is>
          <t>Physician Precription, Charitable Distributor Donation (i.e. AmeriCares, Stock bottles</t>
        </is>
      </c>
      <c r="DW11" s="172" t="inlineStr">
        <is>
          <t>Free Clinic</t>
        </is>
      </c>
      <c r="DX11" s="172" t="inlineStr">
        <is>
          <t>Outreach hours vary</t>
        </is>
      </c>
      <c r="DY11" s="172" t="inlineStr">
        <is>
          <t>We have other shelter but not clinic locations; we are mobile outside of our admin office.</t>
        </is>
      </c>
      <c r="DZ11" s="172" t="inlineStr">
        <is>
          <t>Yes, we have a Street Medicine van and Health Outreach Bus.</t>
        </is>
      </c>
      <c r="EA11" s="172" t="inlineStr">
        <is>
          <t>No</t>
        </is>
      </c>
      <c r="EB11" s="172" t="inlineStr">
        <is>
          <t>No, we do not accept payment of any kind</t>
        </is>
      </c>
      <c r="ED11" s="172" t="inlineStr">
        <is>
          <t>No</t>
        </is>
      </c>
      <c r="EF11" s="172" t="inlineStr">
        <is>
          <t>No</t>
        </is>
      </c>
      <c r="EG11" s="172" t="inlineStr">
        <is>
          <t>Individuals, foundations, local government, special events, state grants</t>
        </is>
      </c>
      <c r="EH11" s="172" t="inlineStr">
        <is>
          <t>We are not able to offer primary care through our mobile units due to infrastructure limitations. We are trying to become equipped to do mobile Medication Assisted Treatment</t>
        </is>
      </c>
      <c r="EI11" s="172" t="inlineStr">
        <is>
          <t>No need</t>
        </is>
      </c>
      <c r="EJ11" s="172" t="inlineStr">
        <is>
          <t>N/A</t>
        </is>
      </c>
      <c r="EK11" s="172" t="inlineStr">
        <is>
          <t>Being short-staffed</t>
        </is>
      </c>
      <c r="EL11" s="172" t="inlineStr">
        <is>
          <t>Unsure but thanks for asking!</t>
        </is>
      </c>
      <c r="EM11" s="172" t="inlineStr">
        <is>
          <t>No</t>
        </is>
      </c>
      <c r="EN11" s="172" t="inlineStr">
        <is>
          <t>Policy updates, funding opportunities, donations</t>
        </is>
      </c>
      <c r="EO11" s="175" t="inlineStr">
        <is>
          <t>https://drive.google.com/open?id=17hiP7osndNMdqf-WiJU77HY5YiqkmoLV</t>
        </is>
      </c>
      <c r="EP11" s="175" t="inlineStr">
        <is>
          <t>https://drive.google.com/open?id=15V9fe-xX79DIvGk82uqYIiaRQIyLr9GM</t>
        </is>
      </c>
      <c r="EQ11" s="175" t="inlineStr">
        <is>
          <t>https://drive.google.com/open?id=1Io_L-XoWTPID5l7SVVL5eaoMcvH-oX3k</t>
        </is>
      </c>
      <c r="ER11" s="172" t="inlineStr">
        <is>
          <t>Sending check to 42 Stephen St. #416 Lemont, IL 60439</t>
        </is>
      </c>
      <c r="ES11" s="172" t="inlineStr">
        <is>
          <t>The Night Ministry</t>
        </is>
      </c>
      <c r="ET11" s="172" t="inlineStr">
        <is>
          <t>Mary Poliwka</t>
        </is>
      </c>
    </row>
    <row r="12" ht="16" customHeight="1" s="290">
      <c r="B12" s="345" t="n">
        <v>44610.6155472338</v>
      </c>
      <c r="C12" s="172" t="inlineStr">
        <is>
          <t>chris@iamacf.org</t>
        </is>
      </c>
      <c r="D12" s="172" t="inlineStr">
        <is>
          <t>Chris Zala</t>
        </is>
      </c>
      <c r="E12" s="174" t="n">
        <v>7732551589</v>
      </c>
      <c r="F12" s="172" t="inlineStr">
        <is>
          <t>Indian American Medical Assoc. Charitable Foundation</t>
        </is>
      </c>
      <c r="G12" s="172" t="n">
        <v>7732758630</v>
      </c>
      <c r="H12" s="172" t="inlineStr">
        <is>
          <t>2645 W. Peterson Ave.</t>
        </is>
      </c>
      <c r="I12" s="172" t="inlineStr">
        <is>
          <t>Chicago</t>
        </is>
      </c>
      <c r="J12" s="172" t="inlineStr">
        <is>
          <t>Illinois</t>
        </is>
      </c>
      <c r="K12" s="172" t="n">
        <v>60659</v>
      </c>
      <c r="L12" s="172" t="inlineStr">
        <is>
          <t>same as above</t>
        </is>
      </c>
      <c r="M12" s="172" t="inlineStr">
        <is>
          <t>Chris Zala</t>
        </is>
      </c>
      <c r="N12" s="172" t="inlineStr">
        <is>
          <t>Interim Executive Director</t>
        </is>
      </c>
      <c r="O12" s="172" t="inlineStr">
        <is>
          <t>chris@iamacf.org</t>
        </is>
      </c>
      <c r="P12" s="172" t="inlineStr">
        <is>
          <t>Dr. Sukanya Reddy</t>
        </is>
      </c>
      <c r="Q12" s="172" t="inlineStr">
        <is>
          <t>Board Chair</t>
        </is>
      </c>
      <c r="R12" s="172" t="inlineStr">
        <is>
          <t xml:space="preserve">reddysukanya15@gmail.com </t>
        </is>
      </c>
      <c r="S12" s="175" t="inlineStr">
        <is>
          <t>www.iamacf.org</t>
        </is>
      </c>
      <c r="T12" s="172" t="inlineStr">
        <is>
          <t>Yes</t>
        </is>
      </c>
      <c r="U12" s="174" t="inlineStr">
        <is>
          <t>36-3910201</t>
        </is>
      </c>
      <c r="V12" s="180" t="n">
        <v>158050</v>
      </c>
      <c r="W12" s="172" t="n">
        <v>0</v>
      </c>
      <c r="X12" s="172" t="n">
        <v>3200</v>
      </c>
      <c r="Y12" s="172" t="n">
        <v>100</v>
      </c>
      <c r="Z12" s="172" t="n">
        <v>750</v>
      </c>
      <c r="AA12" s="172" t="n">
        <v>0</v>
      </c>
      <c r="AB12" s="172" t="n">
        <v>1280</v>
      </c>
      <c r="AC12" s="172" t="n">
        <v>0</v>
      </c>
      <c r="AD12" s="172" t="n">
        <v>1280</v>
      </c>
      <c r="AE12" s="172" t="n">
        <v>0</v>
      </c>
      <c r="AF12" s="172" t="n">
        <v>0</v>
      </c>
      <c r="AG12" s="172" t="n">
        <v>0</v>
      </c>
      <c r="AH12" s="172" t="n">
        <v>1000</v>
      </c>
      <c r="AI12" s="172" t="n">
        <v>0</v>
      </c>
      <c r="AJ12" s="172" t="n">
        <v>20</v>
      </c>
      <c r="AK12" s="172" t="n">
        <v>0</v>
      </c>
      <c r="AL12" s="172" t="inlineStr">
        <is>
          <t>On-site w/permitted pharmacy &amp; limited medicines (15 total)</t>
        </is>
      </c>
      <c r="AM12" s="172" t="n">
        <v>300</v>
      </c>
      <c r="AN12" s="172" t="n">
        <v>80</v>
      </c>
      <c r="AO12" s="172" t="n">
        <v>80</v>
      </c>
      <c r="AP12" s="172" t="n">
        <v>0</v>
      </c>
      <c r="AQ12" s="172" t="n">
        <v>5</v>
      </c>
      <c r="AR12" s="172" t="n">
        <v>0</v>
      </c>
      <c r="AS12" s="172" t="n">
        <v>1</v>
      </c>
      <c r="AT12" s="172" t="n">
        <v>80</v>
      </c>
      <c r="AU12" s="172" t="n">
        <v>1</v>
      </c>
      <c r="AV12" s="172" t="n">
        <v>25</v>
      </c>
      <c r="AW12" s="172" t="n">
        <v>0</v>
      </c>
      <c r="AX12" s="172" t="n">
        <v>5</v>
      </c>
      <c r="AY12" s="172" t="n">
        <v>50</v>
      </c>
      <c r="AZ12" s="172" t="n">
        <v>50</v>
      </c>
      <c r="BA12" s="172" t="n">
        <v>25</v>
      </c>
      <c r="BB12" s="172" t="n">
        <v>5</v>
      </c>
      <c r="BC12" s="172" t="n">
        <v>1</v>
      </c>
      <c r="BD12" s="172" t="n">
        <v>5</v>
      </c>
      <c r="BE12" s="172" t="n">
        <v>5</v>
      </c>
      <c r="BF12" s="172" t="inlineStr">
        <is>
          <t xml:space="preserve">Dyslipidemia/Hypercholesterolemia/Hypertension are the most challenging and are a high priority for the clinic.
</t>
        </is>
      </c>
      <c r="BG12" s="172" t="n">
        <v>70</v>
      </c>
      <c r="BH12" s="172" t="n">
        <v>30</v>
      </c>
      <c r="BI12" s="172" t="n">
        <v>0</v>
      </c>
      <c r="BJ12" s="172" t="n">
        <v>0</v>
      </c>
      <c r="BK12" s="172" t="n">
        <v>0</v>
      </c>
      <c r="BL12" s="172" t="n">
        <v>0</v>
      </c>
      <c r="BM12" s="172" t="n">
        <v>49.8</v>
      </c>
      <c r="BN12" s="172" t="n">
        <v>50.2</v>
      </c>
      <c r="BO12" s="172" t="n">
        <v>4</v>
      </c>
      <c r="BP12" s="172" t="n">
        <v>3</v>
      </c>
      <c r="BQ12" s="172" t="n">
        <v>2</v>
      </c>
      <c r="BR12" s="172" t="n">
        <v>85</v>
      </c>
      <c r="BS12" s="172" t="n">
        <v>0</v>
      </c>
      <c r="BT12" s="172" t="n">
        <v>0</v>
      </c>
      <c r="BU12" s="172" t="n">
        <v>0</v>
      </c>
      <c r="BV12" s="172" t="n">
        <v>6</v>
      </c>
      <c r="BW12" s="172" t="n">
        <v>0</v>
      </c>
      <c r="BX12" s="172" t="n">
        <v>20</v>
      </c>
      <c r="BY12" s="172" t="n">
        <v>70</v>
      </c>
      <c r="BZ12" s="172" t="n">
        <v>10</v>
      </c>
      <c r="CA12" s="172" t="n">
        <v>95</v>
      </c>
      <c r="CB12" s="172" t="inlineStr">
        <is>
          <t>Arabic, Hindi, Spanish, Gujarati, Urdu, Punjabi, Rohingya</t>
        </is>
      </c>
      <c r="CC12" s="172" t="inlineStr">
        <is>
          <t>Hindi, Gujarati, Urdu, Punjabi, Occasionally Spanish, Arabic, Rohingya based on volunteers</t>
        </is>
      </c>
      <c r="CD12" s="172" t="inlineStr">
        <is>
          <t>Immigrants, Primary Language other than English, Uninsured, Underinsured, Adults, Seniors (65+), Undocumented, Asylees, Refugees</t>
        </is>
      </c>
      <c r="CE12" s="172" t="inlineStr">
        <is>
          <t>N/A - our services are open to all</t>
        </is>
      </c>
      <c r="CF12" s="172" t="n">
        <v>0</v>
      </c>
      <c r="CG12" s="172" t="n">
        <v>8</v>
      </c>
      <c r="CH12" s="172" t="n">
        <v>0</v>
      </c>
      <c r="CI12" s="172" t="n">
        <v>100</v>
      </c>
      <c r="CJ12" s="172" t="n">
        <v>20</v>
      </c>
      <c r="CK12" s="172" t="n">
        <v>16</v>
      </c>
      <c r="CL12" s="172" t="n">
        <v>3000</v>
      </c>
      <c r="CM12" s="172" t="inlineStr">
        <is>
          <t>Yes</t>
        </is>
      </c>
      <c r="CN12" s="172" t="inlineStr">
        <is>
          <t>Practice Fusion</t>
        </is>
      </c>
      <c r="CO12" s="172" t="inlineStr">
        <is>
          <t>No</t>
        </is>
      </c>
      <c r="CP12" s="172" t="inlineStr">
        <is>
          <t>Telephone Appointments, limited services via telephone</t>
        </is>
      </c>
      <c r="CQ12" s="172" t="inlineStr">
        <is>
          <t>No</t>
        </is>
      </c>
      <c r="CR12" s="172" t="inlineStr">
        <is>
          <t>May potentially work with Updox soon</t>
        </is>
      </c>
      <c r="CS12" s="172" t="inlineStr">
        <is>
          <t>Refer Out</t>
        </is>
      </c>
      <c r="CT12" s="172" t="inlineStr">
        <is>
          <t>On-site</t>
        </is>
      </c>
      <c r="CU12" s="172" t="inlineStr">
        <is>
          <t>On-site</t>
        </is>
      </c>
      <c r="CV12" s="172" t="inlineStr">
        <is>
          <t>Refer Out</t>
        </is>
      </c>
      <c r="CW12" s="172" t="inlineStr">
        <is>
          <t>Refer Out</t>
        </is>
      </c>
      <c r="CX12" s="172" t="inlineStr">
        <is>
          <t>On-site</t>
        </is>
      </c>
      <c r="CY12" s="172" t="inlineStr">
        <is>
          <t>Refer Out</t>
        </is>
      </c>
      <c r="CZ12" s="172" t="inlineStr">
        <is>
          <t>On-site</t>
        </is>
      </c>
      <c r="DA12" s="172" t="inlineStr">
        <is>
          <t>Refer Out</t>
        </is>
      </c>
      <c r="DB12" s="172" t="inlineStr">
        <is>
          <t>Refer Out</t>
        </is>
      </c>
      <c r="DC12" s="172" t="inlineStr">
        <is>
          <t>Refer Out</t>
        </is>
      </c>
      <c r="DD12" s="172" t="inlineStr">
        <is>
          <t>Refer Out</t>
        </is>
      </c>
      <c r="DE12" s="172" t="inlineStr">
        <is>
          <t>Refer Out</t>
        </is>
      </c>
      <c r="DF12" s="172" t="inlineStr">
        <is>
          <t>Refer Out</t>
        </is>
      </c>
      <c r="DG12" s="172" t="inlineStr">
        <is>
          <t>Refer Out</t>
        </is>
      </c>
      <c r="DH12" s="172" t="inlineStr">
        <is>
          <t>Refer Out</t>
        </is>
      </c>
      <c r="DI12" s="172" t="inlineStr">
        <is>
          <t>Refer Out</t>
        </is>
      </c>
      <c r="DJ12" s="172" t="inlineStr">
        <is>
          <t>Refer Out</t>
        </is>
      </c>
      <c r="DK12" s="172" t="inlineStr">
        <is>
          <t>Not Available - Planning to add in next 12 months</t>
        </is>
      </c>
      <c r="DL12" s="172" t="inlineStr">
        <is>
          <t>Refer Out</t>
        </is>
      </c>
      <c r="DM12" s="172" t="inlineStr">
        <is>
          <t>On-site</t>
        </is>
      </c>
      <c r="DN12" s="172" t="inlineStr">
        <is>
          <t>On-site</t>
        </is>
      </c>
      <c r="DO12" s="172" t="inlineStr">
        <is>
          <t>On-site</t>
        </is>
      </c>
      <c r="DP12" s="172" t="inlineStr">
        <is>
          <t>On-site</t>
        </is>
      </c>
      <c r="DQ12" s="172" t="inlineStr">
        <is>
          <t>Yes</t>
        </is>
      </c>
      <c r="DR12" s="172" t="inlineStr">
        <is>
          <t>Emergency/Urgent care, X-ray/imaging, anything beyond primary care</t>
        </is>
      </c>
      <c r="DS12" s="172" t="n">
        <v>12</v>
      </c>
      <c r="DT12" s="172" t="n">
        <v>50</v>
      </c>
      <c r="DU12" s="181" t="n">
        <v>0.73</v>
      </c>
      <c r="DV12" s="172" t="inlineStr">
        <is>
          <t>Physician Precription, Charitable Distributor Donation (i.e. AmeriCares, also provide GoodRx savings cards for external pharmacy referrals</t>
        </is>
      </c>
      <c r="DW12" s="172" t="inlineStr">
        <is>
          <t>Free Primary Care clinic with free (limited) pharmacy &amp; labs</t>
        </is>
      </c>
      <c r="DX12" s="172" t="inlineStr">
        <is>
          <t>Free Primary Care clinic with free (limited) pharmacy &amp; labs</t>
        </is>
      </c>
      <c r="DY12" s="172" t="inlineStr">
        <is>
          <t>No</t>
        </is>
      </c>
      <c r="DZ12" s="172" t="inlineStr">
        <is>
          <t>No</t>
        </is>
      </c>
      <c r="EA12" s="172" t="inlineStr">
        <is>
          <t>No</t>
        </is>
      </c>
      <c r="EB12" s="172" t="inlineStr">
        <is>
          <t>No, but we accept donations/only for copy of medical records ($10)</t>
        </is>
      </c>
      <c r="ED12" s="172" t="inlineStr">
        <is>
          <t>No</t>
        </is>
      </c>
      <c r="EE12" s="172" t="inlineStr">
        <is>
          <t>We do not bill anyone for services</t>
        </is>
      </c>
      <c r="EF12" s="172" t="inlineStr">
        <is>
          <t>No</t>
        </is>
      </c>
      <c r="EG12" s="172" t="inlineStr">
        <is>
          <t xml:space="preserve">Endowments, Individuals, Corporations, Special Events, Medical School </t>
        </is>
      </c>
      <c r="EH12" s="172" t="inlineStr">
        <is>
          <t>Funding Avenues, Patient Lifestyle Modifications, Patient Education, Patient Competing Priorities, Cultural norms and practices regarding diet</t>
        </is>
      </c>
      <c r="EI12" s="172" t="inlineStr">
        <is>
          <t>Lack of staff/volunteer time, expertise and funding to sustain it</t>
        </is>
      </c>
      <c r="EJ12" s="172" t="inlineStr">
        <is>
          <t>We have EHR, but training new users is difficult due to staff capacity</t>
        </is>
      </c>
      <c r="EK12" s="172" t="inlineStr">
        <is>
          <t>Not enough funding and staffing capacity to operate more days of the week</t>
        </is>
      </c>
      <c r="EL12" s="172" t="inlineStr">
        <is>
          <t xml:space="preserve">Need help with marketing/referring people to our open staff positions, and help with info on grant/funding opportunities.  </t>
        </is>
      </c>
      <c r="EM12" s="172" t="inlineStr">
        <is>
          <t>No</t>
        </is>
      </c>
      <c r="EN12" s="172" t="inlineStr">
        <is>
          <t xml:space="preserve">Provide information on best practices of other successful free/charitable clinics, including how to recruit more volunteer physicians, pharmacists and other with admin/technical skills </t>
        </is>
      </c>
      <c r="EO12" s="175" t="inlineStr">
        <is>
          <t>https://drive.google.com/open?id=1SjTcpVUMTpbPJgQPXz0-mdXS8zy-ENyV</t>
        </is>
      </c>
      <c r="EP12" s="175" t="inlineStr">
        <is>
          <t>https://drive.google.com/open?id=1q-O2Bdhqw3VhO8GU-awEasSeb4K7HSih</t>
        </is>
      </c>
      <c r="EQ12" s="175" t="inlineStr">
        <is>
          <t>https://drive.google.com/open?id=1jfNSpHkECz0-i_4m_N5_RxGyfoete1d5</t>
        </is>
      </c>
      <c r="ER12" s="172" t="inlineStr">
        <is>
          <t>Submitting Via Paypal</t>
        </is>
      </c>
      <c r="ET12" s="172" t="inlineStr">
        <is>
          <t>Chris Zala</t>
        </is>
      </c>
    </row>
    <row r="13" ht="16" customHeight="1" s="290">
      <c r="B13" s="345" t="n">
        <v>44611.44623976852</v>
      </c>
      <c r="C13" s="172" t="inlineStr">
        <is>
          <t>msiemer@mobilecarefoundation.org</t>
        </is>
      </c>
      <c r="D13" s="172" t="inlineStr">
        <is>
          <t>Matt Siemer</t>
        </is>
      </c>
      <c r="E13" s="174" t="n">
        <v>7732952282</v>
      </c>
      <c r="F13" s="172" t="inlineStr">
        <is>
          <t>Mobile Care Chicago</t>
        </is>
      </c>
      <c r="G13" s="172" t="n">
        <v>7732544030</v>
      </c>
      <c r="H13" s="172" t="inlineStr">
        <is>
          <t>239 W. Root Street</t>
        </is>
      </c>
      <c r="I13" s="172" t="inlineStr">
        <is>
          <t>Chicago</t>
        </is>
      </c>
      <c r="J13" s="172" t="inlineStr">
        <is>
          <t>Illinois</t>
        </is>
      </c>
      <c r="K13" s="172" t="n">
        <v>60609</v>
      </c>
      <c r="M13" s="172" t="inlineStr">
        <is>
          <t>Matt Siemer</t>
        </is>
      </c>
      <c r="N13" s="172" t="inlineStr">
        <is>
          <t>Executive Director</t>
        </is>
      </c>
      <c r="O13" s="172" t="inlineStr">
        <is>
          <t>msiemer@mobilecarefoundation.org</t>
        </is>
      </c>
      <c r="P13" s="172" t="inlineStr">
        <is>
          <t>Rachel Lessing</t>
        </is>
      </c>
      <c r="Q13" s="172" t="inlineStr">
        <is>
          <t>Communications &amp; Development Manager</t>
        </is>
      </c>
      <c r="R13" s="172" t="inlineStr">
        <is>
          <t>rlessing@mobilecarefoundation.org</t>
        </is>
      </c>
      <c r="S13" s="175" t="inlineStr">
        <is>
          <t>www.mobilecarechicago.org</t>
        </is>
      </c>
      <c r="T13" s="172" t="inlineStr">
        <is>
          <t>Yes</t>
        </is>
      </c>
      <c r="U13" s="174" t="n">
        <v>364203198</v>
      </c>
      <c r="V13" s="178" t="n">
        <v>2359283</v>
      </c>
      <c r="W13" s="172" t="n">
        <v>140193</v>
      </c>
      <c r="X13" s="172" t="n">
        <v>5800</v>
      </c>
      <c r="Y13" s="172" t="n">
        <v>3190</v>
      </c>
      <c r="Z13" s="172" t="n">
        <v>6081</v>
      </c>
      <c r="AA13" s="172" t="n">
        <v>3300</v>
      </c>
      <c r="AB13" s="172" t="n">
        <v>4304</v>
      </c>
      <c r="AC13" s="172" t="n">
        <v>0</v>
      </c>
      <c r="AD13" s="172" t="n">
        <v>7604</v>
      </c>
      <c r="AE13" s="172" t="n">
        <v>1764</v>
      </c>
      <c r="AF13" s="172" t="n">
        <v>660</v>
      </c>
      <c r="AG13" s="172" t="n">
        <v>0</v>
      </c>
      <c r="AH13" s="172" t="n">
        <v>0</v>
      </c>
      <c r="AI13" s="172" t="n">
        <v>0</v>
      </c>
      <c r="AJ13" s="172" t="n">
        <v>2500</v>
      </c>
      <c r="AK13" s="172" t="n">
        <v>1083</v>
      </c>
      <c r="AL13" s="172" t="inlineStr">
        <is>
          <t>NA</t>
        </is>
      </c>
      <c r="AM13" s="172" t="n">
        <v>0</v>
      </c>
      <c r="AN13" s="172" t="n">
        <v>0</v>
      </c>
      <c r="AO13" s="172" t="n">
        <v>0</v>
      </c>
      <c r="AP13" s="172" t="n">
        <v>0</v>
      </c>
      <c r="AQ13" s="172" t="n">
        <v>0</v>
      </c>
      <c r="AR13" s="172" t="n">
        <v>44</v>
      </c>
      <c r="AS13" s="172" t="n">
        <v>0</v>
      </c>
      <c r="AT13" s="172" t="n">
        <v>0</v>
      </c>
      <c r="AU13" s="172" t="n">
        <v>0</v>
      </c>
      <c r="AV13" s="172" t="n">
        <v>2</v>
      </c>
      <c r="AW13" s="172" t="n">
        <v>8</v>
      </c>
      <c r="AX13" s="172" t="n">
        <v>34</v>
      </c>
      <c r="AY13" s="172" t="n">
        <v>0</v>
      </c>
      <c r="AZ13" s="172" t="n">
        <v>0</v>
      </c>
      <c r="BA13" s="172" t="n">
        <v>6</v>
      </c>
      <c r="BB13" s="172" t="n">
        <v>0</v>
      </c>
      <c r="BC13" s="172" t="n">
        <v>6</v>
      </c>
      <c r="BD13" s="172" t="n">
        <v>0</v>
      </c>
      <c r="BE13" s="172" t="n">
        <v>0</v>
      </c>
      <c r="BF13" s="172" t="inlineStr">
        <is>
          <t>vision services, mental/behavioral health, adult dental care, food allergy</t>
        </is>
      </c>
      <c r="BG13" s="172" t="n">
        <v>49</v>
      </c>
      <c r="BH13" s="172" t="n">
        <v>51</v>
      </c>
      <c r="BI13" s="172" t="n">
        <v>0</v>
      </c>
      <c r="BJ13" s="172" t="n">
        <v>0</v>
      </c>
      <c r="BK13" s="172" t="n">
        <v>0</v>
      </c>
      <c r="BL13" s="172" t="n">
        <v>82</v>
      </c>
      <c r="BM13" s="172" t="n">
        <v>4</v>
      </c>
      <c r="BN13" s="172" t="n">
        <v>14</v>
      </c>
      <c r="BO13" s="172" t="n">
        <v>64</v>
      </c>
      <c r="BP13" s="172" t="n">
        <v>1</v>
      </c>
      <c r="BQ13" s="172" t="n">
        <v>26</v>
      </c>
      <c r="BR13" s="172" t="n">
        <v>1</v>
      </c>
      <c r="BS13" s="172" t="n">
        <v>0</v>
      </c>
      <c r="BT13" s="172" t="n">
        <v>0</v>
      </c>
      <c r="BU13" s="172" t="n">
        <v>6</v>
      </c>
      <c r="BV13" s="172" t="n">
        <v>2</v>
      </c>
      <c r="BW13" s="172" t="n">
        <v>0</v>
      </c>
      <c r="BX13" s="172" t="n">
        <v>60</v>
      </c>
      <c r="BY13" s="172" t="n">
        <v>36</v>
      </c>
      <c r="BZ13" s="172" t="n">
        <v>4</v>
      </c>
      <c r="CA13" s="172" t="n">
        <v>55</v>
      </c>
      <c r="CB13" s="172" t="inlineStr">
        <is>
          <t>Spanish</t>
        </is>
      </c>
      <c r="CC13" s="172" t="inlineStr">
        <is>
          <t>Spanish</t>
        </is>
      </c>
      <c r="CD13" s="172" t="inlineStr">
        <is>
          <t>Primary Language other than English, Uninsured, Underinsured, Children</t>
        </is>
      </c>
      <c r="CE13" s="172" t="inlineStr">
        <is>
          <t>No criteria</t>
        </is>
      </c>
      <c r="CF13" s="172" t="n">
        <v>24</v>
      </c>
      <c r="CG13" s="172" t="n">
        <v>3</v>
      </c>
      <c r="CH13" s="172" t="n">
        <v>5</v>
      </c>
      <c r="CI13" s="172" t="n">
        <v>11</v>
      </c>
      <c r="CJ13" s="172" t="n">
        <v>0</v>
      </c>
      <c r="CK13" s="172" t="n">
        <v>11</v>
      </c>
      <c r="CL13" s="172" t="n">
        <v>53040</v>
      </c>
      <c r="CM13" s="172" t="inlineStr">
        <is>
          <t>Yes</t>
        </is>
      </c>
      <c r="CN13" s="172" t="inlineStr">
        <is>
          <t>Kareo &amp; Dentrix</t>
        </is>
      </c>
      <c r="CO13" s="172" t="inlineStr">
        <is>
          <t>Yes</t>
        </is>
      </c>
      <c r="CP13" s="172" t="inlineStr">
        <is>
          <t>Telephone Appointments, Text Messages, Video Appointments</t>
        </is>
      </c>
      <c r="CQ13" s="172" t="inlineStr">
        <is>
          <t>Yes</t>
        </is>
      </c>
      <c r="CR13" s="172" t="inlineStr">
        <is>
          <t>Doximity</t>
        </is>
      </c>
      <c r="CS13" s="172" t="inlineStr">
        <is>
          <t>Refer Out</t>
        </is>
      </c>
      <c r="CT13" s="172" t="inlineStr">
        <is>
          <t>On-site</t>
        </is>
      </c>
      <c r="CU13" s="172" t="inlineStr">
        <is>
          <t>On-site</t>
        </is>
      </c>
      <c r="CV13" s="172" t="inlineStr">
        <is>
          <t>On-site</t>
        </is>
      </c>
      <c r="CW13" s="172" t="inlineStr">
        <is>
          <t>On-site</t>
        </is>
      </c>
      <c r="CX13" s="172" t="inlineStr">
        <is>
          <t>Not Available - Not a priority</t>
        </is>
      </c>
      <c r="CY13" s="172" t="inlineStr">
        <is>
          <t>Not Available - Not a priority</t>
        </is>
      </c>
      <c r="CZ13" s="172" t="inlineStr">
        <is>
          <t>On-site</t>
        </is>
      </c>
      <c r="DA13" s="172" t="inlineStr">
        <is>
          <t>On-site</t>
        </is>
      </c>
      <c r="DB13" s="172" t="inlineStr">
        <is>
          <t>On-site</t>
        </is>
      </c>
      <c r="DC13" s="172" t="inlineStr">
        <is>
          <t>Not Available - Not a priority</t>
        </is>
      </c>
      <c r="DD13" s="172" t="inlineStr">
        <is>
          <t>Not Available - Not a priority</t>
        </is>
      </c>
      <c r="DE13" s="172" t="inlineStr">
        <is>
          <t>Not Available - Not a priority</t>
        </is>
      </c>
      <c r="DF13" s="172" t="inlineStr">
        <is>
          <t>Not Available - Not a priority</t>
        </is>
      </c>
      <c r="DG13" s="172" t="inlineStr">
        <is>
          <t>Not Available - Not a priority</t>
        </is>
      </c>
      <c r="DH13" s="172" t="inlineStr">
        <is>
          <t>Not Available - Not a priority</t>
        </is>
      </c>
      <c r="DI13" s="172" t="inlineStr">
        <is>
          <t>Refer Out</t>
        </is>
      </c>
      <c r="DJ13" s="172" t="inlineStr">
        <is>
          <t>Not Available - Would like to add but not currently planned</t>
        </is>
      </c>
      <c r="DK13" s="172" t="inlineStr">
        <is>
          <t>On-site</t>
        </is>
      </c>
      <c r="DL13" s="172" t="inlineStr">
        <is>
          <t>Not Available - Planning to add in next 12 months</t>
        </is>
      </c>
      <c r="DM13" s="172" t="inlineStr">
        <is>
          <t>Refer Out</t>
        </is>
      </c>
      <c r="DN13" s="172" t="inlineStr">
        <is>
          <t>On-site</t>
        </is>
      </c>
      <c r="DO13" s="172" t="inlineStr">
        <is>
          <t>Not Available - Not a priority</t>
        </is>
      </c>
      <c r="DP13" s="172" t="inlineStr">
        <is>
          <t>Not Available - Not a priority</t>
        </is>
      </c>
      <c r="DQ13" s="172" t="inlineStr">
        <is>
          <t>Yes</t>
        </is>
      </c>
      <c r="DR13" s="172" t="inlineStr">
        <is>
          <t>mental health, behavioral health, adult dental</t>
        </is>
      </c>
      <c r="DS13" s="172" t="n">
        <v>2491</v>
      </c>
      <c r="DT13" s="172" t="n">
        <v>0</v>
      </c>
      <c r="DU13" s="172" t="n">
        <v>0</v>
      </c>
      <c r="DV13" s="172" t="inlineStr">
        <is>
          <t>Charitable fill pharmacy on-site</t>
        </is>
      </c>
      <c r="DW13" s="172" t="inlineStr">
        <is>
          <t>Free Clinic</t>
        </is>
      </c>
      <c r="DX13" s="172" t="inlineStr">
        <is>
          <t>8am-3pm m-f</t>
        </is>
      </c>
      <c r="DY13" s="172" t="inlineStr">
        <is>
          <t>No</t>
        </is>
      </c>
      <c r="DZ13" s="172" t="inlineStr">
        <is>
          <t>Yes - that's what we do!</t>
        </is>
      </c>
      <c r="EA13" s="172" t="inlineStr">
        <is>
          <t>No</t>
        </is>
      </c>
      <c r="EB13" s="172" t="inlineStr">
        <is>
          <t>No, we do not accept payment of any kind</t>
        </is>
      </c>
      <c r="ED13" s="172" t="inlineStr">
        <is>
          <t>Yes</t>
        </is>
      </c>
      <c r="EE13" s="172" t="inlineStr">
        <is>
          <t>Medicaid</t>
        </is>
      </c>
      <c r="EG13" s="172" t="inlineStr">
        <is>
          <t>Foundations, Medicaid, Individuals, Corporations, Special Events</t>
        </is>
      </c>
      <c r="EH13" s="172" t="inlineStr">
        <is>
          <t>Medications, Funding Avenues, Patient Education, Patient Competing Priorities</t>
        </is>
      </c>
      <c r="EI13" s="172" t="inlineStr">
        <is>
          <t>All of the above, except lack of site</t>
        </is>
      </c>
      <c r="EJ13" s="172" t="n"/>
      <c r="EK13" s="172" t="inlineStr">
        <is>
          <t>Funding</t>
        </is>
      </c>
      <c r="EL13" s="172"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72" t="n"/>
      <c r="EN13" s="172"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5" t="inlineStr">
        <is>
          <t>https://drive.google.com/open?id=1pZCp02BCXgIZta-kLB9pCdYcIyiIX7GG</t>
        </is>
      </c>
      <c r="EP13" s="175" t="inlineStr">
        <is>
          <t>https://drive.google.com/open?id=1hzpCrpu0uyd2BXSpg5yedsATMk6xFQ0Y</t>
        </is>
      </c>
      <c r="EQ13" s="175" t="inlineStr">
        <is>
          <t>https://drive.google.com/open?id=1BTYTSVk7UOTBoSFKAZ8c970Hec7eU9UB</t>
        </is>
      </c>
      <c r="ER13" s="172" t="inlineStr">
        <is>
          <t>Submitting Via Paypal</t>
        </is>
      </c>
      <c r="ET13" s="172" t="inlineStr">
        <is>
          <t>Matt Siemer</t>
        </is>
      </c>
    </row>
    <row r="14" ht="16" customHeight="1" s="290">
      <c r="B14" s="345" t="n">
        <v>44617.50305571759</v>
      </c>
      <c r="C14" s="172" t="inlineStr">
        <is>
          <t>ls@chicagowomenshealthcenter.org</t>
        </is>
      </c>
      <c r="D14" s="172" t="inlineStr">
        <is>
          <t>Lisa Schergen</t>
        </is>
      </c>
      <c r="E14" s="174" t="inlineStr">
        <is>
          <t>7739356126 ext. 222</t>
        </is>
      </c>
      <c r="F14" s="172" t="inlineStr">
        <is>
          <t>Chicago Women's Health Center</t>
        </is>
      </c>
      <c r="G14" s="172" t="n">
        <v>7739356126</v>
      </c>
      <c r="H14" s="172" t="inlineStr">
        <is>
          <t>1025 W. Sunnyside Suite 201</t>
        </is>
      </c>
      <c r="I14" s="172" t="inlineStr">
        <is>
          <t>Chicago</t>
        </is>
      </c>
      <c r="J14" s="172" t="inlineStr">
        <is>
          <t>IL</t>
        </is>
      </c>
      <c r="K14" s="172" t="n">
        <v>60640</v>
      </c>
      <c r="L14" s="172" t="inlineStr">
        <is>
          <t>1025 W. Sunnyside Suite 201</t>
        </is>
      </c>
      <c r="M14" s="172" t="inlineStr">
        <is>
          <t>Lisa Schergen</t>
        </is>
      </c>
      <c r="N14" s="172" t="inlineStr">
        <is>
          <t>Executive Director</t>
        </is>
      </c>
      <c r="O14" s="172" t="inlineStr">
        <is>
          <t>ls@chicagowomenshealthcenter.org</t>
        </is>
      </c>
      <c r="P14" s="172" t="inlineStr">
        <is>
          <t>AJ Barks</t>
        </is>
      </c>
      <c r="Q14" s="172" t="inlineStr">
        <is>
          <t>Development Director</t>
        </is>
      </c>
      <c r="R14" s="172" t="inlineStr">
        <is>
          <t>ajb@chicagowomenshealthcenter.org</t>
        </is>
      </c>
      <c r="S14" s="175" t="inlineStr">
        <is>
          <t>www.chicagowomenshealthcenter.org</t>
        </is>
      </c>
      <c r="T14" s="172" t="inlineStr">
        <is>
          <t>Yes</t>
        </is>
      </c>
      <c r="U14" s="174" t="n">
        <v>362922469</v>
      </c>
      <c r="V14" s="178" t="n">
        <v>1048825</v>
      </c>
      <c r="W14" s="178" t="n">
        <v>1101738</v>
      </c>
      <c r="X14" s="178" t="n">
        <v>4724</v>
      </c>
      <c r="Y14" s="172" t="n">
        <v>1021</v>
      </c>
      <c r="Z14" s="172" t="n">
        <v>5700</v>
      </c>
      <c r="AA14" s="172" t="n">
        <v>0</v>
      </c>
      <c r="AB14" s="172" t="n">
        <v>2961</v>
      </c>
      <c r="AC14" s="172" t="n">
        <v>2520</v>
      </c>
      <c r="AD14" s="172" t="n">
        <v>5481</v>
      </c>
      <c r="AE14" s="172" t="n">
        <v>0</v>
      </c>
      <c r="AF14" s="172" t="n">
        <v>0</v>
      </c>
      <c r="AG14" s="172" t="n">
        <v>0</v>
      </c>
      <c r="AH14" s="172" t="n">
        <v>0</v>
      </c>
      <c r="AI14" s="172" t="n">
        <v>0</v>
      </c>
      <c r="AJ14" s="172" t="n">
        <v>0</v>
      </c>
      <c r="AK14" s="172" t="n">
        <v>0</v>
      </c>
      <c r="AL14" s="172" t="inlineStr">
        <is>
          <t>none</t>
        </is>
      </c>
      <c r="AM14" s="172" t="n">
        <v>0</v>
      </c>
      <c r="AN14" s="172" t="n">
        <v>3</v>
      </c>
      <c r="AO14" s="172" t="n">
        <v>5</v>
      </c>
      <c r="AP14" s="172" t="n">
        <v>70</v>
      </c>
      <c r="AQ14" s="172" t="n">
        <v>0</v>
      </c>
      <c r="AR14" s="172" t="n">
        <v>0</v>
      </c>
      <c r="AS14" s="172" t="n">
        <v>80</v>
      </c>
      <c r="AT14" s="172" t="n">
        <v>20</v>
      </c>
      <c r="AU14" s="172" t="n">
        <v>17</v>
      </c>
      <c r="AV14" s="172" t="n">
        <v>0</v>
      </c>
      <c r="AW14" s="172" t="n">
        <v>0</v>
      </c>
      <c r="AX14" s="172" t="n">
        <v>1</v>
      </c>
      <c r="AY14" s="172" t="n">
        <v>7</v>
      </c>
      <c r="AZ14" s="172" t="n">
        <v>20</v>
      </c>
      <c r="BA14" s="172" t="n">
        <v>0</v>
      </c>
      <c r="BB14" s="172" t="n">
        <v>0</v>
      </c>
      <c r="BC14" s="172" t="n">
        <v>10</v>
      </c>
      <c r="BD14" s="172" t="n">
        <v>5</v>
      </c>
      <c r="BE14" s="172" t="n">
        <v>0</v>
      </c>
      <c r="BF14" s="172" t="inlineStr">
        <is>
          <t>High priority: trans health services such as hormone therapy</t>
        </is>
      </c>
      <c r="BG14" s="172" t="n">
        <v>35</v>
      </c>
      <c r="BH14" s="172" t="n">
        <v>55</v>
      </c>
      <c r="BI14" s="172" t="n">
        <v>1</v>
      </c>
      <c r="BJ14" s="172" t="n">
        <v>1</v>
      </c>
      <c r="BK14" s="172" t="n">
        <v>8</v>
      </c>
      <c r="BL14" s="172" t="n">
        <v>54</v>
      </c>
      <c r="BM14" s="172" t="n">
        <v>45</v>
      </c>
      <c r="BN14" s="172" t="n">
        <v>1</v>
      </c>
      <c r="BO14" s="172" t="n">
        <v>36</v>
      </c>
      <c r="BP14" s="172" t="n">
        <v>32</v>
      </c>
      <c r="BQ14" s="172" t="n">
        <v>16</v>
      </c>
      <c r="BR14" s="172" t="n">
        <v>7</v>
      </c>
      <c r="BS14" s="172" t="n">
        <v>0</v>
      </c>
      <c r="BT14" s="172" t="n">
        <v>0</v>
      </c>
      <c r="BU14" s="172" t="n">
        <v>3</v>
      </c>
      <c r="BV14" s="172" t="n">
        <v>6</v>
      </c>
      <c r="BW14" s="172" t="n">
        <v>0</v>
      </c>
      <c r="BX14" s="172" t="n">
        <v>5</v>
      </c>
      <c r="BY14" s="172" t="n">
        <v>50</v>
      </c>
      <c r="BZ14" s="172" t="n">
        <v>45</v>
      </c>
      <c r="CA14" s="172" t="n">
        <v>10</v>
      </c>
      <c r="CB14" s="172" t="inlineStr">
        <is>
          <t>Arabic, Polish, Spanish, Russian, Vietnamese, Only English, Cantonese, Farsi, Tagalog, Indonesian, Italian, Japanese, Mongolian, Portuguese, Slovak</t>
        </is>
      </c>
      <c r="CD14" s="172" t="inlineStr">
        <is>
          <t>Immigrants, Primary Language other than English, Uninsured, Underinsured, Children, Adults, LGBTQ+, Transgender and/or gender non-conforming/non-binary, women</t>
        </is>
      </c>
      <c r="CE14" s="172" t="inlineStr">
        <is>
          <t>none</t>
        </is>
      </c>
      <c r="CF14" s="172" t="n">
        <v>9</v>
      </c>
      <c r="CG14" s="172" t="n">
        <v>11</v>
      </c>
      <c r="CH14" s="172" t="n">
        <v>1</v>
      </c>
      <c r="CI14" s="172" t="n">
        <v>34</v>
      </c>
      <c r="CJ14" s="172" t="n">
        <v>26</v>
      </c>
      <c r="CK14" s="172" t="n">
        <v>8</v>
      </c>
      <c r="CL14" s="178" t="n">
        <v>32665</v>
      </c>
      <c r="CM14" s="172" t="inlineStr">
        <is>
          <t>Yes</t>
        </is>
      </c>
      <c r="CN14" s="172" t="inlineStr">
        <is>
          <t>In the process of implementing Athena</t>
        </is>
      </c>
      <c r="CO14" s="172" t="inlineStr">
        <is>
          <t>Yes</t>
        </is>
      </c>
      <c r="CP14" s="172" t="inlineStr">
        <is>
          <t>Telephone Appointments, Video Appointments</t>
        </is>
      </c>
      <c r="CQ14" s="172" t="inlineStr">
        <is>
          <t>Yes</t>
        </is>
      </c>
      <c r="CR14" s="175" t="inlineStr">
        <is>
          <t>Doxy.me</t>
        </is>
      </c>
      <c r="CS14" s="172" t="inlineStr">
        <is>
          <t>On-site</t>
        </is>
      </c>
      <c r="CT14" s="172" t="inlineStr">
        <is>
          <t>On-site</t>
        </is>
      </c>
      <c r="CU14" s="172" t="inlineStr">
        <is>
          <t>Refer Out</t>
        </is>
      </c>
      <c r="CV14" s="172" t="inlineStr">
        <is>
          <t>Refer Out</t>
        </is>
      </c>
      <c r="CW14" s="172" t="inlineStr">
        <is>
          <t>Refer Out</t>
        </is>
      </c>
      <c r="CX14" s="172" t="inlineStr">
        <is>
          <t>Refer Out</t>
        </is>
      </c>
      <c r="CY14" s="172" t="inlineStr">
        <is>
          <t>Refer Out</t>
        </is>
      </c>
      <c r="CZ14" s="172" t="inlineStr">
        <is>
          <t>On-site</t>
        </is>
      </c>
      <c r="DA14" s="172" t="inlineStr">
        <is>
          <t>Refer Out</t>
        </is>
      </c>
      <c r="DB14" s="172" t="inlineStr">
        <is>
          <t>Refer Out</t>
        </is>
      </c>
      <c r="DC14" s="172" t="inlineStr">
        <is>
          <t>On-site</t>
        </is>
      </c>
      <c r="DD14" s="172" t="inlineStr">
        <is>
          <t>Refer Out</t>
        </is>
      </c>
      <c r="DE14" s="172" t="inlineStr">
        <is>
          <t>On-site</t>
        </is>
      </c>
      <c r="DF14" s="172" t="inlineStr">
        <is>
          <t>On-site</t>
        </is>
      </c>
      <c r="DG14" s="172" t="inlineStr">
        <is>
          <t>On-site</t>
        </is>
      </c>
      <c r="DH14" s="172" t="inlineStr">
        <is>
          <t>On-site</t>
        </is>
      </c>
      <c r="DI14" s="172" t="inlineStr">
        <is>
          <t>Refer Out</t>
        </is>
      </c>
      <c r="DJ14" s="172" t="inlineStr">
        <is>
          <t>On-site</t>
        </is>
      </c>
      <c r="DK14" s="172" t="inlineStr">
        <is>
          <t>Refer Out</t>
        </is>
      </c>
      <c r="DL14" s="172" t="inlineStr">
        <is>
          <t>Refer Out</t>
        </is>
      </c>
      <c r="DM14" s="172" t="inlineStr">
        <is>
          <t>Not Available - Would like to add but not currently planned</t>
        </is>
      </c>
      <c r="DN14" s="172" t="inlineStr">
        <is>
          <t>On-site</t>
        </is>
      </c>
      <c r="DO14" s="172" t="inlineStr">
        <is>
          <t>Refer Out</t>
        </is>
      </c>
      <c r="DP14" s="172" t="inlineStr">
        <is>
          <t>Refer Out</t>
        </is>
      </c>
      <c r="DQ14" s="172" t="inlineStr">
        <is>
          <t>No</t>
        </is>
      </c>
      <c r="DR14" s="172" t="inlineStr">
        <is>
          <t>Endocrinology, gynecology, specialists and providers of all types who are trauma-informed and trans-competent</t>
        </is>
      </c>
      <c r="DS14" s="172" t="n">
        <v>2655</v>
      </c>
      <c r="DT14" s="172" t="inlineStr">
        <is>
          <t>N/A</t>
        </is>
      </c>
      <c r="DU14" s="172" t="inlineStr">
        <is>
          <t>N/A</t>
        </is>
      </c>
      <c r="DV14" s="172" t="inlineStr">
        <is>
          <t>Physician Precription, Charitable fill pharmacy off-site, Generics through $4 Walmart Plan</t>
        </is>
      </c>
      <c r="DW14" s="172" t="inlineStr">
        <is>
          <t>Hybrid Charitable Clinic</t>
        </is>
      </c>
      <c r="DX14" s="172" t="n">
        <v>32</v>
      </c>
      <c r="DY14" s="172" t="inlineStr">
        <is>
          <t>No</t>
        </is>
      </c>
      <c r="DZ14" s="172" t="inlineStr">
        <is>
          <t>Not a mobile unit, but our Outreach and Education Program provides health education sessions and multi-session series' in Chicago Public Schools grades 4-12, and some community organizations. About 4000 students are served annually.</t>
        </is>
      </c>
      <c r="EA14" s="172" t="inlineStr">
        <is>
          <t>No</t>
        </is>
      </c>
      <c r="EB14" s="172" t="inlineStr">
        <is>
          <t>Yes, but fee is not required</t>
        </is>
      </c>
      <c r="ED14" s="172" t="inlineStr">
        <is>
          <t>Yes</t>
        </is>
      </c>
      <c r="EE14" s="172" t="inlineStr">
        <is>
          <t>Private Insurance</t>
        </is>
      </c>
      <c r="EF14" s="172" t="inlineStr">
        <is>
          <t>No</t>
        </is>
      </c>
      <c r="EG14" s="172" t="inlineStr">
        <is>
          <t>Patient fees, Foundations, Individuals, Corporations, Special Events</t>
        </is>
      </c>
      <c r="EH14" s="172" t="inlineStr">
        <is>
          <t>Medications, Funding Avenues</t>
        </is>
      </c>
      <c r="EI14" s="172" t="inlineStr">
        <is>
          <t>expense, lack of staff time and expertise</t>
        </is>
      </c>
      <c r="EJ14" s="172" t="n"/>
      <c r="EK14" s="172"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72" t="inlineStr">
        <is>
          <t>Ultimately, we just need a lot more funding. Clinic admin resources and support would be great too, consulting services, etc.</t>
        </is>
      </c>
      <c r="EM14" s="172"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5" t="inlineStr">
        <is>
          <t>https://drive.google.com/open?id=1jYwXRGsl4qK48EjyxTv-cRG338gI0rEi</t>
        </is>
      </c>
      <c r="EQ14" s="175" t="inlineStr">
        <is>
          <t>https://drive.google.com/open?id=1F5PG4RGoLxQ9aodY_eiTI2ZjicMd21Wt</t>
        </is>
      </c>
      <c r="ER14" s="172" t="inlineStr">
        <is>
          <t>Submitting Via Paypal</t>
        </is>
      </c>
      <c r="ES14" s="172" t="inlineStr">
        <is>
          <t>Paid via PayPal already</t>
        </is>
      </c>
      <c r="ET14" s="172" t="inlineStr">
        <is>
          <t>Lisa Schergen</t>
        </is>
      </c>
    </row>
    <row r="15" ht="16" customHeight="1" s="290">
      <c r="B15" s="345" t="n">
        <v>44623.52807252315</v>
      </c>
      <c r="C15" s="172" t="inlineStr">
        <is>
          <t>swest@wgmedclinic.org</t>
        </is>
      </c>
      <c r="D15" s="172" t="inlineStr">
        <is>
          <t>Lashawn Marconi</t>
        </is>
      </c>
      <c r="E15" s="174" t="n">
        <v>8157263377</v>
      </c>
      <c r="F15" s="172" t="inlineStr">
        <is>
          <t>Will-Grundy Medical Clinic</t>
        </is>
      </c>
      <c r="G15" s="172" t="n">
        <v>8157265112</v>
      </c>
      <c r="H15" s="172" t="inlineStr">
        <is>
          <t>213 East Cass Street</t>
        </is>
      </c>
      <c r="I15" s="172" t="inlineStr">
        <is>
          <t>JOLIET</t>
        </is>
      </c>
      <c r="J15" s="172" t="inlineStr">
        <is>
          <t>IL</t>
        </is>
      </c>
      <c r="K15" s="172" t="n">
        <v>60432</v>
      </c>
      <c r="M15" s="172" t="inlineStr">
        <is>
          <t>Shawn Marconi</t>
        </is>
      </c>
      <c r="N15" s="172" t="inlineStr">
        <is>
          <t>Executive Director</t>
        </is>
      </c>
      <c r="O15" s="172" t="inlineStr">
        <is>
          <t>swest@wgmedclinic.org</t>
        </is>
      </c>
      <c r="P15" s="172" t="inlineStr">
        <is>
          <t>Jackie Latham</t>
        </is>
      </c>
      <c r="Q15" s="172" t="inlineStr">
        <is>
          <t>Office Manager</t>
        </is>
      </c>
      <c r="R15" s="172" t="inlineStr">
        <is>
          <t>jlatham@wgmedclinic.org</t>
        </is>
      </c>
      <c r="S15" s="175" t="inlineStr">
        <is>
          <t>http://willgrundymedicalclinic.org/</t>
        </is>
      </c>
      <c r="T15" s="172" t="inlineStr">
        <is>
          <t>Yes</t>
        </is>
      </c>
      <c r="U15" s="174" t="n">
        <v>363492306</v>
      </c>
      <c r="V15" s="172" t="n">
        <v>676158</v>
      </c>
      <c r="W15" s="172" t="n">
        <v>625320</v>
      </c>
      <c r="X15" s="172" t="n">
        <v>6200</v>
      </c>
      <c r="Y15" s="172" t="n">
        <v>50</v>
      </c>
      <c r="Z15" s="172" t="n">
        <v>1822</v>
      </c>
      <c r="AA15" s="172" t="n">
        <v>0</v>
      </c>
      <c r="AB15" s="172" t="n">
        <v>1394</v>
      </c>
      <c r="AC15" s="172" t="n">
        <v>0</v>
      </c>
      <c r="AD15" s="172" t="n">
        <v>1394</v>
      </c>
      <c r="AE15" s="172" t="n">
        <v>200</v>
      </c>
      <c r="AF15" s="172" t="n">
        <v>0</v>
      </c>
      <c r="AG15" s="172" t="n">
        <v>2760</v>
      </c>
      <c r="AH15" s="172" t="n">
        <v>600</v>
      </c>
      <c r="AI15" s="172" t="n">
        <v>389</v>
      </c>
      <c r="AJ15" s="172" t="n">
        <v>100</v>
      </c>
      <c r="AK15" s="172" t="n">
        <v>1919</v>
      </c>
      <c r="AL15" s="172" t="inlineStr">
        <is>
          <t>Onsite Dispensary</t>
        </is>
      </c>
      <c r="AM15" s="172" t="n">
        <v>2616</v>
      </c>
      <c r="AN15" s="172" t="n">
        <v>24</v>
      </c>
      <c r="AO15" s="172" t="n">
        <v>30</v>
      </c>
      <c r="AP15" s="172" t="n">
        <v>10</v>
      </c>
      <c r="AQ15" s="172" t="n">
        <v>39</v>
      </c>
      <c r="AR15" s="172" t="n">
        <v>0</v>
      </c>
      <c r="AS15" s="172" t="n">
        <v>0</v>
      </c>
      <c r="AT15" s="172" t="n">
        <v>25</v>
      </c>
      <c r="AU15" s="172" t="n">
        <v>10</v>
      </c>
      <c r="AV15" s="172" t="n">
        <v>10</v>
      </c>
      <c r="AW15" s="172" t="n">
        <v>100</v>
      </c>
      <c r="AX15" s="172" t="n">
        <v>5</v>
      </c>
      <c r="AY15" s="172" t="n">
        <v>2</v>
      </c>
      <c r="AZ15" s="172" t="n">
        <v>10</v>
      </c>
      <c r="BA15" s="172" t="n">
        <v>10</v>
      </c>
      <c r="BB15" s="172" t="n">
        <v>14</v>
      </c>
      <c r="BC15" s="172" t="n">
        <v>0</v>
      </c>
      <c r="BD15" s="172" t="n">
        <v>0</v>
      </c>
      <c r="BE15" s="172" t="n">
        <v>0</v>
      </c>
      <c r="BF15" s="172" t="inlineStr">
        <is>
          <t>None that were not listed</t>
        </is>
      </c>
      <c r="BG15" s="172" t="n">
        <v>40</v>
      </c>
      <c r="BH15" s="172" t="n">
        <v>60</v>
      </c>
      <c r="BI15" s="172" t="n">
        <v>0</v>
      </c>
      <c r="BJ15" s="172" t="n">
        <v>0</v>
      </c>
      <c r="BK15" s="172" t="n">
        <v>0</v>
      </c>
      <c r="BL15" s="172" t="n">
        <v>0</v>
      </c>
      <c r="BM15" s="172" t="n">
        <v>90</v>
      </c>
      <c r="BN15" s="172" t="n">
        <v>10</v>
      </c>
      <c r="BO15" s="172" t="n">
        <v>80</v>
      </c>
      <c r="BP15" s="172" t="n">
        <v>10</v>
      </c>
      <c r="BQ15" s="172" t="n">
        <v>8</v>
      </c>
      <c r="BR15" s="172" t="n">
        <v>2</v>
      </c>
      <c r="BS15" s="172" t="n">
        <v>0</v>
      </c>
      <c r="BT15" s="172" t="n">
        <v>0</v>
      </c>
      <c r="BU15" s="172" t="n">
        <v>0</v>
      </c>
      <c r="BV15" s="172" t="n">
        <v>0</v>
      </c>
      <c r="BW15" s="172" t="n">
        <v>0</v>
      </c>
      <c r="BX15" s="172" t="n">
        <v>10</v>
      </c>
      <c r="BY15" s="172" t="n">
        <v>40</v>
      </c>
      <c r="BZ15" s="172" t="n">
        <v>55</v>
      </c>
      <c r="CA15" s="172" t="n">
        <v>60</v>
      </c>
      <c r="CB15" s="172" t="inlineStr">
        <is>
          <t>Spanish</t>
        </is>
      </c>
      <c r="CC15" s="172" t="inlineStr">
        <is>
          <t>Arabic, Hindi, Polish, Spanish, Gujarati, Urdu, Mandarin, French, Russian, Punjabi, Hmong, Sudanese, Vietnamese, Somali, Bumese, Rohingya, Tibetan, ASL, Only English</t>
        </is>
      </c>
      <c r="CD15" s="172"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72" t="inlineStr">
        <is>
          <t>Must be less than a certain percentage of FPL</t>
        </is>
      </c>
      <c r="CF15" s="172" t="n">
        <v>10</v>
      </c>
      <c r="CG15" s="172" t="n">
        <v>4</v>
      </c>
      <c r="CH15" s="172" t="n">
        <v>0</v>
      </c>
      <c r="CI15" s="172" t="n">
        <v>100</v>
      </c>
      <c r="CJ15" s="172" t="n">
        <v>16</v>
      </c>
      <c r="CK15" s="172" t="n">
        <v>20</v>
      </c>
      <c r="CL15" s="172" t="n">
        <v>25000</v>
      </c>
      <c r="CM15" s="172" t="inlineStr">
        <is>
          <t>Yes</t>
        </is>
      </c>
      <c r="CN15" s="172" t="inlineStr">
        <is>
          <t>ATHENA</t>
        </is>
      </c>
      <c r="CO15" s="172" t="inlineStr">
        <is>
          <t>Yes</t>
        </is>
      </c>
      <c r="CP15" s="172" t="inlineStr">
        <is>
          <t>Telephone Appointments, Text Messages, Video Appointments</t>
        </is>
      </c>
      <c r="CQ15" s="172" t="inlineStr">
        <is>
          <t>Yes</t>
        </is>
      </c>
      <c r="CR15" s="172" t="inlineStr">
        <is>
          <t>DocResponse</t>
        </is>
      </c>
      <c r="CS15" s="172" t="inlineStr">
        <is>
          <t>On-site</t>
        </is>
      </c>
      <c r="CT15" s="172" t="inlineStr">
        <is>
          <t>On-site</t>
        </is>
      </c>
      <c r="CU15" s="172" t="inlineStr">
        <is>
          <t>Refer Out</t>
        </is>
      </c>
      <c r="CV15" s="172" t="inlineStr">
        <is>
          <t>On-site</t>
        </is>
      </c>
      <c r="CW15" s="172" t="inlineStr">
        <is>
          <t>On-site</t>
        </is>
      </c>
      <c r="CX15" s="172" t="inlineStr">
        <is>
          <t>Refer Out</t>
        </is>
      </c>
      <c r="CY15" s="172" t="inlineStr">
        <is>
          <t>Refer Out</t>
        </is>
      </c>
      <c r="CZ15" s="172" t="inlineStr">
        <is>
          <t>On-site</t>
        </is>
      </c>
      <c r="DA15" s="172" t="inlineStr">
        <is>
          <t>On-site</t>
        </is>
      </c>
      <c r="DB15" s="172" t="inlineStr">
        <is>
          <t>On-site</t>
        </is>
      </c>
      <c r="DC15" s="172" t="inlineStr">
        <is>
          <t>Refer Out</t>
        </is>
      </c>
      <c r="DD15" s="172" t="inlineStr">
        <is>
          <t>Refer Out</t>
        </is>
      </c>
      <c r="DE15" s="172" t="inlineStr">
        <is>
          <t>On-site</t>
        </is>
      </c>
      <c r="DF15" s="172" t="inlineStr">
        <is>
          <t>Refer Out</t>
        </is>
      </c>
      <c r="DG15" s="172" t="inlineStr">
        <is>
          <t>Refer Out</t>
        </is>
      </c>
      <c r="DH15" s="172" t="inlineStr">
        <is>
          <t>Refer Out</t>
        </is>
      </c>
      <c r="DI15" s="172" t="inlineStr">
        <is>
          <t>Refer Out</t>
        </is>
      </c>
      <c r="DJ15" s="172" t="inlineStr">
        <is>
          <t>On-site</t>
        </is>
      </c>
      <c r="DK15" s="172" t="inlineStr">
        <is>
          <t>On-site</t>
        </is>
      </c>
      <c r="DL15" s="172" t="inlineStr">
        <is>
          <t>On-site</t>
        </is>
      </c>
      <c r="DM15" s="172" t="inlineStr">
        <is>
          <t>On-site</t>
        </is>
      </c>
      <c r="DN15" s="172" t="inlineStr">
        <is>
          <t>On-site</t>
        </is>
      </c>
      <c r="DO15" s="172" t="inlineStr">
        <is>
          <t>Refer Out</t>
        </is>
      </c>
      <c r="DP15" s="172" t="inlineStr">
        <is>
          <t>On-site</t>
        </is>
      </c>
      <c r="DQ15" s="172" t="inlineStr">
        <is>
          <t>Yes</t>
        </is>
      </c>
      <c r="DR15" s="172" t="inlineStr">
        <is>
          <t>Endocrinology, Cardiology, Hematology</t>
        </is>
      </c>
      <c r="DS15" s="172" t="n">
        <v>125</v>
      </c>
      <c r="DT15" s="178" t="n">
        <v>1000</v>
      </c>
      <c r="DU15" s="172" t="n">
        <v>1200</v>
      </c>
      <c r="DV15" s="172"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72" t="inlineStr">
        <is>
          <t>Free Clinic</t>
        </is>
      </c>
      <c r="DX15" s="172" t="n">
        <v>40</v>
      </c>
      <c r="DY15" s="172" t="inlineStr">
        <is>
          <t>We operate a site monthly in Morris, IL</t>
        </is>
      </c>
      <c r="DZ15" s="172" t="inlineStr">
        <is>
          <t>NO</t>
        </is>
      </c>
      <c r="EA15" s="172" t="inlineStr">
        <is>
          <t>NO</t>
        </is>
      </c>
      <c r="EB15" s="172" t="inlineStr">
        <is>
          <t>No, we do not accept payment of any kind</t>
        </is>
      </c>
      <c r="ED15" s="172" t="inlineStr">
        <is>
          <t>Yes</t>
        </is>
      </c>
      <c r="EE15" s="172" t="inlineStr">
        <is>
          <t>HRSA for COVID Vaccines</t>
        </is>
      </c>
      <c r="EF15" s="172" t="inlineStr">
        <is>
          <t>Yes</t>
        </is>
      </c>
      <c r="EG15" s="172" t="inlineStr">
        <is>
          <t>Foundations, State, Local and Federal Government, Individuals, Hospitals</t>
        </is>
      </c>
      <c r="EH15" s="172" t="inlineStr">
        <is>
          <t>Medications, Specialists, Funding Avenues</t>
        </is>
      </c>
      <c r="EI15" s="172" t="inlineStr">
        <is>
          <t>Lack of staff or volunteer time</t>
        </is>
      </c>
      <c r="EJ15" s="172" t="inlineStr">
        <is>
          <t>We have an EHR</t>
        </is>
      </c>
      <c r="EK15" s="172" t="inlineStr">
        <is>
          <t>Funding and compliance with new funder regulations and staffing</t>
        </is>
      </c>
      <c r="EL15" s="172" t="inlineStr">
        <is>
          <t>Funding process or avenues...</t>
        </is>
      </c>
      <c r="EM15" s="172" t="inlineStr">
        <is>
          <t>No</t>
        </is>
      </c>
      <c r="EN15" s="172" t="inlineStr">
        <is>
          <t>Funding, Behavioral health programming, Pandemic Preparedness</t>
        </is>
      </c>
      <c r="EO15" s="175" t="inlineStr">
        <is>
          <t>https://drive.google.com/open?id=14f1-NLxYJllircUUcSho8fcXrklK2a08</t>
        </is>
      </c>
      <c r="EP15" s="175" t="inlineStr">
        <is>
          <t>https://drive.google.com/open?id=15yZqMTpQfODiHzG7qQAFZnluStNJQvLG</t>
        </is>
      </c>
      <c r="EQ15" s="175" t="inlineStr">
        <is>
          <t>https://drive.google.com/open?id=119riOmcwgwqxmyzvLEXsgER5PfHbawgw</t>
        </is>
      </c>
      <c r="ER15" s="172" t="inlineStr">
        <is>
          <t>Sending check to 42 Stephen St. #416 Lemont, IL 60439</t>
        </is>
      </c>
      <c r="ES15" s="172" t="inlineStr">
        <is>
          <t>Will-Grundy Medical Clinic</t>
        </is>
      </c>
      <c r="ET15" s="172" t="inlineStr">
        <is>
          <t>Shawn Marconi</t>
        </is>
      </c>
    </row>
    <row r="16" ht="16" customHeight="1" s="290">
      <c r="B16" s="345" t="n">
        <v>44642.60998599537</v>
      </c>
      <c r="C16" s="172" t="inlineStr">
        <is>
          <t>maddy@illinoisfreeclinics.org</t>
        </is>
      </c>
      <c r="D16" s="172" t="inlineStr">
        <is>
          <t>Mimi Seleski</t>
        </is>
      </c>
      <c r="E16" s="174" t="inlineStr">
        <is>
          <t>773-681-8969</t>
        </is>
      </c>
      <c r="F16" s="172" t="inlineStr">
        <is>
          <t>The Ark</t>
        </is>
      </c>
      <c r="G16" s="172" t="inlineStr">
        <is>
          <t>773-973-1000</t>
        </is>
      </c>
      <c r="H16" s="172" t="inlineStr">
        <is>
          <t>6450 N California Ave</t>
        </is>
      </c>
      <c r="I16" s="172" t="inlineStr">
        <is>
          <t>Chicago</t>
        </is>
      </c>
      <c r="J16" s="172" t="inlineStr">
        <is>
          <t>IL</t>
        </is>
      </c>
      <c r="K16" s="172" t="n">
        <v>60645</v>
      </c>
      <c r="M16" s="172" t="inlineStr">
        <is>
          <t>Mimi Seleski</t>
        </is>
      </c>
      <c r="N16" s="172" t="inlineStr">
        <is>
          <t>Clinical Manager</t>
        </is>
      </c>
      <c r="O16" s="172" t="inlineStr">
        <is>
          <t>mseleski@arkchicago.org</t>
        </is>
      </c>
      <c r="P16" s="172" t="inlineStr">
        <is>
          <t>Marna Goldwin</t>
        </is>
      </c>
      <c r="Q16" s="172" t="inlineStr">
        <is>
          <t>Chief Executive Officer</t>
        </is>
      </c>
      <c r="R16" s="172" t="inlineStr">
        <is>
          <t>mgoldwin@arkchicago.org</t>
        </is>
      </c>
      <c r="S16" s="175" t="inlineStr">
        <is>
          <t>https://arkchicago.org/</t>
        </is>
      </c>
      <c r="T16" s="172" t="inlineStr">
        <is>
          <t>Yes</t>
        </is>
      </c>
      <c r="U16" s="174" t="inlineStr">
        <is>
          <t>23-7164967</t>
        </is>
      </c>
      <c r="V16" s="178" t="n">
        <v>475000</v>
      </c>
      <c r="W16" s="172" t="n">
        <v>0</v>
      </c>
      <c r="X16" s="172" t="n">
        <v>350</v>
      </c>
      <c r="Y16" s="172" t="n">
        <v>72</v>
      </c>
      <c r="Z16" s="172" t="n">
        <v>173</v>
      </c>
      <c r="AA16" s="172" t="n">
        <v>1669</v>
      </c>
      <c r="AB16" s="172" t="n">
        <v>1567</v>
      </c>
      <c r="AC16" s="172" t="n">
        <v>633</v>
      </c>
      <c r="AD16" s="172" t="n">
        <v>3869</v>
      </c>
      <c r="AE16" s="172" t="n">
        <v>0</v>
      </c>
      <c r="AF16" s="172" t="n">
        <v>0</v>
      </c>
      <c r="AG16" s="172" t="n">
        <v>11</v>
      </c>
      <c r="AH16" s="172" t="n">
        <v>0</v>
      </c>
      <c r="AI16" s="172" t="n">
        <v>10</v>
      </c>
      <c r="AJ16" s="172" t="n">
        <v>65</v>
      </c>
      <c r="AK16" s="172" t="n">
        <v>0</v>
      </c>
      <c r="AL16" s="172" t="inlineStr">
        <is>
          <t>On-site licensed/certificate/permitted pharmacy</t>
        </is>
      </c>
      <c r="AM16" s="178" t="n">
        <v>10000</v>
      </c>
      <c r="AN16" s="172" t="n">
        <v>60</v>
      </c>
      <c r="AO16" s="172" t="n">
        <v>60</v>
      </c>
      <c r="AP16" s="172" t="n">
        <v>50</v>
      </c>
      <c r="AQ16" s="172" t="n">
        <v>80</v>
      </c>
      <c r="AR16" s="172" t="n">
        <v>60</v>
      </c>
      <c r="AS16" s="172" t="n">
        <v>20</v>
      </c>
      <c r="AT16" s="172" t="n">
        <v>80</v>
      </c>
      <c r="AU16" s="172" t="n">
        <v>80</v>
      </c>
      <c r="AV16" s="172" t="n">
        <v>10</v>
      </c>
      <c r="AW16" s="172" t="n">
        <v>10</v>
      </c>
      <c r="AX16" s="172" t="n">
        <v>25</v>
      </c>
      <c r="AY16" s="172" t="n">
        <v>30</v>
      </c>
      <c r="AZ16" s="172" t="n">
        <v>80</v>
      </c>
      <c r="BA16" s="172" t="n">
        <v>40</v>
      </c>
      <c r="BB16" s="172" t="n">
        <v>30</v>
      </c>
      <c r="BC16" s="172" t="n">
        <v>20</v>
      </c>
      <c r="BD16" s="172" t="n">
        <v>25</v>
      </c>
      <c r="BE16" s="172" t="n">
        <v>0</v>
      </c>
      <c r="BF16" s="172" t="inlineStr">
        <is>
          <t>N/A</t>
        </is>
      </c>
      <c r="BG16" s="172" t="n">
        <v>47</v>
      </c>
      <c r="BH16" s="172" t="n">
        <v>53</v>
      </c>
      <c r="BI16" s="172" t="n">
        <v>0</v>
      </c>
      <c r="BJ16" s="172" t="n">
        <v>0</v>
      </c>
      <c r="BK16" s="172" t="n">
        <v>0</v>
      </c>
      <c r="BL16" s="172" t="n">
        <v>0</v>
      </c>
      <c r="BM16" s="172" t="n">
        <v>57.3</v>
      </c>
      <c r="BN16" s="172" t="n">
        <v>42.2</v>
      </c>
      <c r="BO16" s="172" t="n">
        <v>0</v>
      </c>
      <c r="BP16" s="172" t="n">
        <v>0</v>
      </c>
      <c r="BQ16" s="172" t="n">
        <v>0</v>
      </c>
      <c r="BR16" s="172" t="n">
        <v>0</v>
      </c>
      <c r="BS16" s="172" t="n">
        <v>0</v>
      </c>
      <c r="BT16" s="172" t="n">
        <v>0</v>
      </c>
      <c r="BU16" s="172" t="n">
        <v>0</v>
      </c>
      <c r="BV16" s="172" t="n">
        <v>0</v>
      </c>
      <c r="BW16" s="172" t="n">
        <v>0</v>
      </c>
      <c r="BX16" s="172" t="n">
        <v>60</v>
      </c>
      <c r="BY16" s="172" t="n">
        <v>20</v>
      </c>
      <c r="BZ16" s="172" t="n">
        <v>20</v>
      </c>
      <c r="CA16" s="172" t="n">
        <v>23</v>
      </c>
      <c r="CB16" s="172" t="inlineStr">
        <is>
          <t>Spanish, Russian, Hebrew</t>
        </is>
      </c>
      <c r="CC16" s="172" t="inlineStr">
        <is>
          <t>Spanish, Russian, Hebrew</t>
        </is>
      </c>
      <c r="CD16" s="172"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72" t="inlineStr">
        <is>
          <t>Must be less than a certain percentage of FPL</t>
        </is>
      </c>
      <c r="CF16" s="172" t="n">
        <v>4</v>
      </c>
      <c r="CG16" s="172" t="n">
        <v>5</v>
      </c>
      <c r="CH16" s="172" t="n">
        <v>2</v>
      </c>
      <c r="CI16" s="172" t="n">
        <v>100</v>
      </c>
      <c r="CJ16" s="172" t="n">
        <v>11</v>
      </c>
      <c r="CK16" s="172" t="n">
        <v>0</v>
      </c>
      <c r="CL16" s="172" t="inlineStr">
        <is>
          <t>No answer given</t>
        </is>
      </c>
      <c r="CM16" s="172" t="inlineStr">
        <is>
          <t>No</t>
        </is>
      </c>
      <c r="CO16" s="172" t="inlineStr">
        <is>
          <t>Yes</t>
        </is>
      </c>
      <c r="CP16" s="172" t="inlineStr">
        <is>
          <t>Telephone Appointments</t>
        </is>
      </c>
      <c r="CQ16" s="172" t="inlineStr">
        <is>
          <t>No</t>
        </is>
      </c>
      <c r="CS16" s="172" t="inlineStr">
        <is>
          <t>Refer Out</t>
        </is>
      </c>
      <c r="CT16" s="172" t="inlineStr">
        <is>
          <t>On-site</t>
        </is>
      </c>
      <c r="CU16" s="172" t="inlineStr">
        <is>
          <t>Refer Out</t>
        </is>
      </c>
      <c r="CV16" s="172" t="inlineStr">
        <is>
          <t>Refer Out</t>
        </is>
      </c>
      <c r="CW16" s="172" t="inlineStr">
        <is>
          <t>Refer Out</t>
        </is>
      </c>
      <c r="CX16" s="172" t="inlineStr">
        <is>
          <t>On-site</t>
        </is>
      </c>
      <c r="CY16" s="172" t="inlineStr">
        <is>
          <t>Refer Out</t>
        </is>
      </c>
      <c r="CZ16" s="172" t="inlineStr">
        <is>
          <t>On-site</t>
        </is>
      </c>
      <c r="DA16" s="172" t="inlineStr">
        <is>
          <t>On-site</t>
        </is>
      </c>
      <c r="DB16" s="172" t="inlineStr">
        <is>
          <t>On-site</t>
        </is>
      </c>
      <c r="DC16" s="172" t="inlineStr">
        <is>
          <t>On-site</t>
        </is>
      </c>
      <c r="DD16" s="172" t="inlineStr">
        <is>
          <t>Refer Out</t>
        </is>
      </c>
      <c r="DE16" s="172" t="inlineStr">
        <is>
          <t>On-site</t>
        </is>
      </c>
      <c r="DF16" s="172" t="inlineStr">
        <is>
          <t>Refer Out</t>
        </is>
      </c>
      <c r="DG16" s="172" t="inlineStr">
        <is>
          <t>Refer Out</t>
        </is>
      </c>
      <c r="DH16" s="172" t="inlineStr">
        <is>
          <t>On-site</t>
        </is>
      </c>
      <c r="DI16" s="172" t="inlineStr">
        <is>
          <t>Refer Out</t>
        </is>
      </c>
      <c r="DJ16" s="172" t="inlineStr">
        <is>
          <t>On-site</t>
        </is>
      </c>
      <c r="DK16" s="172" t="inlineStr">
        <is>
          <t>Refer Out</t>
        </is>
      </c>
      <c r="DL16" s="172" t="inlineStr">
        <is>
          <t>Refer Out</t>
        </is>
      </c>
      <c r="DM16" s="172" t="inlineStr">
        <is>
          <t>On-site</t>
        </is>
      </c>
      <c r="DN16" s="172" t="inlineStr">
        <is>
          <t>On-site</t>
        </is>
      </c>
      <c r="DO16" s="172" t="inlineStr">
        <is>
          <t>On-site</t>
        </is>
      </c>
      <c r="DP16" s="172" t="inlineStr">
        <is>
          <t>On-site</t>
        </is>
      </c>
      <c r="DQ16" s="172" t="inlineStr">
        <is>
          <t>Yes</t>
        </is>
      </c>
      <c r="DR16" s="172" t="inlineStr">
        <is>
          <t>Cardiology and Endocrinology</t>
        </is>
      </c>
      <c r="DS16" s="172" t="n"/>
      <c r="DT16" s="172" t="n">
        <v>0</v>
      </c>
      <c r="DU16" s="172" t="n">
        <v>0</v>
      </c>
      <c r="DV16" s="172" t="inlineStr">
        <is>
          <t>Physician Precription, Physician Samples, Drug Company PAP, Charitable Distributor Donation (i.e. AmeriCares</t>
        </is>
      </c>
      <c r="DW16" s="172" t="inlineStr">
        <is>
          <t>Free Clinic</t>
        </is>
      </c>
      <c r="DX16" s="172" t="n">
        <v>33</v>
      </c>
      <c r="DY16" s="172" t="inlineStr">
        <is>
          <t xml:space="preserve">Non-medical facility in Northbrook-pantry and case management only </t>
        </is>
      </c>
      <c r="DZ16" s="172" t="inlineStr">
        <is>
          <t>No</t>
        </is>
      </c>
      <c r="EA16" s="172" t="inlineStr">
        <is>
          <t>No</t>
        </is>
      </c>
      <c r="EB16" s="172" t="inlineStr">
        <is>
          <t>No, we do not accept payment of any kind</t>
        </is>
      </c>
      <c r="ED16" s="172" t="inlineStr">
        <is>
          <t>No</t>
        </is>
      </c>
      <c r="EF16" s="172" t="inlineStr">
        <is>
          <t>No</t>
        </is>
      </c>
      <c r="EG16" s="172" t="inlineStr">
        <is>
          <t xml:space="preserve">Individuals, Foundations, and Religious Organizations </t>
        </is>
      </c>
      <c r="EH16" s="172" t="inlineStr">
        <is>
          <t>Diagnostic Tests, Specialists, Procedures</t>
        </is>
      </c>
      <c r="EI16" s="172" t="n"/>
      <c r="EJ16" s="172" t="inlineStr">
        <is>
          <t>Lack of clinic staff buy-in</t>
        </is>
      </c>
      <c r="EK16" s="172" t="inlineStr">
        <is>
          <t xml:space="preserve">What will the year bring? While dental and pharmacy have returned to robust services medical (was foundation of the ARK) has not regained patients. </t>
        </is>
      </c>
      <c r="EL16" s="172" t="inlineStr">
        <is>
          <t>Not sure- we are very sure that patients with access to Medicaid should use that program to have more acess to care but it stops patients from coming to ARK. Ideas?</t>
        </is>
      </c>
      <c r="EM16" s="172" t="n"/>
      <c r="EN16" s="172" t="inlineStr">
        <is>
          <t>I-DROP we have opened pharmacy to many drug drop offs until we are sure we have adequate and legal systems in place</t>
        </is>
      </c>
      <c r="EO16" s="175" t="inlineStr">
        <is>
          <t>https://drive.google.com/open?id=1ICAxXOcU2s3FlmAc9l4L0rvh_dS6IR2p</t>
        </is>
      </c>
      <c r="EP16" s="175" t="inlineStr">
        <is>
          <t>https://drive.google.com/open?id=1cAq26rhg5vCW6Whn4Uq7swzUPwqGduo-</t>
        </is>
      </c>
      <c r="EQ16" s="175" t="inlineStr">
        <is>
          <t>https://drive.google.com/open?id=1_XKskjmXvu73gqI4ND-gvLOuyO4ugloa</t>
        </is>
      </c>
      <c r="ER16" s="172" t="inlineStr">
        <is>
          <t>Sending check to 42 Stephen St. #416 Lemont, IL 60439</t>
        </is>
      </c>
      <c r="ET16" s="172" t="inlineStr">
        <is>
          <t xml:space="preserve">mimi seleski </t>
        </is>
      </c>
    </row>
    <row r="17" ht="16" customHeight="1" s="290">
      <c r="B17" s="345" t="n">
        <v>44645.56126605324</v>
      </c>
      <c r="C17" s="172" t="inlineStr">
        <is>
          <t>maddy@illinoisfreeclinics.org</t>
        </is>
      </c>
      <c r="D17" s="172" t="inlineStr">
        <is>
          <t>Kathy Wade</t>
        </is>
      </c>
      <c r="E17" s="174" t="inlineStr">
        <is>
          <t>815-351-0421</t>
        </is>
      </c>
      <c r="F17" s="172" t="inlineStr">
        <is>
          <t>Azzarelli Outreach Clinic</t>
        </is>
      </c>
      <c r="G17" s="172" t="inlineStr">
        <is>
          <t>815-928-6093</t>
        </is>
      </c>
      <c r="H17" s="172" t="inlineStr">
        <is>
          <t xml:space="preserve">341N St. Joseph </t>
        </is>
      </c>
      <c r="I17" s="172" t="inlineStr">
        <is>
          <t>Kankakee</t>
        </is>
      </c>
      <c r="J17" s="172" t="inlineStr">
        <is>
          <t xml:space="preserve">Illinois </t>
        </is>
      </c>
      <c r="K17" s="172" t="n">
        <v>60901</v>
      </c>
      <c r="M17" s="172" t="inlineStr">
        <is>
          <t xml:space="preserve">Judy Busato </t>
        </is>
      </c>
      <c r="N17" s="172" t="inlineStr">
        <is>
          <t>Director</t>
        </is>
      </c>
      <c r="O17" s="172" t="inlineStr">
        <is>
          <t>judybusato@att.net</t>
        </is>
      </c>
      <c r="P17" s="172" t="inlineStr">
        <is>
          <t>Kathy Wade</t>
        </is>
      </c>
      <c r="Q17" s="172" t="inlineStr">
        <is>
          <t>Manger</t>
        </is>
      </c>
      <c r="R17" s="172" t="inlineStr">
        <is>
          <t>ksw1153@outlook.com</t>
        </is>
      </c>
      <c r="T17" s="172" t="inlineStr">
        <is>
          <t>Yes</t>
        </is>
      </c>
      <c r="U17" s="174" t="inlineStr">
        <is>
          <t>53-0196617</t>
        </is>
      </c>
      <c r="V17" s="172" t="n">
        <v>39868</v>
      </c>
      <c r="W17" s="172" t="n">
        <v>0</v>
      </c>
      <c r="X17" s="172" t="n">
        <v>500</v>
      </c>
      <c r="Y17" s="172" t="n">
        <v>50</v>
      </c>
      <c r="Z17" s="172" t="n">
        <v>642</v>
      </c>
      <c r="AA17" s="172" t="n">
        <v>0</v>
      </c>
      <c r="AB17" s="172" t="n">
        <v>642</v>
      </c>
      <c r="AC17" s="172" t="n">
        <v>0</v>
      </c>
      <c r="AD17" s="172" t="n">
        <v>642</v>
      </c>
      <c r="AE17" s="172" t="n">
        <v>100</v>
      </c>
      <c r="AF17" s="172" t="n">
        <v>0</v>
      </c>
      <c r="AG17" s="172" t="n">
        <v>12</v>
      </c>
      <c r="AH17" s="172" t="n">
        <v>100</v>
      </c>
      <c r="AI17" s="172" t="n">
        <v>0</v>
      </c>
      <c r="AJ17" s="172" t="n">
        <v>0</v>
      </c>
      <c r="AK17" s="172" t="n">
        <v>0</v>
      </c>
      <c r="AL17" s="172" t="inlineStr">
        <is>
          <t>Onsite Dispensary</t>
        </is>
      </c>
      <c r="AM17" s="172" t="n">
        <v>0</v>
      </c>
      <c r="AN17" s="172" t="n">
        <v>90</v>
      </c>
      <c r="AO17" s="172" t="n">
        <v>75</v>
      </c>
      <c r="AP17" s="172" t="n">
        <v>0</v>
      </c>
      <c r="AQ17" s="172" t="n">
        <v>0</v>
      </c>
      <c r="AR17" s="172" t="n">
        <v>0</v>
      </c>
      <c r="AS17" s="172" t="n">
        <v>2</v>
      </c>
      <c r="AT17" s="172" t="n">
        <v>65</v>
      </c>
      <c r="AU17" s="172" t="n">
        <v>10</v>
      </c>
      <c r="AV17" s="172" t="n">
        <v>80</v>
      </c>
      <c r="AW17" s="172" t="n">
        <v>0</v>
      </c>
      <c r="AX17" s="172" t="n">
        <v>10</v>
      </c>
      <c r="AY17" s="172" t="n">
        <v>5</v>
      </c>
      <c r="AZ17" s="172" t="n">
        <v>15</v>
      </c>
      <c r="BA17" s="172" t="n">
        <v>20</v>
      </c>
      <c r="BB17" s="172" t="n">
        <v>15</v>
      </c>
      <c r="BC17" s="172" t="n">
        <v>40</v>
      </c>
      <c r="BD17" s="172" t="n">
        <v>0</v>
      </c>
      <c r="BE17" s="172" t="n">
        <v>2</v>
      </c>
      <c r="BF17" s="172" t="inlineStr">
        <is>
          <t>Women's Health</t>
        </is>
      </c>
      <c r="BG17" s="172" t="n">
        <v>40</v>
      </c>
      <c r="BH17" s="172" t="n">
        <v>60</v>
      </c>
      <c r="BI17" s="172" t="n">
        <v>0</v>
      </c>
      <c r="BJ17" s="172" t="n">
        <v>0</v>
      </c>
      <c r="BK17" s="172" t="n">
        <v>0</v>
      </c>
      <c r="BL17" s="172" t="n">
        <v>1</v>
      </c>
      <c r="BM17" s="172" t="n">
        <v>75</v>
      </c>
      <c r="BN17" s="172" t="n">
        <v>24</v>
      </c>
      <c r="BO17" s="172" t="n">
        <v>86</v>
      </c>
      <c r="BP17" s="172" t="n">
        <v>3</v>
      </c>
      <c r="BQ17" s="172" t="n">
        <v>5</v>
      </c>
      <c r="BR17" s="172" t="n">
        <v>1</v>
      </c>
      <c r="BS17" s="172" t="n">
        <v>0</v>
      </c>
      <c r="BT17" s="172" t="n">
        <v>0</v>
      </c>
      <c r="BU17" s="172" t="n">
        <v>5</v>
      </c>
      <c r="BV17" s="172" t="n">
        <v>0</v>
      </c>
      <c r="BW17" s="172" t="n">
        <v>0</v>
      </c>
      <c r="BX17" s="172" t="n">
        <v>65</v>
      </c>
      <c r="BY17" s="172" t="n">
        <v>20</v>
      </c>
      <c r="BZ17" s="172" t="n">
        <v>15</v>
      </c>
      <c r="CA17" s="172" t="n">
        <v>60</v>
      </c>
      <c r="CB17" s="172" t="inlineStr">
        <is>
          <t>Hindi, Polish, Spanish, Russian, Only English</t>
        </is>
      </c>
      <c r="CC17" s="172" t="inlineStr">
        <is>
          <t>Spanish</t>
        </is>
      </c>
      <c r="CD17" s="172" t="inlineStr">
        <is>
          <t>Immigrants, Uninsured, Underinsured, Adults, Seniors (65+), Veterans, LGBTQ+, Transgender and/or gender non-conforming/non-binary, Individuals with a history of psychiatric disorder</t>
        </is>
      </c>
      <c r="CE17" s="172" t="inlineStr">
        <is>
          <t>We see any person in need of medical care regardless of race, creed, religion, or financial background</t>
        </is>
      </c>
      <c r="CF17" s="172" t="n">
        <v>0</v>
      </c>
      <c r="CG17" s="172" t="n">
        <v>2</v>
      </c>
      <c r="CH17" s="172" t="n">
        <v>0</v>
      </c>
      <c r="CI17" s="172" t="n">
        <v>16</v>
      </c>
      <c r="CJ17" s="172" t="n">
        <v>6</v>
      </c>
      <c r="CK17" s="172" t="n">
        <v>2</v>
      </c>
      <c r="CL17" s="172" t="n">
        <v>400</v>
      </c>
      <c r="CM17" s="172" t="inlineStr">
        <is>
          <t>No</t>
        </is>
      </c>
      <c r="CO17" s="172" t="inlineStr">
        <is>
          <t>Yes</t>
        </is>
      </c>
      <c r="CP17" s="172" t="inlineStr">
        <is>
          <t>Video Appointments</t>
        </is>
      </c>
      <c r="CQ17" s="172" t="inlineStr">
        <is>
          <t>No</t>
        </is>
      </c>
      <c r="CS17" s="172" t="inlineStr">
        <is>
          <t>On-site</t>
        </is>
      </c>
      <c r="CT17" s="172" t="inlineStr">
        <is>
          <t>On-site</t>
        </is>
      </c>
      <c r="CU17" s="172" t="inlineStr">
        <is>
          <t>On-site</t>
        </is>
      </c>
      <c r="CV17" s="172" t="inlineStr">
        <is>
          <t>Refer Out</t>
        </is>
      </c>
      <c r="CW17" s="172" t="inlineStr">
        <is>
          <t>Refer Out</t>
        </is>
      </c>
      <c r="CX17" s="172" t="inlineStr">
        <is>
          <t>Refer Out</t>
        </is>
      </c>
      <c r="CY17" s="172" t="inlineStr">
        <is>
          <t>Refer Out</t>
        </is>
      </c>
      <c r="CZ17" s="172" t="inlineStr">
        <is>
          <t>On-site</t>
        </is>
      </c>
      <c r="DA17" s="172" t="inlineStr">
        <is>
          <t>Refer Out</t>
        </is>
      </c>
      <c r="DB17" s="172" t="inlineStr">
        <is>
          <t>On-site</t>
        </is>
      </c>
      <c r="DC17" s="172" t="inlineStr">
        <is>
          <t>Refer Out</t>
        </is>
      </c>
      <c r="DD17" s="172" t="inlineStr">
        <is>
          <t>Refer Out</t>
        </is>
      </c>
      <c r="DE17" s="172" t="inlineStr">
        <is>
          <t>On-site</t>
        </is>
      </c>
      <c r="DF17" s="172" t="inlineStr">
        <is>
          <t>Refer Out</t>
        </is>
      </c>
      <c r="DG17" s="172" t="inlineStr">
        <is>
          <t>Refer Out</t>
        </is>
      </c>
      <c r="DH17" s="172" t="inlineStr">
        <is>
          <t>Refer Out</t>
        </is>
      </c>
      <c r="DI17" s="172" t="inlineStr">
        <is>
          <t>Refer Out</t>
        </is>
      </c>
      <c r="DJ17" s="172" t="inlineStr">
        <is>
          <t>On-site</t>
        </is>
      </c>
      <c r="DK17" s="172" t="inlineStr">
        <is>
          <t>On-site</t>
        </is>
      </c>
      <c r="DL17" s="172" t="inlineStr">
        <is>
          <t>On-site</t>
        </is>
      </c>
      <c r="DM17" s="172" t="inlineStr">
        <is>
          <t>Not Available - Not a priority</t>
        </is>
      </c>
      <c r="DN17" s="172" t="inlineStr">
        <is>
          <t>On-site</t>
        </is>
      </c>
      <c r="DO17" s="172" t="inlineStr">
        <is>
          <t>Refer Out</t>
        </is>
      </c>
      <c r="DP17" s="172" t="inlineStr">
        <is>
          <t>Not Available - Not a priority</t>
        </is>
      </c>
      <c r="DQ17" s="172" t="inlineStr">
        <is>
          <t>Yes</t>
        </is>
      </c>
      <c r="DR17" s="172" t="inlineStr">
        <is>
          <t>Urology, general surgery, mammographs</t>
        </is>
      </c>
      <c r="DS17" s="172" t="inlineStr">
        <is>
          <t>42-ortho</t>
        </is>
      </c>
      <c r="DT17" s="172" t="n">
        <v>0</v>
      </c>
      <c r="DU17" s="172" t="n">
        <v>0</v>
      </c>
      <c r="DV17" s="172" t="inlineStr">
        <is>
          <t>Physician Precription, Physician Samples, Generics through $4 Walmart Plan</t>
        </is>
      </c>
      <c r="DW17" s="172" t="inlineStr">
        <is>
          <t>Charitable Clinic</t>
        </is>
      </c>
      <c r="DX17" s="172" t="n">
        <v>20</v>
      </c>
      <c r="DY17" s="172" t="inlineStr">
        <is>
          <t>No</t>
        </is>
      </c>
      <c r="DZ17" s="172" t="inlineStr">
        <is>
          <t>No</t>
        </is>
      </c>
      <c r="EA17" s="172" t="inlineStr">
        <is>
          <t>No</t>
        </is>
      </c>
      <c r="EB17" s="172" t="inlineStr">
        <is>
          <t>No, but we accept donations</t>
        </is>
      </c>
      <c r="ED17" s="172" t="inlineStr">
        <is>
          <t>No</t>
        </is>
      </c>
      <c r="EF17" s="172" t="inlineStr">
        <is>
          <t>No</t>
        </is>
      </c>
      <c r="EG17" s="172" t="inlineStr">
        <is>
          <t>Foundations, Individuals, civic groups/professional &amp; member organizations, Religious Organizations</t>
        </is>
      </c>
      <c r="EH17" s="172" t="inlineStr">
        <is>
          <t>Diagnostic Tests, Procedures, Funding Avenues</t>
        </is>
      </c>
      <c r="EI17" s="172" t="inlineStr">
        <is>
          <t>Too expensive</t>
        </is>
      </c>
      <c r="EJ17" s="172" t="inlineStr">
        <is>
          <t>Too expensive</t>
        </is>
      </c>
      <c r="EK17" s="172" t="inlineStr">
        <is>
          <t>We have challenges but we do not lose sleep. Challenges funding and patients lack of utilizing patient education</t>
        </is>
      </c>
      <c r="EL17" s="172" t="inlineStr">
        <is>
          <t xml:space="preserve">How to assist pt to use our patient education resources </t>
        </is>
      </c>
      <c r="EM17" s="172"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72" t="inlineStr">
        <is>
          <t>Sending check to 42 Stephen St. #416 Lemont, IL 60439</t>
        </is>
      </c>
      <c r="ET17" s="172" t="inlineStr">
        <is>
          <t>Kathy Wade</t>
        </is>
      </c>
    </row>
    <row r="18" ht="16" customHeight="1" s="290">
      <c r="B18" s="345" t="n">
        <v>44649.67811855324</v>
      </c>
      <c r="C18" s="172" t="inlineStr">
        <is>
          <t>drbasharath@gmail.com</t>
        </is>
      </c>
      <c r="D18" s="172" t="inlineStr">
        <is>
          <t>Basharath Khan</t>
        </is>
      </c>
      <c r="E18" s="174" t="n">
        <v>3128239516</v>
      </c>
      <c r="F18" s="172" t="inlineStr">
        <is>
          <t xml:space="preserve">Hayat Clinic </t>
        </is>
      </c>
      <c r="G18" s="172" t="n">
        <v>7734654749</v>
      </c>
      <c r="H18" s="172" t="inlineStr">
        <is>
          <t>6350 N Maplewood</t>
        </is>
      </c>
      <c r="I18" s="172" t="inlineStr">
        <is>
          <t>Chicago</t>
        </is>
      </c>
      <c r="J18" s="172" t="inlineStr">
        <is>
          <t>Illinois</t>
        </is>
      </c>
      <c r="K18" s="172" t="n">
        <v>60659</v>
      </c>
      <c r="M18" s="172" t="inlineStr">
        <is>
          <t>Basharath Khan</t>
        </is>
      </c>
      <c r="N18" s="172" t="inlineStr">
        <is>
          <t>Executive Director</t>
        </is>
      </c>
      <c r="O18" s="172" t="inlineStr">
        <is>
          <t>drbasharath@gmail.com</t>
        </is>
      </c>
      <c r="P18" s="172" t="inlineStr">
        <is>
          <t>Rafath Ullah</t>
        </is>
      </c>
      <c r="Q18" s="172" t="inlineStr">
        <is>
          <t>Vice-president</t>
        </is>
      </c>
      <c r="R18" s="172" t="inlineStr">
        <is>
          <t>drrafath@gmail.com</t>
        </is>
      </c>
      <c r="S18" s="175" t="inlineStr">
        <is>
          <t>https://hayatclinicchicago.com/</t>
        </is>
      </c>
      <c r="T18" s="172" t="inlineStr">
        <is>
          <t>Yes</t>
        </is>
      </c>
      <c r="U18" s="174" t="n">
        <v>200248300</v>
      </c>
      <c r="V18" s="172" t="n">
        <v>53265</v>
      </c>
      <c r="W18" s="172" t="n">
        <v>0</v>
      </c>
      <c r="X18" s="172" t="n">
        <v>1636</v>
      </c>
      <c r="Y18" s="172" t="n">
        <v>1512</v>
      </c>
      <c r="Z18" s="172" t="n">
        <v>1023</v>
      </c>
      <c r="AA18" s="172" t="n">
        <v>0</v>
      </c>
      <c r="AB18" s="172" t="n">
        <v>1230</v>
      </c>
      <c r="AC18" s="172" t="n">
        <v>251</v>
      </c>
      <c r="AD18" s="172" t="n">
        <v>1481</v>
      </c>
      <c r="AE18" s="172" t="n">
        <v>251</v>
      </c>
      <c r="AF18" s="172" t="n">
        <v>0</v>
      </c>
      <c r="AG18" s="172" t="n">
        <v>0</v>
      </c>
      <c r="AH18" s="172" t="n">
        <v>563</v>
      </c>
      <c r="AI18" s="172" t="n">
        <v>0</v>
      </c>
      <c r="AJ18" s="172" t="n">
        <v>0</v>
      </c>
      <c r="AK18" s="172" t="n">
        <v>0</v>
      </c>
      <c r="AL18" s="172" t="inlineStr">
        <is>
          <t>Onsite Dispensary</t>
        </is>
      </c>
      <c r="AM18" s="172" t="n">
        <v>120</v>
      </c>
      <c r="AN18" s="172" t="n">
        <v>40</v>
      </c>
      <c r="AO18" s="172" t="n">
        <v>32</v>
      </c>
      <c r="AP18" s="172" t="n">
        <v>2</v>
      </c>
      <c r="AQ18" s="172" t="n">
        <v>8</v>
      </c>
      <c r="AR18" s="172" t="n">
        <v>0</v>
      </c>
      <c r="AS18" s="172" t="n">
        <v>1</v>
      </c>
      <c r="AT18" s="172" t="n">
        <v>5</v>
      </c>
      <c r="AU18" s="172" t="n">
        <v>8</v>
      </c>
      <c r="AV18" s="172" t="n">
        <v>1</v>
      </c>
      <c r="AW18" s="172" t="n">
        <v>0</v>
      </c>
      <c r="AX18" s="172" t="n">
        <v>1</v>
      </c>
      <c r="AY18" s="172" t="n">
        <v>1</v>
      </c>
      <c r="AZ18" s="172" t="n">
        <v>1</v>
      </c>
      <c r="BA18" s="172" t="n">
        <v>2</v>
      </c>
      <c r="BB18" s="172" t="n">
        <v>5</v>
      </c>
      <c r="BC18" s="172" t="n">
        <v>2</v>
      </c>
      <c r="BD18" s="172" t="n">
        <v>5</v>
      </c>
      <c r="BE18" s="172" t="n">
        <v>8</v>
      </c>
      <c r="BF18" s="172" t="n">
        <v>0</v>
      </c>
      <c r="BG18" s="172" t="n">
        <v>56</v>
      </c>
      <c r="BH18" s="172" t="n">
        <v>44</v>
      </c>
      <c r="BI18" s="172" t="n">
        <v>0</v>
      </c>
      <c r="BJ18" s="172" t="n">
        <v>0</v>
      </c>
      <c r="BK18" s="172" t="n">
        <v>0</v>
      </c>
      <c r="BL18" s="172" t="n">
        <v>2</v>
      </c>
      <c r="BM18" s="172" t="n">
        <v>65</v>
      </c>
      <c r="BN18" s="172" t="n">
        <v>33</v>
      </c>
      <c r="BO18" s="172" t="n">
        <v>1</v>
      </c>
      <c r="BP18" s="172" t="n">
        <v>1</v>
      </c>
      <c r="BQ18" s="172" t="n">
        <v>3</v>
      </c>
      <c r="BR18" s="172" t="n">
        <v>2</v>
      </c>
      <c r="BS18" s="172" t="n">
        <v>94</v>
      </c>
      <c r="BT18" s="172" t="n">
        <v>1</v>
      </c>
      <c r="BU18" s="172" t="n">
        <v>1</v>
      </c>
      <c r="BV18" s="172" t="n">
        <v>0</v>
      </c>
      <c r="BW18" s="172" t="n">
        <v>0</v>
      </c>
      <c r="BX18" s="172" t="n">
        <v>75</v>
      </c>
      <c r="BY18" s="172" t="n">
        <v>15</v>
      </c>
      <c r="BZ18" s="172" t="n">
        <v>10</v>
      </c>
      <c r="CA18" s="172" t="n">
        <v>65</v>
      </c>
      <c r="CB18" s="172" t="inlineStr">
        <is>
          <t>Arabic, Hindi, Spanish, Gujarati, Urdu</t>
        </is>
      </c>
      <c r="CC18" s="172" t="inlineStr">
        <is>
          <t>Arabic, Rohingya</t>
        </is>
      </c>
      <c r="CD18" s="172" t="inlineStr">
        <is>
          <t>Homeless, Immigrants, Primary Language other than English, Uninsured, Underinsured, Seniors (65+)</t>
        </is>
      </c>
      <c r="CE18" s="172" t="inlineStr">
        <is>
          <t>must live in the county that clinic is located</t>
        </is>
      </c>
      <c r="CF18" s="172" t="n">
        <v>0</v>
      </c>
      <c r="CG18" s="172" t="n">
        <v>2</v>
      </c>
      <c r="CH18" s="172" t="n">
        <v>0</v>
      </c>
      <c r="CI18" s="172" t="n">
        <v>25</v>
      </c>
      <c r="CJ18" s="172" t="n">
        <v>17</v>
      </c>
      <c r="CK18" s="172" t="n">
        <v>8</v>
      </c>
      <c r="CL18" s="172" t="n">
        <v>320</v>
      </c>
      <c r="CM18" s="172" t="inlineStr">
        <is>
          <t>Yes</t>
        </is>
      </c>
      <c r="CN18" s="172" t="inlineStr">
        <is>
          <t>PRACTICE FUSION</t>
        </is>
      </c>
      <c r="CO18" s="172" t="inlineStr">
        <is>
          <t>Yes</t>
        </is>
      </c>
      <c r="CP18" s="172" t="inlineStr">
        <is>
          <t>Telephone Appointments</t>
        </is>
      </c>
      <c r="CQ18" s="172" t="inlineStr">
        <is>
          <t>No</t>
        </is>
      </c>
      <c r="CS18" s="172" t="inlineStr">
        <is>
          <t>Not Available - Not a priority</t>
        </is>
      </c>
      <c r="CT18" s="172" t="inlineStr">
        <is>
          <t>Not Available - Planning to add in next 12 months</t>
        </is>
      </c>
      <c r="CU18" s="172" t="inlineStr">
        <is>
          <t>Not Available - Not a priority</t>
        </is>
      </c>
      <c r="CV18" s="172" t="inlineStr">
        <is>
          <t>Not Available - Not a priority</t>
        </is>
      </c>
      <c r="CW18" s="172" t="inlineStr">
        <is>
          <t>Not Available - Not a priority</t>
        </is>
      </c>
      <c r="CX18" s="172" t="inlineStr">
        <is>
          <t>Refer Out</t>
        </is>
      </c>
      <c r="CY18" s="172" t="inlineStr">
        <is>
          <t>Refer Out</t>
        </is>
      </c>
      <c r="CZ18" s="172" t="inlineStr">
        <is>
          <t>On-site</t>
        </is>
      </c>
      <c r="DA18" s="172" t="inlineStr">
        <is>
          <t>Not Available - Planning to add in next 12 months</t>
        </is>
      </c>
      <c r="DB18" s="172" t="inlineStr">
        <is>
          <t>On-site</t>
        </is>
      </c>
      <c r="DC18" s="172" t="inlineStr">
        <is>
          <t>Not Available - Not a priority</t>
        </is>
      </c>
      <c r="DD18" s="172" t="inlineStr">
        <is>
          <t>Not Available - Would like to add but not currently planned</t>
        </is>
      </c>
      <c r="DE18" s="172" t="inlineStr">
        <is>
          <t>Not Available - Would like to add but not currently planned</t>
        </is>
      </c>
      <c r="DF18" s="172" t="inlineStr">
        <is>
          <t>Not Available - Would like to add but not currently planned</t>
        </is>
      </c>
      <c r="DG18" s="172" t="inlineStr">
        <is>
          <t>Not Available - Would like to add but not currently planned</t>
        </is>
      </c>
      <c r="DH18" s="172" t="inlineStr">
        <is>
          <t>Not Available - Would like to add but not currently planned</t>
        </is>
      </c>
      <c r="DI18" s="172" t="inlineStr">
        <is>
          <t>Not Available - Would like to add but not currently planned</t>
        </is>
      </c>
      <c r="DJ18" s="172" t="inlineStr">
        <is>
          <t>Not Available - Planning to add in next 12 months</t>
        </is>
      </c>
      <c r="DK18" s="172" t="inlineStr">
        <is>
          <t>Not Available - Planning to add in next 12 months</t>
        </is>
      </c>
      <c r="DL18" s="172" t="inlineStr">
        <is>
          <t>Not Available - Planning to add in next 12 months</t>
        </is>
      </c>
      <c r="DM18" s="172" t="inlineStr">
        <is>
          <t>Refer Out</t>
        </is>
      </c>
      <c r="DN18" s="172" t="inlineStr">
        <is>
          <t>Refer Out</t>
        </is>
      </c>
      <c r="DO18" s="172" t="inlineStr">
        <is>
          <t>Not Available - Would like to add but not currently planned</t>
        </is>
      </c>
      <c r="DP18" s="172" t="inlineStr">
        <is>
          <t>On-site</t>
        </is>
      </c>
      <c r="DQ18" s="172" t="inlineStr">
        <is>
          <t>Yes</t>
        </is>
      </c>
      <c r="DR18" s="172" t="inlineStr">
        <is>
          <t xml:space="preserve">Cardiology, psychiatry and dentistry. </t>
        </is>
      </c>
      <c r="DS18" s="172" t="n">
        <v>475</v>
      </c>
      <c r="DT18" s="172" t="n">
        <v>150</v>
      </c>
      <c r="DU18" s="172" t="n">
        <v>325</v>
      </c>
      <c r="DV18" s="172" t="inlineStr">
        <is>
          <t>Physician Precription</t>
        </is>
      </c>
      <c r="DW18" s="172" t="inlineStr">
        <is>
          <t>Charitable Clinic</t>
        </is>
      </c>
      <c r="DX18" s="172" t="n">
        <v>6</v>
      </c>
      <c r="DY18" s="172" t="inlineStr">
        <is>
          <t xml:space="preserve">no </t>
        </is>
      </c>
      <c r="DZ18" s="172" t="inlineStr">
        <is>
          <t>No</t>
        </is>
      </c>
      <c r="EA18" s="172" t="inlineStr">
        <is>
          <t>LIONS CLUB</t>
        </is>
      </c>
      <c r="EB18" s="172" t="inlineStr">
        <is>
          <t>No, but we accept donations</t>
        </is>
      </c>
      <c r="ED18" s="172" t="inlineStr">
        <is>
          <t>No</t>
        </is>
      </c>
      <c r="EF18" s="172" t="inlineStr">
        <is>
          <t>No</t>
        </is>
      </c>
      <c r="EG18" s="172" t="inlineStr">
        <is>
          <t xml:space="preserve">Federal, state, local goverment, hospitals and foundations. </t>
        </is>
      </c>
      <c r="EH18" s="172" t="inlineStr">
        <is>
          <t>Medications, Diagnostic Tests, Specialists, Procedures, Literacy</t>
        </is>
      </c>
      <c r="EI18" s="172" t="inlineStr">
        <is>
          <t>Lack of staff or volunteer time</t>
        </is>
      </c>
      <c r="EJ18" s="172" t="n"/>
      <c r="EK18" s="172" t="inlineStr">
        <is>
          <t>Volunteer need</t>
        </is>
      </c>
      <c r="EL18" s="172" t="inlineStr">
        <is>
          <t>Enroll more volunteers</t>
        </is>
      </c>
      <c r="EM18" s="172" t="inlineStr">
        <is>
          <t>None</t>
        </is>
      </c>
      <c r="EN18" s="172" t="inlineStr">
        <is>
          <t xml:space="preserve">Funding. </t>
        </is>
      </c>
      <c r="ER18" s="172" t="inlineStr">
        <is>
          <t>Submitting Via Paypal</t>
        </is>
      </c>
      <c r="ET18" s="172" t="inlineStr">
        <is>
          <t xml:space="preserve">Basharath Khan. </t>
        </is>
      </c>
    </row>
    <row r="19" ht="20.25" customHeight="1" s="290">
      <c r="B19" s="345" t="n">
        <v>44650.49555259259</v>
      </c>
      <c r="C19" s="172" t="inlineStr">
        <is>
          <t>maddy@illinoisfreeclinics.org</t>
        </is>
      </c>
      <c r="D19" s="172" t="inlineStr">
        <is>
          <t>Susan Davis</t>
        </is>
      </c>
      <c r="E19" s="174" t="inlineStr">
        <is>
          <t>630-783-2832</t>
        </is>
      </c>
      <c r="F19" s="172" t="inlineStr">
        <is>
          <t>Bolingbrook Christian Health Center</t>
        </is>
      </c>
      <c r="G19" s="172" t="inlineStr">
        <is>
          <t>630-783-2832</t>
        </is>
      </c>
      <c r="H19" s="172" t="inlineStr">
        <is>
          <t xml:space="preserve">151 E. Briarcliff Rd. </t>
        </is>
      </c>
      <c r="I19" s="172" t="inlineStr">
        <is>
          <t>Bolingbrook</t>
        </is>
      </c>
      <c r="J19" s="172" t="inlineStr">
        <is>
          <t>IL</t>
        </is>
      </c>
      <c r="K19" s="172" t="n">
        <v>60440</v>
      </c>
      <c r="M19" s="172" t="inlineStr">
        <is>
          <t>Susan Davis</t>
        </is>
      </c>
      <c r="N19" s="172" t="inlineStr">
        <is>
          <t>Executive Director</t>
        </is>
      </c>
      <c r="O19" s="172" t="inlineStr">
        <is>
          <t>susandavis.bchc@yahoo.com</t>
        </is>
      </c>
      <c r="S19" s="175" t="inlineStr">
        <is>
          <t>www.bolingbrookchristianhealthcenter.com</t>
        </is>
      </c>
      <c r="T19" s="172" t="inlineStr">
        <is>
          <t>Yes</t>
        </is>
      </c>
      <c r="U19" s="174" t="inlineStr">
        <is>
          <t>36-44014468</t>
        </is>
      </c>
      <c r="V19" s="172" t="n">
        <v>204178</v>
      </c>
      <c r="W19" s="172" t="inlineStr">
        <is>
          <t>N/a</t>
        </is>
      </c>
      <c r="X19" s="172" t="n">
        <v>141</v>
      </c>
      <c r="Y19" s="172" t="n">
        <v>101</v>
      </c>
      <c r="Z19" s="172" t="n">
        <v>500</v>
      </c>
      <c r="AA19" s="172" t="n">
        <v>0</v>
      </c>
      <c r="AB19" s="172" t="n">
        <v>2279</v>
      </c>
      <c r="AC19" s="172" t="n">
        <v>0</v>
      </c>
      <c r="AD19" s="172" t="n">
        <v>2279</v>
      </c>
      <c r="AE19" s="172" t="n">
        <v>0</v>
      </c>
      <c r="AF19" s="172" t="n">
        <v>0</v>
      </c>
      <c r="AG19" s="172" t="n">
        <v>0</v>
      </c>
      <c r="AH19" s="172" t="n">
        <v>2760</v>
      </c>
      <c r="AI19" s="172" t="n">
        <v>116</v>
      </c>
      <c r="AJ19" s="172" t="n">
        <v>25</v>
      </c>
      <c r="AK19" s="172" t="n">
        <v>0</v>
      </c>
      <c r="AL19" s="172" t="inlineStr">
        <is>
          <t>Onsite Dispensary</t>
        </is>
      </c>
      <c r="AM19" s="172" t="n">
        <v>4947</v>
      </c>
      <c r="AN19" s="172" t="n">
        <v>76</v>
      </c>
      <c r="AO19" s="172" t="n">
        <v>100</v>
      </c>
      <c r="AP19" s="172" t="n">
        <v>80</v>
      </c>
      <c r="AQ19" s="172" t="n">
        <v>25</v>
      </c>
      <c r="AR19" s="172" t="n">
        <v>0</v>
      </c>
      <c r="AS19" s="172" t="n">
        <v>50</v>
      </c>
      <c r="AT19" s="172" t="n">
        <v>90</v>
      </c>
      <c r="AU19" s="172" t="n">
        <v>75</v>
      </c>
      <c r="AV19" s="172" t="n">
        <v>12</v>
      </c>
      <c r="AW19" s="172" t="n">
        <v>1</v>
      </c>
      <c r="AX19" s="172" t="n">
        <v>46</v>
      </c>
      <c r="AY19" s="172" t="n">
        <v>20</v>
      </c>
      <c r="AZ19" s="172" t="n">
        <v>20</v>
      </c>
      <c r="BA19" s="172" t="n">
        <v>5</v>
      </c>
      <c r="BB19" s="172" t="n">
        <v>20</v>
      </c>
      <c r="BC19" s="172" t="n">
        <v>60</v>
      </c>
      <c r="BD19" s="172" t="n">
        <v>1</v>
      </c>
      <c r="BE19" s="172" t="n">
        <v>0</v>
      </c>
      <c r="BF19" s="172" t="inlineStr">
        <is>
          <t>Anemia, Fatty Liver Disease, Chronic Kidney Disease</t>
        </is>
      </c>
      <c r="BG19" s="172" t="n">
        <v>43</v>
      </c>
      <c r="BH19" s="172" t="n">
        <v>57</v>
      </c>
      <c r="BI19" s="172" t="n">
        <v>0</v>
      </c>
      <c r="BJ19" s="172" t="n">
        <v>0</v>
      </c>
      <c r="BK19" s="172" t="n">
        <v>0</v>
      </c>
      <c r="BL19" s="172" t="n">
        <v>1</v>
      </c>
      <c r="BM19" s="172" t="n">
        <v>88</v>
      </c>
      <c r="BN19" s="172" t="n">
        <v>12</v>
      </c>
      <c r="BO19" s="172" t="n">
        <v>93</v>
      </c>
      <c r="BP19" s="172" t="n">
        <v>4</v>
      </c>
      <c r="BQ19" s="172" t="n">
        <v>1</v>
      </c>
      <c r="BR19" s="172" t="n">
        <v>2</v>
      </c>
      <c r="BS19" s="172" t="n">
        <v>0</v>
      </c>
      <c r="BT19" s="172" t="n">
        <v>0</v>
      </c>
      <c r="BU19" s="172" t="n">
        <v>0</v>
      </c>
      <c r="BV19" s="172" t="n">
        <v>0</v>
      </c>
      <c r="BW19" s="172" t="n">
        <v>0</v>
      </c>
      <c r="BX19" s="172" t="n">
        <v>80</v>
      </c>
      <c r="BY19" s="172" t="n">
        <v>19.4</v>
      </c>
      <c r="BZ19" s="172" t="n">
        <v>0.6</v>
      </c>
      <c r="CA19" s="172" t="n">
        <v>63</v>
      </c>
      <c r="CB19" s="172" t="inlineStr">
        <is>
          <t>Arabic, Spanish, Urdu, Mandarin, Korean, Tagalog, Akan, Karen, Twi</t>
        </is>
      </c>
      <c r="CC19" s="172" t="inlineStr">
        <is>
          <t>Arabic, Spanish, Urdu, Mandarin, Korean Tagalog</t>
        </is>
      </c>
      <c r="CD19" s="172" t="inlineStr">
        <is>
          <t>Homeless, Immigrants, Primary Language other than English, Uninsured, Children, Adults, Seniors (65+), Victims of Intimate Partner Violence</t>
        </is>
      </c>
      <c r="CE19" s="172" t="inlineStr">
        <is>
          <t>must be uninsured</t>
        </is>
      </c>
      <c r="CF19" s="172" t="n">
        <v>0</v>
      </c>
      <c r="CG19" s="172" t="n">
        <v>3</v>
      </c>
      <c r="CH19" s="172" t="n">
        <v>3</v>
      </c>
      <c r="CI19" s="172" t="n">
        <v>141</v>
      </c>
      <c r="CJ19" s="172" t="n">
        <v>17</v>
      </c>
      <c r="CK19" s="172" t="n">
        <v>0</v>
      </c>
      <c r="CL19" s="172" t="n">
        <v>2640</v>
      </c>
      <c r="CM19" s="172" t="inlineStr">
        <is>
          <t>Yes</t>
        </is>
      </c>
      <c r="CN19" s="172" t="inlineStr">
        <is>
          <t>AthenaNet</t>
        </is>
      </c>
      <c r="CO19" s="172" t="inlineStr">
        <is>
          <t>Yes</t>
        </is>
      </c>
      <c r="CP19" s="172" t="inlineStr">
        <is>
          <t>Video Appointments</t>
        </is>
      </c>
      <c r="CQ19" s="172" t="inlineStr">
        <is>
          <t>Yes</t>
        </is>
      </c>
      <c r="CR19" s="172" t="inlineStr">
        <is>
          <t>Doximity</t>
        </is>
      </c>
      <c r="CS19" s="172" t="inlineStr">
        <is>
          <t>Not Available - Not a priority</t>
        </is>
      </c>
      <c r="CT19" s="172" t="inlineStr">
        <is>
          <t>On-site</t>
        </is>
      </c>
      <c r="CU19" s="172" t="inlineStr">
        <is>
          <t>On-site</t>
        </is>
      </c>
      <c r="CV19" s="172" t="inlineStr">
        <is>
          <t>On-site</t>
        </is>
      </c>
      <c r="CW19" s="172" t="inlineStr">
        <is>
          <t>On-site</t>
        </is>
      </c>
      <c r="CX19" s="172" t="inlineStr">
        <is>
          <t>On-site</t>
        </is>
      </c>
      <c r="CY19" s="172" t="inlineStr">
        <is>
          <t>Refer Out</t>
        </is>
      </c>
      <c r="CZ19" s="172" t="inlineStr">
        <is>
          <t>On-site</t>
        </is>
      </c>
      <c r="DA19" s="172" t="inlineStr">
        <is>
          <t>Refer Out</t>
        </is>
      </c>
      <c r="DB19" s="172" t="inlineStr">
        <is>
          <t>On-site</t>
        </is>
      </c>
      <c r="DC19" s="172" t="inlineStr">
        <is>
          <t>On-site</t>
        </is>
      </c>
      <c r="DD19" s="172" t="inlineStr">
        <is>
          <t>Refer Out</t>
        </is>
      </c>
      <c r="DE19" s="172" t="inlineStr">
        <is>
          <t>On-site</t>
        </is>
      </c>
      <c r="DF19" s="172" t="inlineStr">
        <is>
          <t>On-site</t>
        </is>
      </c>
      <c r="DG19" s="172" t="inlineStr">
        <is>
          <t>On-site</t>
        </is>
      </c>
      <c r="DH19" s="172" t="inlineStr">
        <is>
          <t>On-site</t>
        </is>
      </c>
      <c r="DI19" s="172" t="inlineStr">
        <is>
          <t>On-site</t>
        </is>
      </c>
      <c r="DJ19" s="172" t="inlineStr">
        <is>
          <t>Refer Out</t>
        </is>
      </c>
      <c r="DK19" s="172" t="inlineStr">
        <is>
          <t>On-site</t>
        </is>
      </c>
      <c r="DL19" s="172" t="inlineStr">
        <is>
          <t>On-site</t>
        </is>
      </c>
      <c r="DM19" s="172" t="inlineStr">
        <is>
          <t>On-site</t>
        </is>
      </c>
      <c r="DN19" s="172" t="inlineStr">
        <is>
          <t>On-site</t>
        </is>
      </c>
      <c r="DO19" s="172" t="inlineStr">
        <is>
          <t>Not Available - Not a priority</t>
        </is>
      </c>
      <c r="DP19" s="172" t="inlineStr">
        <is>
          <t>On-site</t>
        </is>
      </c>
      <c r="DQ19" s="172" t="inlineStr">
        <is>
          <t>Yes</t>
        </is>
      </c>
      <c r="DR19" s="172" t="inlineStr">
        <is>
          <t>Rheumatology, Dermatology, orthopedics
Colonoscopies</t>
        </is>
      </c>
      <c r="DS19" s="172" t="n">
        <v>35</v>
      </c>
      <c r="DT19" s="172" t="n">
        <v>20</v>
      </c>
      <c r="DU19" s="172" t="n">
        <v>96</v>
      </c>
      <c r="DV19" s="172" t="inlineStr">
        <is>
          <t>Physician Precription, Physician Samples, Drug Company PAP, Drug Company bulk donation/replacement, Charitable Distributor Donation (i.e. AmeriCares, Generics through $4 Walmart Plan</t>
        </is>
      </c>
      <c r="DW19" s="172" t="inlineStr">
        <is>
          <t>Charitable Clinic</t>
        </is>
      </c>
      <c r="DX19" s="172" t="inlineStr">
        <is>
          <t>Monday 9am-1pm, 3-5 twice/mth, 5-7 twice/mth, 7pm-10pm
Tuesday 9-12 once/mth
Wednesday 7pm-10pm
Friday 7 pm-10pm
Saturday 9am-12pm once/mth</t>
        </is>
      </c>
      <c r="DY19" s="172" t="inlineStr">
        <is>
          <t xml:space="preserve">
no</t>
        </is>
      </c>
      <c r="DZ19" s="172" t="inlineStr">
        <is>
          <t>N/A</t>
        </is>
      </c>
      <c r="EA19" s="172" t="inlineStr">
        <is>
          <t>N/A</t>
        </is>
      </c>
      <c r="EB19" s="172" t="inlineStr">
        <is>
          <t>Yes, but fee is not required</t>
        </is>
      </c>
      <c r="ED19" s="172" t="inlineStr">
        <is>
          <t>No</t>
        </is>
      </c>
      <c r="EF19" s="172" t="inlineStr">
        <is>
          <t>No</t>
        </is>
      </c>
      <c r="EG19" s="172" t="inlineStr">
        <is>
          <t xml:space="preserve">Foundations, Religious Organizations, Corporations, Patient Fees, Individuals </t>
        </is>
      </c>
      <c r="EH19" s="172" t="inlineStr">
        <is>
          <t>Specialists, Procedures, Patient Lifestyle Modifications</t>
        </is>
      </c>
      <c r="EI19" s="172" t="inlineStr">
        <is>
          <t>Lack of site for pharmaceutical facility</t>
        </is>
      </c>
      <c r="EJ19" s="172" t="n"/>
      <c r="EK19" s="172" t="inlineStr">
        <is>
          <t>Access to care for cancer patients</t>
        </is>
      </c>
      <c r="EL19" s="172" t="inlineStr">
        <is>
          <t xml:space="preserve">	Access to grants for operations costs and hospital connections </t>
        </is>
      </c>
      <c r="EM19" s="172" t="n"/>
      <c r="EN19" s="172" t="inlineStr">
        <is>
          <t xml:space="preserve">VISTA program
AED for each clinic that doesn’t have one – maybe American Heart would consider a donation
MAVEN Project
</t>
        </is>
      </c>
      <c r="ER19" s="172" t="inlineStr">
        <is>
          <t>Sending check to 42 Stephen St. #416 Lemont, IL 60439</t>
        </is>
      </c>
      <c r="ET19" s="172" t="inlineStr">
        <is>
          <t>susan davis 2/21/22</t>
        </is>
      </c>
    </row>
    <row r="20" ht="16" customHeight="1" s="290">
      <c r="B20" s="345" t="n">
        <v>44669.44274717594</v>
      </c>
      <c r="C20" s="172" t="inlineStr">
        <is>
          <t>mromagnoli@chcconline.org</t>
        </is>
      </c>
      <c r="D20" s="172" t="inlineStr">
        <is>
          <t>Mike Romagnoli</t>
        </is>
      </c>
      <c r="E20" s="174" t="n">
        <v>3098885531</v>
      </c>
      <c r="F20" s="172" t="inlineStr">
        <is>
          <t>Community Health Care Clinic</t>
        </is>
      </c>
      <c r="G20" s="172" t="n">
        <v>3098885531</v>
      </c>
      <c r="H20" s="172" t="inlineStr">
        <is>
          <t>900 Franklin Ave.</t>
        </is>
      </c>
      <c r="I20" s="172" t="inlineStr">
        <is>
          <t>Normal</t>
        </is>
      </c>
      <c r="J20" s="172" t="inlineStr">
        <is>
          <t>IL</t>
        </is>
      </c>
      <c r="K20" s="172" t="n">
        <v>61761</v>
      </c>
      <c r="M20" s="172" t="inlineStr">
        <is>
          <t>Mike Romagnoli</t>
        </is>
      </c>
      <c r="N20" s="172" t="inlineStr">
        <is>
          <t>Executive Director</t>
        </is>
      </c>
      <c r="O20" s="172" t="inlineStr">
        <is>
          <t>mromagnoli@chcconline.org</t>
        </is>
      </c>
      <c r="P20" s="172" t="inlineStr">
        <is>
          <t>Theresa Lage</t>
        </is>
      </c>
      <c r="Q20" s="172" t="inlineStr">
        <is>
          <t>Development Coordinator</t>
        </is>
      </c>
      <c r="R20" s="172" t="inlineStr">
        <is>
          <t>tlage@chcconline.org</t>
        </is>
      </c>
      <c r="S20" s="175" t="inlineStr">
        <is>
          <t>www.chcchealth.org</t>
        </is>
      </c>
      <c r="T20" s="172" t="inlineStr">
        <is>
          <t>Yes</t>
        </is>
      </c>
      <c r="U20" s="174" t="inlineStr">
        <is>
          <t>37-1310698</t>
        </is>
      </c>
      <c r="V20" s="346" t="n">
        <v>996399</v>
      </c>
      <c r="W20" s="346" t="n">
        <v>7500</v>
      </c>
      <c r="X20" s="178" t="n">
        <v>3500</v>
      </c>
      <c r="Y20" s="172" t="n">
        <v>239</v>
      </c>
      <c r="Z20" s="172" t="n">
        <v>1351</v>
      </c>
      <c r="AA20" s="172" t="n">
        <v>1411</v>
      </c>
      <c r="AB20" s="172" t="n">
        <v>4441</v>
      </c>
      <c r="AC20" s="172" t="n">
        <v>288</v>
      </c>
      <c r="AD20" s="172" t="n">
        <v>4729</v>
      </c>
      <c r="AE20" s="172" t="n">
        <v>750</v>
      </c>
      <c r="AF20" s="172" t="n">
        <v>200</v>
      </c>
      <c r="AG20" s="172" t="n">
        <v>0</v>
      </c>
      <c r="AH20" s="172" t="n">
        <v>0</v>
      </c>
      <c r="AI20" s="172" t="n">
        <v>0</v>
      </c>
      <c r="AJ20" s="172" t="n">
        <v>350</v>
      </c>
      <c r="AK20" s="172" t="n">
        <v>0</v>
      </c>
      <c r="AL20" s="172" t="inlineStr">
        <is>
          <t>Onsite Dispensary</t>
        </is>
      </c>
      <c r="AM20" s="178" t="n">
        <v>10801</v>
      </c>
      <c r="AN20" s="172" t="n">
        <v>40</v>
      </c>
      <c r="AO20" s="172" t="n">
        <v>55</v>
      </c>
      <c r="AP20" s="172" t="n">
        <v>50</v>
      </c>
      <c r="AQ20" s="172" t="n">
        <v>70</v>
      </c>
      <c r="AR20" s="172" t="n">
        <v>50</v>
      </c>
      <c r="AS20" s="172" t="n">
        <v>40</v>
      </c>
      <c r="AT20" s="172" t="n">
        <v>100</v>
      </c>
      <c r="AU20" s="172" t="n">
        <v>60</v>
      </c>
      <c r="AV20" s="172" t="n">
        <v>35</v>
      </c>
      <c r="AW20" s="172" t="n">
        <v>90</v>
      </c>
      <c r="AX20" s="172" t="n">
        <v>15</v>
      </c>
      <c r="AY20" s="172" t="n">
        <v>10</v>
      </c>
      <c r="AZ20" s="172" t="n">
        <v>100</v>
      </c>
      <c r="BA20" s="172" t="n">
        <v>25</v>
      </c>
      <c r="BB20" s="172" t="n">
        <v>50</v>
      </c>
      <c r="BC20" s="172" t="n">
        <v>5</v>
      </c>
      <c r="BD20" s="172" t="n">
        <v>30</v>
      </c>
      <c r="BE20" s="172" t="n">
        <v>5</v>
      </c>
      <c r="BF20" s="172" t="inlineStr">
        <is>
          <t>Orthopedics is an extremely difficult referral if not generated out of the emergency room</t>
        </is>
      </c>
      <c r="BG20" s="172" t="n">
        <v>46</v>
      </c>
      <c r="BH20" s="172" t="n">
        <v>54</v>
      </c>
      <c r="BI20" s="172" t="n">
        <v>0</v>
      </c>
      <c r="BJ20" s="172" t="n">
        <v>0</v>
      </c>
      <c r="BK20" s="172" t="n">
        <v>0</v>
      </c>
      <c r="BL20" s="172" t="n">
        <v>0</v>
      </c>
      <c r="BM20" s="172" t="n">
        <v>95</v>
      </c>
      <c r="BN20" s="172" t="n">
        <v>5</v>
      </c>
      <c r="BO20" s="172" t="n">
        <v>77</v>
      </c>
      <c r="BP20" s="172" t="n">
        <v>13</v>
      </c>
      <c r="BQ20" s="172" t="n">
        <v>7</v>
      </c>
      <c r="BR20" s="172" t="n">
        <v>1</v>
      </c>
      <c r="BS20" s="172" t="n">
        <v>0</v>
      </c>
      <c r="BT20" s="172" t="n">
        <v>0</v>
      </c>
      <c r="BU20" s="172" t="n">
        <v>0</v>
      </c>
      <c r="BV20" s="172" t="n">
        <v>2</v>
      </c>
      <c r="BW20" s="172" t="n">
        <v>0</v>
      </c>
      <c r="BX20" s="172" t="n">
        <v>35</v>
      </c>
      <c r="BY20" s="172" t="n">
        <v>65</v>
      </c>
      <c r="BZ20" s="172" t="n">
        <v>0</v>
      </c>
      <c r="CA20" s="172" t="n">
        <v>85</v>
      </c>
      <c r="CB20" s="172" t="inlineStr">
        <is>
          <t>Arabic, Spanish, Mandarin, French, Russian</t>
        </is>
      </c>
      <c r="CC20" s="172" t="inlineStr">
        <is>
          <t>Spanish, French, Russian</t>
        </is>
      </c>
      <c r="CD20" s="172" t="inlineStr">
        <is>
          <t>Immigrants, Primary Language other than English, Uninsured, Adults, LGBTQ+, Transgender and/or gender non-conforming/non-binary, HIV/AIDS, Individuals with a history of psychiatric disorder, Formerly Incarcerated, Victims of Intimate Partner Violence</t>
        </is>
      </c>
      <c r="CE20" s="172"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72" t="n">
        <v>1</v>
      </c>
      <c r="CG20" s="172" t="n">
        <v>11</v>
      </c>
      <c r="CH20" s="172" t="n">
        <v>2</v>
      </c>
      <c r="CI20" s="172" t="n">
        <v>75</v>
      </c>
      <c r="CJ20" s="172" t="n">
        <v>35</v>
      </c>
      <c r="CK20" s="172" t="n">
        <v>40</v>
      </c>
      <c r="CL20" s="178" t="n">
        <v>20000</v>
      </c>
      <c r="CM20" s="172" t="inlineStr">
        <is>
          <t>Yes</t>
        </is>
      </c>
      <c r="CN20" s="172" t="inlineStr">
        <is>
          <t>MedServices Central</t>
        </is>
      </c>
      <c r="CO20" s="172" t="inlineStr">
        <is>
          <t>Yes</t>
        </is>
      </c>
      <c r="CP20" s="172" t="inlineStr">
        <is>
          <t>Telephone Appointments, Text Messages, Video Appointments</t>
        </is>
      </c>
      <c r="CQ20" s="172" t="inlineStr">
        <is>
          <t>Yes</t>
        </is>
      </c>
      <c r="CR20" s="175" t="inlineStr">
        <is>
          <t>Doxy.me</t>
        </is>
      </c>
      <c r="CS20" s="172" t="inlineStr">
        <is>
          <t>On-site</t>
        </is>
      </c>
      <c r="CT20" s="172" t="inlineStr">
        <is>
          <t>On-site</t>
        </is>
      </c>
      <c r="CU20" s="172" t="inlineStr">
        <is>
          <t>On-site</t>
        </is>
      </c>
      <c r="CV20" s="172" t="inlineStr">
        <is>
          <t>Refer Out</t>
        </is>
      </c>
      <c r="CW20" s="172" t="inlineStr">
        <is>
          <t>Refer Out</t>
        </is>
      </c>
      <c r="CX20" s="172" t="inlineStr">
        <is>
          <t>Refer Out</t>
        </is>
      </c>
      <c r="CY20" s="172" t="inlineStr">
        <is>
          <t>Refer Out</t>
        </is>
      </c>
      <c r="CZ20" s="172" t="inlineStr">
        <is>
          <t>On-site</t>
        </is>
      </c>
      <c r="DA20" s="172" t="inlineStr">
        <is>
          <t>On-site</t>
        </is>
      </c>
      <c r="DB20" s="172" t="inlineStr">
        <is>
          <t>Refer Out</t>
        </is>
      </c>
      <c r="DC20" s="172" t="inlineStr">
        <is>
          <t>Refer Out</t>
        </is>
      </c>
      <c r="DD20" s="172" t="inlineStr">
        <is>
          <t>Refer Out</t>
        </is>
      </c>
      <c r="DE20" s="172" t="inlineStr">
        <is>
          <t>Refer Out</t>
        </is>
      </c>
      <c r="DF20" s="172" t="inlineStr">
        <is>
          <t>On-site</t>
        </is>
      </c>
      <c r="DG20" s="172" t="inlineStr">
        <is>
          <t>On-site</t>
        </is>
      </c>
      <c r="DH20" s="172" t="inlineStr">
        <is>
          <t>Refer Out</t>
        </is>
      </c>
      <c r="DI20" s="172" t="inlineStr">
        <is>
          <t>Refer Out</t>
        </is>
      </c>
      <c r="DJ20" s="172" t="inlineStr">
        <is>
          <t>On-site</t>
        </is>
      </c>
      <c r="DK20" s="172" t="inlineStr">
        <is>
          <t>On-site</t>
        </is>
      </c>
      <c r="DL20" s="172" t="inlineStr">
        <is>
          <t>Not Available - Not a priority</t>
        </is>
      </c>
      <c r="DM20" s="172" t="inlineStr">
        <is>
          <t>On-site</t>
        </is>
      </c>
      <c r="DN20" s="172" t="inlineStr">
        <is>
          <t>On-site</t>
        </is>
      </c>
      <c r="DO20" s="172" t="inlineStr">
        <is>
          <t>Refer Out</t>
        </is>
      </c>
      <c r="DP20" s="172" t="inlineStr">
        <is>
          <t>On-site</t>
        </is>
      </c>
      <c r="DQ20" s="172" t="inlineStr">
        <is>
          <t>Yes</t>
        </is>
      </c>
      <c r="DR20" s="172" t="inlineStr">
        <is>
          <t>Orthopedics is #1 priority.  We've got great access to all other specialties (outside of provider shortage at times, ie: urology due to several concurrent retirements)</t>
        </is>
      </c>
      <c r="DS20" s="172" t="n">
        <v>550</v>
      </c>
      <c r="DT20" s="172" t="n">
        <v>1500</v>
      </c>
      <c r="DU20" s="178" t="n">
        <v>5800</v>
      </c>
      <c r="DV20" s="172" t="inlineStr">
        <is>
          <t>Physician Precription, Physician Samples, Drug Company PAP, Charitable Distributor Donation (i.e. AmeriCares, Stock bottles, Pay outside pharmacy/pharmacy voucher, Pay for specific (not stock or bulk) patient medications, Dispensary of Hope</t>
        </is>
      </c>
      <c r="DW20" s="172" t="inlineStr">
        <is>
          <t>Free Clinic</t>
        </is>
      </c>
      <c r="DX20" s="172" t="n">
        <v>36</v>
      </c>
      <c r="DY20" s="172" t="inlineStr">
        <is>
          <t>No</t>
        </is>
      </c>
      <c r="DZ20" s="172" t="inlineStr">
        <is>
          <t>Yes, but limited.  We do a clinic at our local mental health facility where my provider and RN go on-site to see patients of the facility.</t>
        </is>
      </c>
      <c r="EA20" s="172" t="inlineStr">
        <is>
          <t>No</t>
        </is>
      </c>
      <c r="EB20" s="172" t="inlineStr">
        <is>
          <t>No, but we accept donations</t>
        </is>
      </c>
      <c r="ED20" s="172" t="inlineStr">
        <is>
          <t>No</t>
        </is>
      </c>
      <c r="EE20" s="172" t="inlineStr">
        <is>
          <t>None</t>
        </is>
      </c>
      <c r="EF20" s="172" t="inlineStr">
        <is>
          <t>No</t>
        </is>
      </c>
      <c r="EG20" s="172" t="inlineStr">
        <is>
          <t>Individuals, Foundations, Corporations, Special Events, Religious</t>
        </is>
      </c>
      <c r="EH20" s="172" t="inlineStr">
        <is>
          <t>Patient Lifestyle Modifications, Literacy, Patient Competing Priorities</t>
        </is>
      </c>
      <c r="EI20" s="172" t="inlineStr">
        <is>
          <t>None</t>
        </is>
      </c>
      <c r="EJ20" s="172" t="inlineStr">
        <is>
          <t>None</t>
        </is>
      </c>
      <c r="EK20" s="172" t="inlineStr">
        <is>
          <t>Money!  But also currently, in a transition period with staffing and procedural/policy level changes that is uncomfortable, but will be worth it.</t>
        </is>
      </c>
      <c r="EL20" s="172" t="inlineStr">
        <is>
          <t>IAFCC has just come through with MASSIVE funding, which is incredible.</t>
        </is>
      </c>
      <c r="EM20" s="172" t="inlineStr">
        <is>
          <t>.</t>
        </is>
      </c>
      <c r="EN20" s="172" t="inlineStr">
        <is>
          <t xml:space="preserve">Keep on with the state about funding, the current victory is so huge.  </t>
        </is>
      </c>
      <c r="EO20" s="175" t="inlineStr">
        <is>
          <t>https://drive.google.com/open?id=1v7AEEhLjxjO6CU6B39C0M2KgBeMCL0-M</t>
        </is>
      </c>
      <c r="EP20" s="175" t="inlineStr">
        <is>
          <t>https://drive.google.com/open?id=1rcSMdpVTBvicwVLPAoNcgUkaOC7Gewc9</t>
        </is>
      </c>
      <c r="EQ20" s="175" t="inlineStr">
        <is>
          <t>https://drive.google.com/open?id=1PUJjHqHrW-I5HNdoCfoQWZ7AX6p0fdeg</t>
        </is>
      </c>
      <c r="ER20" s="172" t="inlineStr">
        <is>
          <t>Submitting Via Paypal</t>
        </is>
      </c>
      <c r="ES20" s="172" t="inlineStr">
        <is>
          <t>.</t>
        </is>
      </c>
      <c r="ET20" s="172" t="inlineStr">
        <is>
          <t>Mike Romagnoli</t>
        </is>
      </c>
    </row>
    <row r="21" ht="16" customHeight="1" s="290">
      <c r="B21" s="345" t="n">
        <v>44671.57277711805</v>
      </c>
      <c r="C21" s="172" t="inlineStr">
        <is>
          <t>maddy@illinoisfreeclinics.org</t>
        </is>
      </c>
      <c r="D21" s="172" t="inlineStr">
        <is>
          <t xml:space="preserve">Rev. Dr. Leroy Sanders </t>
        </is>
      </c>
      <c r="E21" s="174" t="inlineStr">
        <is>
          <t>773-624-8987</t>
        </is>
      </c>
      <c r="F21" s="172" t="inlineStr">
        <is>
          <t>Norma Jean Sanders Free Clinic</t>
        </is>
      </c>
      <c r="G21" s="172" t="inlineStr">
        <is>
          <t>773-624-8987</t>
        </is>
      </c>
      <c r="H21" s="172" t="inlineStr">
        <is>
          <t xml:space="preserve">1049 E 46 St. </t>
        </is>
      </c>
      <c r="I21" s="172" t="inlineStr">
        <is>
          <t>Chicago</t>
        </is>
      </c>
      <c r="J21" s="172" t="inlineStr">
        <is>
          <t>IL</t>
        </is>
      </c>
      <c r="K21" s="172" t="n">
        <v>60653</v>
      </c>
      <c r="M21" s="172" t="inlineStr">
        <is>
          <t xml:space="preserve">Rev. Dr. Leroy Sanders </t>
        </is>
      </c>
      <c r="N21" s="172" t="inlineStr">
        <is>
          <t xml:space="preserve">President </t>
        </is>
      </c>
      <c r="O21" s="172" t="inlineStr">
        <is>
          <t>njsfclinic@gmail.com</t>
        </is>
      </c>
      <c r="S21" s="175" t="inlineStr">
        <is>
          <t>https://kenwooducc.org/norma-jean-sanders-free-clinic/</t>
        </is>
      </c>
      <c r="T21" s="172" t="inlineStr">
        <is>
          <t>Yes</t>
        </is>
      </c>
      <c r="U21" s="174" t="inlineStr">
        <is>
          <t>85-3668089</t>
        </is>
      </c>
      <c r="V21" s="178" t="n">
        <v>2000</v>
      </c>
      <c r="W21" s="172" t="n">
        <v>0</v>
      </c>
      <c r="X21" s="172" t="n">
        <v>25</v>
      </c>
      <c r="Y21" s="172" t="n">
        <v>0</v>
      </c>
      <c r="Z21" s="172" t="n">
        <v>0</v>
      </c>
      <c r="AA21" s="172" t="n">
        <v>0</v>
      </c>
      <c r="AB21" s="172" t="n">
        <v>0</v>
      </c>
      <c r="AC21" s="172" t="n">
        <v>0</v>
      </c>
      <c r="AD21" s="172" t="n">
        <v>0</v>
      </c>
      <c r="AE21" s="172" t="n">
        <v>0</v>
      </c>
      <c r="AF21" s="172" t="n">
        <v>0</v>
      </c>
      <c r="AG21" s="172" t="n">
        <v>0</v>
      </c>
      <c r="AH21" s="172" t="n">
        <v>0</v>
      </c>
      <c r="AI21" s="172" t="n">
        <v>0</v>
      </c>
      <c r="AJ21" s="172" t="n">
        <v>0</v>
      </c>
      <c r="AK21" s="172" t="n">
        <v>0</v>
      </c>
      <c r="AL21" s="172" t="n">
        <v>0</v>
      </c>
      <c r="AM21" s="172" t="n">
        <v>0</v>
      </c>
      <c r="AN21" s="172" t="n">
        <v>0</v>
      </c>
      <c r="AO21" s="172" t="n">
        <v>0</v>
      </c>
      <c r="AP21" s="172" t="n">
        <v>0</v>
      </c>
      <c r="AQ21" s="172" t="n">
        <v>0</v>
      </c>
      <c r="AR21" s="172" t="n">
        <v>0</v>
      </c>
      <c r="AS21" s="172" t="n">
        <v>0</v>
      </c>
      <c r="AT21" s="172" t="n">
        <v>0</v>
      </c>
      <c r="AU21" s="172" t="n">
        <v>0</v>
      </c>
      <c r="AV21" s="172" t="n">
        <v>0</v>
      </c>
      <c r="AW21" s="172" t="n">
        <v>0</v>
      </c>
      <c r="AX21" s="172" t="n">
        <v>0</v>
      </c>
      <c r="AY21" s="172" t="n">
        <v>0</v>
      </c>
      <c r="AZ21" s="172" t="n">
        <v>0</v>
      </c>
      <c r="BA21" s="172" t="n">
        <v>0</v>
      </c>
      <c r="BB21" s="172" t="n">
        <v>0</v>
      </c>
      <c r="BC21" s="172" t="n">
        <v>0</v>
      </c>
      <c r="BD21" s="172" t="n">
        <v>0</v>
      </c>
      <c r="BE21" s="172" t="n">
        <v>0</v>
      </c>
      <c r="BF21" s="172" t="n">
        <v>0</v>
      </c>
      <c r="BG21" s="172" t="n">
        <v>0</v>
      </c>
      <c r="BH21" s="172" t="n">
        <v>0</v>
      </c>
      <c r="BI21" s="172" t="n">
        <v>0</v>
      </c>
      <c r="BJ21" s="172" t="n">
        <v>0</v>
      </c>
      <c r="BK21" s="172" t="n">
        <v>0</v>
      </c>
      <c r="BL21" s="172" t="n">
        <v>0</v>
      </c>
      <c r="BM21" s="172" t="n">
        <v>0</v>
      </c>
      <c r="BN21" s="172" t="n">
        <v>0</v>
      </c>
      <c r="BO21" s="172" t="n">
        <v>0</v>
      </c>
      <c r="BP21" s="172" t="n">
        <v>0</v>
      </c>
      <c r="BQ21" s="172" t="n">
        <v>0</v>
      </c>
      <c r="BR21" s="172" t="n">
        <v>0</v>
      </c>
      <c r="BS21" s="172" t="n">
        <v>0</v>
      </c>
      <c r="BT21" s="172" t="n">
        <v>0</v>
      </c>
      <c r="BU21" s="172" t="n">
        <v>0</v>
      </c>
      <c r="BV21" s="172" t="n">
        <v>0</v>
      </c>
      <c r="BW21" s="172" t="n">
        <v>0</v>
      </c>
      <c r="BX21" s="172" t="n">
        <v>0</v>
      </c>
      <c r="BY21" s="172" t="n">
        <v>0</v>
      </c>
      <c r="BZ21" s="172" t="n">
        <v>0</v>
      </c>
      <c r="CA21" s="172" t="n">
        <v>0</v>
      </c>
      <c r="CB21" s="172" t="inlineStr">
        <is>
          <t xml:space="preserve">No Answer </t>
        </is>
      </c>
      <c r="CC21" s="172" t="inlineStr">
        <is>
          <t xml:space="preserve">No Answer </t>
        </is>
      </c>
      <c r="CD21" s="172" t="inlineStr">
        <is>
          <t>Homeless, Uninsured, Underinsured, Children, Adults, Seniors (65+), Veterans, LGBTQ+, Transgender and/or gender non-conforming/non-binary, HIV/AIDS, Formerly Incarcerated</t>
        </is>
      </c>
      <c r="CE21" s="172" t="inlineStr">
        <is>
          <t>must be uninsured, Homeless/Jobless</t>
        </is>
      </c>
      <c r="CF21" s="172" t="inlineStr">
        <is>
          <t>None</t>
        </is>
      </c>
      <c r="CG21" s="172" t="n">
        <v>5</v>
      </c>
      <c r="CH21" s="172" t="inlineStr">
        <is>
          <t>No answer given</t>
        </is>
      </c>
      <c r="CI21" s="172" t="n">
        <v>5</v>
      </c>
      <c r="CJ21" s="172" t="inlineStr">
        <is>
          <t xml:space="preserve">No answer given but possible 3 </t>
        </is>
      </c>
      <c r="CK21" s="172" t="n">
        <v>2</v>
      </c>
      <c r="CL21" s="172" t="inlineStr">
        <is>
          <t xml:space="preserve">Not Open </t>
        </is>
      </c>
      <c r="CM21" s="172" t="inlineStr">
        <is>
          <t>No</t>
        </is>
      </c>
      <c r="CO21" s="172" t="inlineStr">
        <is>
          <t>Yes</t>
        </is>
      </c>
      <c r="CP21" s="172" t="inlineStr">
        <is>
          <t>Telephone Appointments, Text Messages</t>
        </is>
      </c>
      <c r="CQ21" s="172" t="inlineStr">
        <is>
          <t>Yes</t>
        </is>
      </c>
      <c r="CR21" s="172" t="inlineStr">
        <is>
          <t>AT and T</t>
        </is>
      </c>
      <c r="CS21" s="172" t="inlineStr">
        <is>
          <t>On-site</t>
        </is>
      </c>
      <c r="CT21" s="172" t="inlineStr">
        <is>
          <t>On-site</t>
        </is>
      </c>
      <c r="CU21" s="172" t="inlineStr">
        <is>
          <t>Not Available - Not a priority</t>
        </is>
      </c>
      <c r="CV21" s="172" t="inlineStr">
        <is>
          <t>Not Available - Not a priority</t>
        </is>
      </c>
      <c r="CW21" s="172" t="inlineStr">
        <is>
          <t>Not Available - Not a priority</t>
        </is>
      </c>
      <c r="CX21" s="172" t="inlineStr">
        <is>
          <t>Not Available - Not a priority</t>
        </is>
      </c>
      <c r="CY21" s="172" t="inlineStr">
        <is>
          <t>Not Available - Not a priority</t>
        </is>
      </c>
      <c r="CZ21" s="172" t="inlineStr">
        <is>
          <t>On-site</t>
        </is>
      </c>
      <c r="DA21" s="172" t="inlineStr">
        <is>
          <t>Not Available - Not a priority</t>
        </is>
      </c>
      <c r="DB21" s="172" t="inlineStr">
        <is>
          <t>Not Available - Not a priority</t>
        </is>
      </c>
      <c r="DC21" s="172" t="inlineStr">
        <is>
          <t>Not Available - Not a priority</t>
        </is>
      </c>
      <c r="DD21" s="172" t="inlineStr">
        <is>
          <t>Not Available - Not a priority</t>
        </is>
      </c>
      <c r="DE21" s="172" t="inlineStr">
        <is>
          <t>Not Available - Not a priority</t>
        </is>
      </c>
      <c r="DF21" s="172" t="inlineStr">
        <is>
          <t>Not Available - Not a priority</t>
        </is>
      </c>
      <c r="DG21" s="172" t="inlineStr">
        <is>
          <t>Not Available - Not a priority</t>
        </is>
      </c>
      <c r="DH21" s="172" t="inlineStr">
        <is>
          <t>Not Available - Not a priority</t>
        </is>
      </c>
      <c r="DI21" s="172" t="inlineStr">
        <is>
          <t>Not Available - Not a priority</t>
        </is>
      </c>
      <c r="DJ21" s="172" t="inlineStr">
        <is>
          <t>Not Available - Not a priority</t>
        </is>
      </c>
      <c r="DK21" s="172" t="inlineStr">
        <is>
          <t>Not Available - Not a priority</t>
        </is>
      </c>
      <c r="DL21" s="172" t="inlineStr">
        <is>
          <t>Not Available - Not a priority</t>
        </is>
      </c>
      <c r="DM21" s="172" t="inlineStr">
        <is>
          <t>Not Available - Not a priority</t>
        </is>
      </c>
      <c r="DN21" s="172" t="inlineStr">
        <is>
          <t>Not Available - Not a priority</t>
        </is>
      </c>
      <c r="DO21" s="172" t="inlineStr">
        <is>
          <t>Not Available - Not a priority</t>
        </is>
      </c>
      <c r="DP21" s="172" t="inlineStr">
        <is>
          <t>Not Available - Not a priority</t>
        </is>
      </c>
      <c r="DQ21" s="172" t="inlineStr">
        <is>
          <t>Yes</t>
        </is>
      </c>
      <c r="DR21" s="172" t="inlineStr">
        <is>
          <t xml:space="preserve">Dental, Eye Exam, Care Management/Social Services </t>
        </is>
      </c>
      <c r="DS21" s="172" t="n">
        <v>0</v>
      </c>
      <c r="DT21" s="172" t="n">
        <v>0</v>
      </c>
      <c r="DU21" s="172" t="n">
        <v>0</v>
      </c>
      <c r="DV21" s="172" t="n">
        <v>0</v>
      </c>
      <c r="DW21" s="172" t="inlineStr">
        <is>
          <t>Free Clinic</t>
        </is>
      </c>
      <c r="DX21" s="172" t="n">
        <v>0</v>
      </c>
      <c r="DY21" s="172" t="inlineStr">
        <is>
          <t>No</t>
        </is>
      </c>
      <c r="DZ21" s="172" t="inlineStr">
        <is>
          <t>No</t>
        </is>
      </c>
      <c r="EA21" s="172" t="inlineStr">
        <is>
          <t xml:space="preserve"> It is associated with Kenwood United Church of Christ</t>
        </is>
      </c>
      <c r="EB21" s="172" t="inlineStr">
        <is>
          <t>No, we do not accept payment of any kind</t>
        </is>
      </c>
      <c r="ED21" s="172" t="inlineStr">
        <is>
          <t>No</t>
        </is>
      </c>
      <c r="EF21" s="172" t="inlineStr">
        <is>
          <t>No</t>
        </is>
      </c>
      <c r="EG21" s="172" t="inlineStr">
        <is>
          <t xml:space="preserve">A little from Religious Organization </t>
        </is>
      </c>
      <c r="EH21" s="172" t="inlineStr">
        <is>
          <t>Medications, Diagnostic Tests, Funding Avenues</t>
        </is>
      </c>
      <c r="EI21" s="172" t="inlineStr">
        <is>
          <t>Too expensive</t>
        </is>
      </c>
      <c r="EJ21" s="172" t="inlineStr">
        <is>
          <t>Too expensive</t>
        </is>
      </c>
      <c r="EK21" s="172" t="inlineStr">
        <is>
          <t xml:space="preserve">No answer given </t>
        </is>
      </c>
      <c r="EL21" s="172" t="inlineStr">
        <is>
          <t xml:space="preserve">Help with Funding </t>
        </is>
      </c>
      <c r="EM21" s="172" t="inlineStr">
        <is>
          <t xml:space="preserve">No answer given </t>
        </is>
      </c>
      <c r="EN21" s="172" t="inlineStr">
        <is>
          <t>No answer given</t>
        </is>
      </c>
      <c r="EO21" s="175" t="inlineStr">
        <is>
          <t>https://drive.google.com/open?id=19F3EPs9ucCUw56M65JAkf8z_jONYk5ci</t>
        </is>
      </c>
      <c r="EP21" s="175" t="inlineStr">
        <is>
          <t>https://drive.google.com/open?id=1EvTL2xpwWOTDyutOlFQAhzmNTtOU6cth</t>
        </is>
      </c>
      <c r="EQ21" s="175" t="inlineStr">
        <is>
          <t>https://drive.google.com/open?id=1P444o784eRxhRzKlR1h9nSCZTBkefulO</t>
        </is>
      </c>
      <c r="ER21" s="172" t="inlineStr">
        <is>
          <t>Sending check to 42 Stephen St. #416 Lemont, IL 60439</t>
        </is>
      </c>
      <c r="ET21" s="172" t="inlineStr">
        <is>
          <t xml:space="preserve">Rev. Dr. Leroy Sanders </t>
        </is>
      </c>
    </row>
    <row r="22" ht="16" customHeight="1" s="290">
      <c r="B22" s="345" t="n">
        <v>44679.67394295139</v>
      </c>
      <c r="C22" s="172" t="inlineStr">
        <is>
          <t>rehaan@worryfreecommunity.org</t>
        </is>
      </c>
      <c r="D22" s="172" t="inlineStr">
        <is>
          <t>Rehaan Bux</t>
        </is>
      </c>
      <c r="E22" s="174" t="inlineStr">
        <is>
          <t>815-501-1816</t>
        </is>
      </c>
      <c r="F22" s="172" t="inlineStr">
        <is>
          <t>Worry Free Community</t>
        </is>
      </c>
      <c r="G22" s="172" t="inlineStr">
        <is>
          <t>630-868-3639</t>
        </is>
      </c>
      <c r="H22" s="172" t="inlineStr">
        <is>
          <t>1701 Bloomingdale Rd</t>
        </is>
      </c>
      <c r="I22" s="172" t="inlineStr">
        <is>
          <t>Glendale Heights</t>
        </is>
      </c>
      <c r="J22" s="172" t="inlineStr">
        <is>
          <t>Illinois</t>
        </is>
      </c>
      <c r="K22" s="172" t="n">
        <v>60139</v>
      </c>
      <c r="M22" s="172" t="inlineStr">
        <is>
          <t>Rehaan Bux</t>
        </is>
      </c>
      <c r="N22" s="172" t="inlineStr">
        <is>
          <t>Clinic Project Coordinator</t>
        </is>
      </c>
      <c r="O22" s="172" t="inlineStr">
        <is>
          <t>rehaan@worryfreecommunity.org</t>
        </is>
      </c>
      <c r="P22" s="172" t="inlineStr">
        <is>
          <t>Fatema Mirza</t>
        </is>
      </c>
      <c r="Q22" s="172" t="inlineStr">
        <is>
          <t>Executive Director</t>
        </is>
      </c>
      <c r="R22" s="172" t="inlineStr">
        <is>
          <t>fatema@worryfreecommunity.org</t>
        </is>
      </c>
      <c r="S22" s="175" t="inlineStr">
        <is>
          <t>https://www.worryfreecommunity.org/</t>
        </is>
      </c>
      <c r="T22" s="172" t="inlineStr">
        <is>
          <t>Yes</t>
        </is>
      </c>
      <c r="U22" s="174" t="inlineStr">
        <is>
          <t>47-4911621</t>
        </is>
      </c>
      <c r="V22" s="346" t="n">
        <v>21500</v>
      </c>
      <c r="W22" s="172" t="n">
        <v>0</v>
      </c>
      <c r="X22" s="172" t="n">
        <v>1104</v>
      </c>
      <c r="Y22" s="172" t="n">
        <v>90</v>
      </c>
      <c r="Z22" s="172" t="n">
        <v>90</v>
      </c>
      <c r="AA22" s="172" t="n">
        <v>0</v>
      </c>
      <c r="AB22" s="172" t="n">
        <v>114</v>
      </c>
      <c r="AC22" s="172" t="n">
        <v>0</v>
      </c>
      <c r="AD22" s="172" t="n">
        <v>114</v>
      </c>
      <c r="AE22" s="172" t="n">
        <v>50</v>
      </c>
      <c r="AF22" s="172" t="n">
        <v>0</v>
      </c>
      <c r="AG22" s="172" t="n">
        <v>0</v>
      </c>
      <c r="AH22" s="172" t="n">
        <v>92</v>
      </c>
      <c r="AI22" s="172" t="n">
        <v>25</v>
      </c>
      <c r="AJ22" s="172" t="n">
        <v>0</v>
      </c>
      <c r="AK22" s="172" t="n">
        <v>0</v>
      </c>
      <c r="AL22" s="172" t="inlineStr">
        <is>
          <t>Partnership with local pharmacy</t>
        </is>
      </c>
      <c r="AM22" s="172" t="n">
        <v>0</v>
      </c>
      <c r="AN22" s="172" t="n">
        <v>6.7</v>
      </c>
      <c r="AO22" s="172" t="n">
        <v>17.7</v>
      </c>
      <c r="AP22" s="172" t="n">
        <v>0</v>
      </c>
      <c r="AQ22" s="172" t="n">
        <v>3.3</v>
      </c>
      <c r="AR22" s="172" t="n">
        <v>0</v>
      </c>
      <c r="AS22" s="172" t="n">
        <v>2.2</v>
      </c>
      <c r="AT22" s="172" t="n">
        <v>10</v>
      </c>
      <c r="AU22" s="172" t="n">
        <v>0</v>
      </c>
      <c r="AV22" s="172" t="n">
        <v>0</v>
      </c>
      <c r="AW22" s="172" t="n">
        <v>15</v>
      </c>
      <c r="AX22" s="172" t="n">
        <v>3</v>
      </c>
      <c r="AY22" s="172" t="n">
        <v>4</v>
      </c>
      <c r="AZ22" s="172" t="n">
        <v>0</v>
      </c>
      <c r="BA22" s="172" t="n">
        <v>0</v>
      </c>
      <c r="BB22" s="172" t="n">
        <v>12</v>
      </c>
      <c r="BC22" s="172" t="n">
        <v>8</v>
      </c>
      <c r="BD22" s="172" t="n">
        <v>4.4</v>
      </c>
      <c r="BE22" s="172" t="n">
        <v>0</v>
      </c>
      <c r="BF22" s="172" t="inlineStr">
        <is>
          <t>Hypertension, hyperlipidemia, diabetes, smoking cessation</t>
        </is>
      </c>
      <c r="BG22" s="172" t="n">
        <v>46</v>
      </c>
      <c r="BH22" s="172" t="n">
        <v>44</v>
      </c>
      <c r="BI22" s="172" t="n">
        <v>0</v>
      </c>
      <c r="BJ22" s="172" t="n">
        <v>0</v>
      </c>
      <c r="BK22" s="172" t="n">
        <v>0</v>
      </c>
      <c r="BL22" s="172" t="n">
        <v>11</v>
      </c>
      <c r="BM22" s="172" t="n">
        <v>76</v>
      </c>
      <c r="BN22" s="172" t="n">
        <v>3</v>
      </c>
      <c r="BO22" s="172" t="n">
        <v>1</v>
      </c>
      <c r="BP22" s="172" t="n">
        <v>2</v>
      </c>
      <c r="BQ22" s="172" t="n">
        <v>0</v>
      </c>
      <c r="BR22" s="172" t="n">
        <v>5</v>
      </c>
      <c r="BS22" s="172" t="n">
        <v>0</v>
      </c>
      <c r="BT22" s="172" t="n">
        <v>0</v>
      </c>
      <c r="BU22" s="172" t="n">
        <v>0</v>
      </c>
      <c r="BV22" s="172" t="n">
        <v>92</v>
      </c>
      <c r="BW22" s="172" t="n">
        <v>0</v>
      </c>
      <c r="BX22" s="172" t="n">
        <v>30</v>
      </c>
      <c r="BY22" s="172" t="n">
        <v>63</v>
      </c>
      <c r="BZ22" s="172" t="n">
        <v>7</v>
      </c>
      <c r="CA22" s="172" t="n">
        <v>97</v>
      </c>
      <c r="CB22" s="172" t="inlineStr">
        <is>
          <t>Arabic, Hindi, Gujarati, Urdu, Somali</t>
        </is>
      </c>
      <c r="CC22" s="172" t="inlineStr">
        <is>
          <t>Arabic, Hindi, Spanish, Urdu</t>
        </is>
      </c>
      <c r="CD22" s="172" t="inlineStr">
        <is>
          <t>Immigrants, Primary Language other than English, Uninsured, Underinsured, Children, Adults, Seniors (65+)</t>
        </is>
      </c>
      <c r="CE22" s="172" t="inlineStr">
        <is>
          <t>We provide services to all visitors at least once</t>
        </is>
      </c>
      <c r="CF22" s="172" t="n">
        <v>0</v>
      </c>
      <c r="CG22" s="172" t="n">
        <v>0</v>
      </c>
      <c r="CH22" s="172" t="n">
        <v>0</v>
      </c>
      <c r="CI22" s="172" t="n">
        <v>29</v>
      </c>
      <c r="CJ22" s="172" t="n">
        <v>23</v>
      </c>
      <c r="CK22" s="172" t="n">
        <v>6</v>
      </c>
      <c r="CL22" s="172" t="n">
        <v>0</v>
      </c>
      <c r="CM22" s="172" t="inlineStr">
        <is>
          <t>Yes</t>
        </is>
      </c>
      <c r="CN22" s="172" t="inlineStr">
        <is>
          <t>Athena</t>
        </is>
      </c>
      <c r="CO22" s="172" t="inlineStr">
        <is>
          <t>No</t>
        </is>
      </c>
      <c r="CQ22" s="172" t="inlineStr">
        <is>
          <t>No</t>
        </is>
      </c>
      <c r="CR22" s="172" t="inlineStr">
        <is>
          <t>N/A</t>
        </is>
      </c>
      <c r="CS22" s="172" t="inlineStr">
        <is>
          <t>On-site</t>
        </is>
      </c>
      <c r="CT22" s="172" t="inlineStr">
        <is>
          <t>On-site</t>
        </is>
      </c>
      <c r="CU22" s="172" t="inlineStr">
        <is>
          <t>Refer Out</t>
        </is>
      </c>
      <c r="CV22" s="172" t="inlineStr">
        <is>
          <t>Refer Out</t>
        </is>
      </c>
      <c r="CW22" s="172" t="inlineStr">
        <is>
          <t>Refer Out</t>
        </is>
      </c>
      <c r="CX22" s="172" t="inlineStr">
        <is>
          <t>Refer Out</t>
        </is>
      </c>
      <c r="CY22" s="172" t="inlineStr">
        <is>
          <t>Refer Out</t>
        </is>
      </c>
      <c r="CZ22" s="172" t="inlineStr">
        <is>
          <t>On-site</t>
        </is>
      </c>
      <c r="DA22" s="172" t="inlineStr">
        <is>
          <t>Refer Out</t>
        </is>
      </c>
      <c r="DB22" s="172" t="inlineStr">
        <is>
          <t>Refer Out</t>
        </is>
      </c>
      <c r="DC22" s="172" t="inlineStr">
        <is>
          <t>On-site</t>
        </is>
      </c>
      <c r="DD22" s="172" t="inlineStr">
        <is>
          <t>On-site</t>
        </is>
      </c>
      <c r="DE22" s="172" t="inlineStr">
        <is>
          <t>On-site</t>
        </is>
      </c>
      <c r="DF22" s="172" t="inlineStr">
        <is>
          <t>Not Available - Would like to add but not currently planned</t>
        </is>
      </c>
      <c r="DG22" s="172" t="inlineStr">
        <is>
          <t>Not Available - Would like to add but not currently planned</t>
        </is>
      </c>
      <c r="DH22" s="172" t="inlineStr">
        <is>
          <t>Not Available - Would like to add but not currently planned</t>
        </is>
      </c>
      <c r="DI22" s="172" t="inlineStr">
        <is>
          <t>Refer Out</t>
        </is>
      </c>
      <c r="DJ22" s="172" t="inlineStr">
        <is>
          <t>Not Available - Planning to add in next 12 months</t>
        </is>
      </c>
      <c r="DK22" s="172" t="inlineStr">
        <is>
          <t>Not Available - Planning to add in next 12 months</t>
        </is>
      </c>
      <c r="DL22" s="172" t="inlineStr">
        <is>
          <t>Not Available - Would like to add but not currently planned</t>
        </is>
      </c>
      <c r="DM22" s="172" t="inlineStr">
        <is>
          <t>On-site</t>
        </is>
      </c>
      <c r="DN22" s="172" t="inlineStr">
        <is>
          <t>On-site</t>
        </is>
      </c>
      <c r="DO22" s="172" t="inlineStr">
        <is>
          <t>Refer Out</t>
        </is>
      </c>
      <c r="DP22" s="172" t="inlineStr">
        <is>
          <t>Refer Out</t>
        </is>
      </c>
      <c r="DQ22" s="172" t="inlineStr">
        <is>
          <t>Yes</t>
        </is>
      </c>
      <c r="DR22" s="172" t="inlineStr">
        <is>
          <t>Endocrinology, Cardiology, Primary Care</t>
        </is>
      </c>
      <c r="DS22" s="172" t="n">
        <v>0</v>
      </c>
      <c r="DT22" s="172" t="n">
        <v>135</v>
      </c>
      <c r="DU22" s="172" t="n">
        <v>0</v>
      </c>
      <c r="DV22" s="172" t="inlineStr">
        <is>
          <t>Physician Precription</t>
        </is>
      </c>
      <c r="DW22" s="172" t="inlineStr">
        <is>
          <t>Free Clinic</t>
        </is>
      </c>
      <c r="DX22" s="172" t="n">
        <v>5</v>
      </c>
      <c r="DY22" s="172" t="inlineStr">
        <is>
          <t>No</t>
        </is>
      </c>
      <c r="DZ22" s="172" t="inlineStr">
        <is>
          <t>N/A</t>
        </is>
      </c>
      <c r="EA22" s="172" t="inlineStr">
        <is>
          <t>Be Well Free and Charitable Clinic is operated by Worry Free Community</t>
        </is>
      </c>
      <c r="EB22" s="172" t="inlineStr">
        <is>
          <t>No, but we accept donations</t>
        </is>
      </c>
      <c r="ED22" s="172" t="inlineStr">
        <is>
          <t>No</t>
        </is>
      </c>
      <c r="EF22" s="172" t="inlineStr">
        <is>
          <t>No</t>
        </is>
      </c>
      <c r="EG22" s="172" t="inlineStr">
        <is>
          <t xml:space="preserve">State Government, Federal Gov't, Local Gov't,  Individuals </t>
        </is>
      </c>
      <c r="EH22" s="172" t="inlineStr">
        <is>
          <t>Medications, Diagnostic Tests, Specialists, Funding Avenues, Patient Lifestyle Modifications, Literacy, Patient Education</t>
        </is>
      </c>
      <c r="EI22" s="172" t="inlineStr">
        <is>
          <t>Lack of site for pharmaceutical facility</t>
        </is>
      </c>
      <c r="EJ22" s="172" t="n"/>
      <c r="EK22" s="172" t="inlineStr">
        <is>
          <t xml:space="preserve">Increasing health coverage and health education in our target population. </t>
        </is>
      </c>
      <c r="EM22" s="172" t="inlineStr">
        <is>
          <t>N/A</t>
        </is>
      </c>
      <c r="EN22" s="172" t="inlineStr">
        <is>
          <t xml:space="preserve">Increasing health coverage options in free clinics, as well as health coverage education. </t>
        </is>
      </c>
      <c r="EO22" s="175" t="inlineStr">
        <is>
          <t>https://drive.google.com/open?id=1G3UMBgbdn0R6vd3vf4xQFOgfVXRgeehU</t>
        </is>
      </c>
      <c r="EP22" s="175" t="inlineStr">
        <is>
          <t>https://drive.google.com/open?id=1o1IJ3FJIKZfR_UQLwCetMGykwknYCbhV</t>
        </is>
      </c>
      <c r="EQ22" s="175" t="inlineStr">
        <is>
          <t>https://drive.google.com/open?id=12HXrswO1eiolN8NAbDthUl5eufA5M8V-</t>
        </is>
      </c>
      <c r="ER22" s="172" t="inlineStr">
        <is>
          <t>Sending check to 42 Stephen St. #416 Lemont, IL 60439</t>
        </is>
      </c>
      <c r="ES22" s="172" t="inlineStr">
        <is>
          <t>Urooj Rehman or Fatema Mirza - Worry Free Community</t>
        </is>
      </c>
      <c r="ET22" s="172" t="inlineStr">
        <is>
          <t>Rehaan Bux</t>
        </is>
      </c>
    </row>
    <row r="23" ht="16" customHeight="1" s="290">
      <c r="B23" s="347" t="n">
        <v>44761.53880768519</v>
      </c>
      <c r="C23" s="183" t="inlineStr">
        <is>
          <t>tvalencia@hph.care</t>
        </is>
      </c>
      <c r="D23" s="183" t="inlineStr">
        <is>
          <t>Tomasa Valencia</t>
        </is>
      </c>
      <c r="E23" s="183" t="inlineStr">
        <is>
          <t>773-292-2629</t>
        </is>
      </c>
      <c r="F23" s="183" t="inlineStr">
        <is>
          <t>Humboldt Park Care-A-Van</t>
        </is>
      </c>
      <c r="G23" s="184" t="n">
        <v>7732928200</v>
      </c>
      <c r="H23" s="183" t="inlineStr">
        <is>
          <t>1044 N Francisco</t>
        </is>
      </c>
      <c r="I23" s="183" t="inlineStr">
        <is>
          <t>Chicago</t>
        </is>
      </c>
      <c r="J23" s="183" t="inlineStr">
        <is>
          <t>IL</t>
        </is>
      </c>
      <c r="K23" s="184" t="n">
        <v>60622</v>
      </c>
      <c r="L23" s="183" t="n"/>
      <c r="M23" s="183" t="inlineStr">
        <is>
          <t>Rossana Barrera</t>
        </is>
      </c>
      <c r="N23" s="183" t="inlineStr">
        <is>
          <t>Director Ambulatory Services</t>
        </is>
      </c>
      <c r="O23" s="183" t="inlineStr">
        <is>
          <t>rosbarrera@hph.care</t>
        </is>
      </c>
      <c r="P23" s="183" t="inlineStr">
        <is>
          <t>Tomasa Valencia</t>
        </is>
      </c>
      <c r="Q23" s="183" t="inlineStr">
        <is>
          <t>Manager Pediatric Mobile Services</t>
        </is>
      </c>
      <c r="R23" s="183" t="inlineStr">
        <is>
          <t>tvalencia@hph.care</t>
        </is>
      </c>
      <c r="S23" s="183" t="n"/>
      <c r="T23" s="183" t="inlineStr">
        <is>
          <t>Yes</t>
        </is>
      </c>
      <c r="U23" s="183" t="inlineStr">
        <is>
          <t>36-3257131</t>
        </is>
      </c>
      <c r="V23" s="183" t="n">
        <v>350000</v>
      </c>
      <c r="W23" s="184" t="n">
        <v>0</v>
      </c>
      <c r="X23" s="184" t="n">
        <v>0</v>
      </c>
      <c r="Y23" s="184" t="n">
        <v>550</v>
      </c>
      <c r="Z23" s="184" t="n">
        <v>550</v>
      </c>
      <c r="AA23" s="183" t="n">
        <v>0</v>
      </c>
      <c r="AB23" s="184" t="n">
        <v>835</v>
      </c>
      <c r="AC23" s="183" t="n">
        <v>0</v>
      </c>
      <c r="AD23" s="184" t="n">
        <v>835</v>
      </c>
      <c r="AE23" s="183" t="n">
        <v>0</v>
      </c>
      <c r="AF23" s="183" t="n">
        <v>0</v>
      </c>
      <c r="AG23" s="183" t="n">
        <v>0</v>
      </c>
      <c r="AH23" s="183" t="n">
        <v>0</v>
      </c>
      <c r="AI23" s="183" t="n">
        <v>0</v>
      </c>
      <c r="AJ23" s="183" t="n">
        <v>0</v>
      </c>
      <c r="AK23" s="183" t="n">
        <v>0</v>
      </c>
      <c r="AL23" s="183" t="inlineStr">
        <is>
          <t>Onsite Dispensary</t>
        </is>
      </c>
      <c r="AM23" s="184" t="n">
        <v>5</v>
      </c>
      <c r="AN23" s="184" t="n">
        <v>14</v>
      </c>
      <c r="AO23" s="184" t="n">
        <v>23</v>
      </c>
      <c r="AP23" s="183" t="n">
        <v>0</v>
      </c>
      <c r="AQ23" s="184" t="n">
        <v>24</v>
      </c>
      <c r="AR23" s="184" t="n">
        <v>19</v>
      </c>
      <c r="AS23" s="184" t="n">
        <v>1</v>
      </c>
      <c r="AT23" s="184" t="n">
        <v>0</v>
      </c>
      <c r="AU23" s="184" t="n">
        <v>5</v>
      </c>
      <c r="AV23" s="184" t="n">
        <v>6</v>
      </c>
      <c r="AW23" s="184" t="n">
        <v>94</v>
      </c>
      <c r="AX23" s="184" t="n">
        <v>1</v>
      </c>
      <c r="AY23" s="184" t="n">
        <v>1</v>
      </c>
      <c r="AZ23" s="184" t="n">
        <v>1</v>
      </c>
      <c r="BA23" s="184" t="n">
        <v>24</v>
      </c>
      <c r="BB23" s="184" t="n">
        <v>66</v>
      </c>
      <c r="BC23" s="184" t="n">
        <v>66</v>
      </c>
      <c r="BD23" s="184" t="n">
        <v>0</v>
      </c>
      <c r="BE23" s="184" t="n">
        <v>9</v>
      </c>
      <c r="BF23" s="183" t="inlineStr">
        <is>
          <t>Asthma, STI, Mental Health, Obesity, Underweight, Anemia, Lead</t>
        </is>
      </c>
      <c r="BG23" s="184" t="n">
        <v>52</v>
      </c>
      <c r="BH23" s="184" t="n">
        <v>48</v>
      </c>
      <c r="BI23" s="184" t="n">
        <v>0</v>
      </c>
      <c r="BJ23" s="184" t="n">
        <v>0</v>
      </c>
      <c r="BK23" s="184" t="n">
        <v>10</v>
      </c>
      <c r="BL23" s="184" t="n">
        <v>93</v>
      </c>
      <c r="BM23" s="184" t="n">
        <v>7</v>
      </c>
      <c r="BN23" s="184" t="n">
        <v>0</v>
      </c>
      <c r="BO23" s="184" t="n">
        <v>22</v>
      </c>
      <c r="BP23" s="184" t="n">
        <v>6</v>
      </c>
      <c r="BQ23" s="184" t="n">
        <v>48</v>
      </c>
      <c r="BR23" s="184" t="n">
        <v>1</v>
      </c>
      <c r="BS23" s="184" t="n">
        <v>0</v>
      </c>
      <c r="BT23" s="184" t="n">
        <v>0</v>
      </c>
      <c r="BU23" s="184" t="n">
        <v>0</v>
      </c>
      <c r="BV23" s="184" t="n">
        <v>13</v>
      </c>
      <c r="BW23" s="184" t="n">
        <v>31</v>
      </c>
      <c r="BX23" s="183" t="n">
        <v>0</v>
      </c>
      <c r="BY23" s="183" t="n">
        <v>0</v>
      </c>
      <c r="BZ23" s="183" t="n">
        <v>0</v>
      </c>
      <c r="CA23" s="184" t="n">
        <v>7</v>
      </c>
      <c r="CB23" s="183" t="inlineStr">
        <is>
          <t>Spanish</t>
        </is>
      </c>
      <c r="CC23" s="183" t="inlineStr">
        <is>
          <t>Arabic, Spanish</t>
        </is>
      </c>
      <c r="CD23" s="183" t="inlineStr">
        <is>
          <t>Homeless, Immigrants, Primary Language other than English, Uninsured, Underinsured, Children</t>
        </is>
      </c>
      <c r="CE23" s="183" t="inlineStr">
        <is>
          <t>School aged children</t>
        </is>
      </c>
      <c r="CF23" s="184" t="n">
        <v>4</v>
      </c>
      <c r="CG23" s="184" t="n">
        <v>0</v>
      </c>
      <c r="CH23" s="184" t="n">
        <v>1</v>
      </c>
      <c r="CI23" s="184" t="n">
        <v>2</v>
      </c>
      <c r="CJ23" s="184" t="n">
        <v>0</v>
      </c>
      <c r="CK23" s="184" t="n">
        <v>0</v>
      </c>
      <c r="CL23" s="184" t="n">
        <v>8320</v>
      </c>
      <c r="CM23" s="183" t="inlineStr">
        <is>
          <t>Yes</t>
        </is>
      </c>
      <c r="CN23" s="183" t="inlineStr">
        <is>
          <t>Athena (Meditech Expanse next year)</t>
        </is>
      </c>
      <c r="CO23" s="183" t="inlineStr">
        <is>
          <t>No</t>
        </is>
      </c>
      <c r="CP23" s="183" t="n"/>
      <c r="CQ23" s="183" t="n"/>
      <c r="CR23" s="183" t="n"/>
      <c r="CS23" s="183" t="inlineStr">
        <is>
          <t>Refer Out</t>
        </is>
      </c>
      <c r="CT23" s="183" t="inlineStr">
        <is>
          <t>On-site</t>
        </is>
      </c>
      <c r="CU23" s="183" t="inlineStr">
        <is>
          <t>On-site</t>
        </is>
      </c>
      <c r="CV23" s="183" t="inlineStr">
        <is>
          <t>On-site</t>
        </is>
      </c>
      <c r="CW23" s="183" t="inlineStr">
        <is>
          <t>Refer Out</t>
        </is>
      </c>
      <c r="CX23" s="183" t="inlineStr">
        <is>
          <t>On-site</t>
        </is>
      </c>
      <c r="CY23" s="183" t="inlineStr">
        <is>
          <t>Refer Out</t>
        </is>
      </c>
      <c r="CZ23" s="183" t="inlineStr">
        <is>
          <t>On-site</t>
        </is>
      </c>
      <c r="DA23" s="183" t="inlineStr">
        <is>
          <t>Refer Out</t>
        </is>
      </c>
      <c r="DB23" s="183" t="inlineStr">
        <is>
          <t>On-site</t>
        </is>
      </c>
      <c r="DC23" s="183" t="inlineStr">
        <is>
          <t>On-site</t>
        </is>
      </c>
      <c r="DD23" s="183" t="inlineStr">
        <is>
          <t>Refer Out</t>
        </is>
      </c>
      <c r="DE23" s="183" t="inlineStr">
        <is>
          <t>Refer Out</t>
        </is>
      </c>
      <c r="DF23" s="183" t="inlineStr">
        <is>
          <t>On-site</t>
        </is>
      </c>
      <c r="DG23" s="183" t="inlineStr">
        <is>
          <t>On-site</t>
        </is>
      </c>
      <c r="DH23" s="183" t="inlineStr">
        <is>
          <t>On-site</t>
        </is>
      </c>
      <c r="DI23" s="183" t="inlineStr">
        <is>
          <t>Refer Out</t>
        </is>
      </c>
      <c r="DJ23" s="183" t="inlineStr">
        <is>
          <t>Refer Out</t>
        </is>
      </c>
      <c r="DK23" s="183" t="inlineStr">
        <is>
          <t>Refer Out</t>
        </is>
      </c>
      <c r="DL23" s="183" t="inlineStr">
        <is>
          <t>Refer Out</t>
        </is>
      </c>
      <c r="DM23" s="183" t="inlineStr">
        <is>
          <t>Refer Out</t>
        </is>
      </c>
      <c r="DN23" s="183" t="inlineStr">
        <is>
          <t>On-site</t>
        </is>
      </c>
      <c r="DO23" s="183" t="inlineStr">
        <is>
          <t>Refer Out</t>
        </is>
      </c>
      <c r="DP23" s="183" t="inlineStr">
        <is>
          <t>On-site</t>
        </is>
      </c>
      <c r="DQ23" s="183" t="inlineStr">
        <is>
          <t>Yes</t>
        </is>
      </c>
      <c r="DR23" s="183" t="inlineStr">
        <is>
          <t>Mental Health, Primary (obesity) , Dental, Optometrist</t>
        </is>
      </c>
      <c r="DS23" s="183" t="n">
        <v>0</v>
      </c>
      <c r="DT23" s="183" t="n">
        <v>0</v>
      </c>
      <c r="DU23" s="183" t="n">
        <v>0</v>
      </c>
      <c r="DV23" s="183" t="inlineStr">
        <is>
          <t>Physician Precription, Stock bottles, Pay for specific (not stock or bulk) patient medications</t>
        </is>
      </c>
      <c r="DW23" s="183" t="inlineStr">
        <is>
          <t>Free Clinic</t>
        </is>
      </c>
      <c r="DX23" s="184" t="n">
        <v>40</v>
      </c>
      <c r="DY23" s="183" t="inlineStr">
        <is>
          <t>No</t>
        </is>
      </c>
      <c r="DZ23" s="183" t="inlineStr">
        <is>
          <t>Yes, this is a Mobile Medical Van</t>
        </is>
      </c>
      <c r="EA23" s="183" t="inlineStr">
        <is>
          <t xml:space="preserve">Humboldt Park Health </t>
        </is>
      </c>
      <c r="EB23" s="185" t="inlineStr">
        <is>
          <t>No, we do not accept payment of any kind</t>
        </is>
      </c>
      <c r="EC23" s="183" t="n"/>
      <c r="ED23" s="183" t="inlineStr">
        <is>
          <t>No</t>
        </is>
      </c>
      <c r="EE23" s="183" t="n"/>
      <c r="EF23" s="183" t="inlineStr">
        <is>
          <t>No</t>
        </is>
      </c>
      <c r="EG23" s="183" t="inlineStr">
        <is>
          <t>Foundation</t>
        </is>
      </c>
      <c r="EH23" s="183" t="inlineStr">
        <is>
          <t>Medications, Patient Lifestyle Modifications, Patient Education</t>
        </is>
      </c>
      <c r="EI23" s="183" t="inlineStr">
        <is>
          <t>Too expensive</t>
        </is>
      </c>
      <c r="EJ23" s="183" t="n"/>
      <c r="EK23" s="183" t="inlineStr">
        <is>
          <t xml:space="preserve">Limited children's mental health services </t>
        </is>
      </c>
      <c r="EL23" s="183" t="inlineStr">
        <is>
          <t xml:space="preserve">Affiliation with organizations that can follow up with students in regards to referrals. </t>
        </is>
      </c>
      <c r="EM23" s="183" t="inlineStr">
        <is>
          <t xml:space="preserve">Lead Screening </t>
        </is>
      </c>
      <c r="EN23" s="183" t="n"/>
      <c r="EO23" s="176" t="inlineStr">
        <is>
          <t>https://drive.google.com/open?id=1S1q-nV2Wd5sqPvLMDX2LZkYmLob_JssK</t>
        </is>
      </c>
      <c r="EP23" s="176" t="inlineStr">
        <is>
          <t>https://drive.google.com/open?id=1_iWaPP7mLH-l1vMTXU_uBWhV8dxCDYIb</t>
        </is>
      </c>
      <c r="EQ23" s="176" t="inlineStr">
        <is>
          <t>https://drive.google.com/open?id=1iFu61lTxAqnR2y__vmtDCgMqVzvgL1F8</t>
        </is>
      </c>
      <c r="ER23" s="183" t="inlineStr">
        <is>
          <t>Sending check to 42 Stephen St. #416 Lemont, IL 60439</t>
        </is>
      </c>
      <c r="ES23" s="183" t="inlineStr">
        <is>
          <t>Unknown</t>
        </is>
      </c>
      <c r="ET23" s="185" t="inlineStr">
        <is>
          <t>Tomasa Valencia / Submitted by Ariana Aloisio</t>
        </is>
      </c>
      <c r="EU23" s="183" t="n"/>
      <c r="EV23" s="183" t="n"/>
      <c r="EW23" s="183" t="n"/>
      <c r="EX23" s="183" t="n"/>
      <c r="EY23" s="183" t="n"/>
      <c r="EZ23" s="183" t="n"/>
      <c r="FA23" s="183" t="n"/>
    </row>
    <row r="24" ht="16" customHeight="1" s="290">
      <c r="B24" s="347" t="n">
        <v>44761.55420447918</v>
      </c>
      <c r="C24" s="183" t="inlineStr">
        <is>
          <t>aespinosa@hph.care</t>
        </is>
      </c>
      <c r="D24" s="183" t="inlineStr">
        <is>
          <t>Angelica Espinosa</t>
        </is>
      </c>
      <c r="E24" s="184" t="n">
        <v>7732922629</v>
      </c>
      <c r="F24" s="183" t="inlineStr">
        <is>
          <t>Humboldt Park Health</t>
        </is>
      </c>
      <c r="G24" s="184" t="n">
        <v>7732928200</v>
      </c>
      <c r="H24" s="183" t="inlineStr">
        <is>
          <t>1044 N Francisco</t>
        </is>
      </c>
      <c r="I24" s="183" t="inlineStr">
        <is>
          <t xml:space="preserve">Chicago </t>
        </is>
      </c>
      <c r="J24" s="183" t="inlineStr">
        <is>
          <t>IL</t>
        </is>
      </c>
      <c r="K24" s="184" t="n">
        <v>60566</v>
      </c>
      <c r="L24" s="183" t="n"/>
      <c r="M24" s="183" t="inlineStr">
        <is>
          <t>Rossana Barrera</t>
        </is>
      </c>
      <c r="N24" s="183" t="inlineStr">
        <is>
          <t>Director Ambulatory Services</t>
        </is>
      </c>
      <c r="O24" s="183" t="inlineStr">
        <is>
          <t>rosbarrera@hph.care</t>
        </is>
      </c>
      <c r="P24" s="183" t="inlineStr">
        <is>
          <t>Angelica Espinosa</t>
        </is>
      </c>
      <c r="Q24" s="183" t="inlineStr">
        <is>
          <t>Manager of Mobile Dental Services</t>
        </is>
      </c>
      <c r="R24" s="183" t="inlineStr">
        <is>
          <t>aespinosa@hph.care</t>
        </is>
      </c>
      <c r="S24" s="183" t="n"/>
      <c r="T24" s="183" t="inlineStr">
        <is>
          <t>Yes</t>
        </is>
      </c>
      <c r="U24" s="183" t="n"/>
      <c r="V24" s="183" t="n">
        <v>350000</v>
      </c>
      <c r="W24" s="184" t="n">
        <v>0</v>
      </c>
      <c r="X24" s="184" t="n">
        <v>0</v>
      </c>
      <c r="Y24" s="184" t="n">
        <v>345</v>
      </c>
      <c r="Z24" s="184" t="n">
        <v>1153</v>
      </c>
      <c r="AA24" s="184" t="n">
        <v>1498</v>
      </c>
      <c r="AB24" s="183" t="n">
        <v>0</v>
      </c>
      <c r="AC24" s="183" t="n">
        <v>0</v>
      </c>
      <c r="AD24" s="184" t="n">
        <v>1498</v>
      </c>
      <c r="AE24" s="183" t="n">
        <v>0</v>
      </c>
      <c r="AF24" s="183" t="n">
        <v>0</v>
      </c>
      <c r="AG24" s="183" t="n">
        <v>0</v>
      </c>
      <c r="AH24" s="183" t="n">
        <v>0</v>
      </c>
      <c r="AI24" s="183" t="n">
        <v>0</v>
      </c>
      <c r="AJ24" s="183" t="n">
        <v>0</v>
      </c>
      <c r="AK24" s="183" t="n">
        <v>0</v>
      </c>
      <c r="AL24" s="183" t="inlineStr">
        <is>
          <t>Fluoride Only</t>
        </is>
      </c>
      <c r="AM24" s="184" t="n">
        <v>180</v>
      </c>
      <c r="AN24" s="184" t="n">
        <v>0</v>
      </c>
      <c r="AO24" s="184" t="n">
        <v>0</v>
      </c>
      <c r="AP24" s="184" t="n">
        <v>0</v>
      </c>
      <c r="AQ24" s="184" t="n">
        <v>0</v>
      </c>
      <c r="AR24" s="184" t="n">
        <v>100</v>
      </c>
      <c r="AS24" s="184" t="n">
        <v>0</v>
      </c>
      <c r="AT24" s="184" t="n">
        <v>0</v>
      </c>
      <c r="AU24" s="184" t="n">
        <v>0</v>
      </c>
      <c r="AV24" s="184" t="n">
        <v>0</v>
      </c>
      <c r="AW24" s="184" t="n">
        <v>0</v>
      </c>
      <c r="AX24" s="184" t="n">
        <v>0</v>
      </c>
      <c r="AY24" s="184" t="n">
        <v>0</v>
      </c>
      <c r="AZ24" s="184" t="n">
        <v>0</v>
      </c>
      <c r="BA24" s="184" t="n">
        <v>0</v>
      </c>
      <c r="BB24" s="184" t="n">
        <v>0</v>
      </c>
      <c r="BC24" s="184" t="n">
        <v>0</v>
      </c>
      <c r="BD24" s="184" t="n">
        <v>0</v>
      </c>
      <c r="BE24" s="184" t="n">
        <v>0</v>
      </c>
      <c r="BF24" s="183" t="inlineStr">
        <is>
          <t>Asthma, Allergies</t>
        </is>
      </c>
      <c r="BG24" s="184" t="n">
        <v>27</v>
      </c>
      <c r="BH24" s="184" t="n">
        <v>63</v>
      </c>
      <c r="BI24" s="184" t="n">
        <v>0</v>
      </c>
      <c r="BJ24" s="184" t="n">
        <v>0</v>
      </c>
      <c r="BK24" s="184" t="n">
        <v>10</v>
      </c>
      <c r="BL24" s="184" t="n">
        <v>100</v>
      </c>
      <c r="BM24" s="184" t="n">
        <v>0</v>
      </c>
      <c r="BN24" s="184" t="n">
        <v>0</v>
      </c>
      <c r="BO24" s="184" t="n">
        <v>37</v>
      </c>
      <c r="BP24" s="184" t="n">
        <v>6</v>
      </c>
      <c r="BQ24" s="184" t="n">
        <v>38</v>
      </c>
      <c r="BR24" s="184" t="n">
        <v>2</v>
      </c>
      <c r="BS24" s="184" t="n">
        <v>0</v>
      </c>
      <c r="BT24" s="184" t="n">
        <v>0</v>
      </c>
      <c r="BU24" s="184" t="n">
        <v>15</v>
      </c>
      <c r="BV24" s="184" t="n">
        <v>0</v>
      </c>
      <c r="BW24" s="184" t="n">
        <v>2</v>
      </c>
      <c r="BX24" s="184" t="n">
        <v>10</v>
      </c>
      <c r="BY24" s="184" t="n">
        <v>20</v>
      </c>
      <c r="BZ24" s="184" t="n">
        <v>70</v>
      </c>
      <c r="CA24" s="184" t="n">
        <v>15</v>
      </c>
      <c r="CB24" s="183" t="inlineStr">
        <is>
          <t>Spanish</t>
        </is>
      </c>
      <c r="CC24" s="183" t="inlineStr">
        <is>
          <t>Spanish, Mandarin</t>
        </is>
      </c>
      <c r="CD24" s="183" t="inlineStr">
        <is>
          <t>Homeless, Immigrants, Primary Language other than English, Uninsured, Underinsured, Children</t>
        </is>
      </c>
      <c r="CE24" s="183" t="inlineStr">
        <is>
          <t>Children 0-22 yrs of age</t>
        </is>
      </c>
      <c r="CF24" s="184" t="n">
        <v>4</v>
      </c>
      <c r="CG24" s="184" t="n">
        <v>0</v>
      </c>
      <c r="CH24" s="184" t="n">
        <v>2</v>
      </c>
      <c r="CI24" s="184" t="n">
        <v>0</v>
      </c>
      <c r="CJ24" s="184" t="n">
        <v>0</v>
      </c>
      <c r="CK24" s="184" t="n">
        <v>4500</v>
      </c>
      <c r="CL24" s="183" t="n"/>
      <c r="CM24" s="183" t="inlineStr">
        <is>
          <t>Yes</t>
        </is>
      </c>
      <c r="CN24" s="183" t="inlineStr">
        <is>
          <t>Athena chaning to Meditech Expanse in December</t>
        </is>
      </c>
      <c r="CO24" s="183" t="inlineStr">
        <is>
          <t>No</t>
        </is>
      </c>
      <c r="CP24" s="183" t="n"/>
      <c r="CQ24" s="183" t="n"/>
      <c r="CR24" s="183" t="n"/>
      <c r="CS24" s="183" t="inlineStr">
        <is>
          <t>Refer Out</t>
        </is>
      </c>
      <c r="CT24" s="183" t="inlineStr">
        <is>
          <t>Refer Out</t>
        </is>
      </c>
      <c r="CU24" s="183" t="inlineStr">
        <is>
          <t>Refer Out</t>
        </is>
      </c>
      <c r="CV24" s="183" t="inlineStr">
        <is>
          <t>Refer Out</t>
        </is>
      </c>
      <c r="CW24" s="183" t="inlineStr">
        <is>
          <t>Refer Out</t>
        </is>
      </c>
      <c r="CX24" s="183" t="inlineStr">
        <is>
          <t>Not Available - Not a priority</t>
        </is>
      </c>
      <c r="CY24" s="183" t="inlineStr">
        <is>
          <t>Not Available - Not a priority</t>
        </is>
      </c>
      <c r="CZ24" s="183" t="inlineStr">
        <is>
          <t>Refer Out</t>
        </is>
      </c>
      <c r="DA24" s="183" t="inlineStr">
        <is>
          <t>On-site</t>
        </is>
      </c>
      <c r="DB24" s="183" t="inlineStr">
        <is>
          <t>Refer Out</t>
        </is>
      </c>
      <c r="DC24" s="183" t="inlineStr">
        <is>
          <t>Not Available - Not a priority</t>
        </is>
      </c>
      <c r="DD24" s="183" t="inlineStr">
        <is>
          <t>Not Available - Not a priority</t>
        </is>
      </c>
      <c r="DE24" s="183" t="inlineStr">
        <is>
          <t>Not Available - Not a priority</t>
        </is>
      </c>
      <c r="DF24" s="183" t="inlineStr">
        <is>
          <t>Not Available - Not a priority</t>
        </is>
      </c>
      <c r="DG24" s="183" t="inlineStr">
        <is>
          <t>Not Available - Not a priority</t>
        </is>
      </c>
      <c r="DH24" s="183" t="inlineStr">
        <is>
          <t>Not Available - Not a priority</t>
        </is>
      </c>
      <c r="DI24" s="183" t="inlineStr">
        <is>
          <t>Not Available - Not a priority</t>
        </is>
      </c>
      <c r="DJ24" s="183" t="inlineStr">
        <is>
          <t>Refer Out</t>
        </is>
      </c>
      <c r="DK24" s="183" t="inlineStr">
        <is>
          <t>Refer Out</t>
        </is>
      </c>
      <c r="DL24" s="183" t="inlineStr">
        <is>
          <t>Refer Out</t>
        </is>
      </c>
      <c r="DM24" s="183" t="inlineStr">
        <is>
          <t>Refer Out</t>
        </is>
      </c>
      <c r="DN24" s="183" t="inlineStr">
        <is>
          <t>On-site</t>
        </is>
      </c>
      <c r="DO24" s="183" t="inlineStr">
        <is>
          <t>Refer Out</t>
        </is>
      </c>
      <c r="DP24" s="183" t="inlineStr">
        <is>
          <t>Refer Out</t>
        </is>
      </c>
      <c r="DQ24" s="183" t="inlineStr">
        <is>
          <t>Yes</t>
        </is>
      </c>
      <c r="DR24" s="183" t="inlineStr">
        <is>
          <t>Mental Health, PCP (Nutrition), Vision, Asthma, Dental restorative an urgent care</t>
        </is>
      </c>
      <c r="DS24" s="183" t="n">
        <v>0</v>
      </c>
      <c r="DT24" s="183" t="n">
        <v>0</v>
      </c>
      <c r="DU24" s="183" t="n">
        <v>0</v>
      </c>
      <c r="DV24" s="183" t="inlineStr">
        <is>
          <t>Physician Precription, Stock bottles, Pay for specific (not stock or bulk) patient medications</t>
        </is>
      </c>
      <c r="DW24" s="183" t="inlineStr">
        <is>
          <t>Free Clinic</t>
        </is>
      </c>
      <c r="DX24" s="184" t="n">
        <v>40</v>
      </c>
      <c r="DY24" s="183" t="inlineStr">
        <is>
          <t>No</t>
        </is>
      </c>
      <c r="DZ24" s="183" t="inlineStr">
        <is>
          <t>Yes we are a Mobile Dental Van</t>
        </is>
      </c>
      <c r="EA24" s="183" t="inlineStr">
        <is>
          <t>Humboldt Park Health</t>
        </is>
      </c>
      <c r="EB24" s="185" t="inlineStr">
        <is>
          <t>No, we do not accept payment of any kind</t>
        </is>
      </c>
      <c r="EC24" s="183" t="n"/>
      <c r="ED24" s="183" t="inlineStr">
        <is>
          <t>No</t>
        </is>
      </c>
      <c r="EE24" s="183" t="n"/>
      <c r="EF24" s="183" t="inlineStr">
        <is>
          <t>No</t>
        </is>
      </c>
      <c r="EG24" s="183" t="inlineStr">
        <is>
          <t>Foundation</t>
        </is>
      </c>
      <c r="EH24" s="183" t="inlineStr">
        <is>
          <t>Diagnostic Tests, Specialists, Procedures, Literacy, Patient Education, Patient Competing Priorities</t>
        </is>
      </c>
      <c r="EI24" s="183" t="inlineStr">
        <is>
          <t>Too expensive</t>
        </is>
      </c>
      <c r="EJ24" s="183" t="n"/>
      <c r="EK24" s="183" t="inlineStr">
        <is>
          <t xml:space="preserve">Dental Restorative and urgent service resources. </t>
        </is>
      </c>
      <c r="EL24" s="183" t="inlineStr">
        <is>
          <t>Affiliation with organizations that can follow up with care.</t>
        </is>
      </c>
      <c r="EM24" s="183" t="inlineStr">
        <is>
          <t>Majority of dental offices are general and specialty where children can get treatment. Medicaid reimbursement is very low and that affects children receiving services. Education for guardians is limited about oral health is still an issue.</t>
        </is>
      </c>
      <c r="EN24" s="185" t="inlineStr">
        <is>
          <t xml:space="preserve">Referrals, Education for parents, specialists </t>
        </is>
      </c>
      <c r="EO24" s="183" t="n"/>
      <c r="EP24" s="183" t="n"/>
      <c r="EQ24" s="183" t="n"/>
      <c r="ER24" s="183" t="inlineStr">
        <is>
          <t>Sending check to 42 Stephen St. #416 Lemont, IL 60439</t>
        </is>
      </c>
      <c r="ES24" s="183" t="inlineStr">
        <is>
          <t>1 check for Humboldt Park Mobile Vans</t>
        </is>
      </c>
      <c r="ET24" s="185" t="inlineStr">
        <is>
          <t>Angelica Espinosa / submitted by Ariana Aloisio</t>
        </is>
      </c>
      <c r="EU24" s="183" t="n"/>
      <c r="EV24" s="183" t="n"/>
      <c r="EW24" s="183" t="n"/>
      <c r="EX24" s="183" t="n"/>
      <c r="EY24" s="183" t="n"/>
      <c r="EZ24" s="183" t="n"/>
      <c r="FA24" s="183" t="n"/>
    </row>
    <row r="25" ht="16" customHeight="1" s="290">
      <c r="B25" s="347" t="n">
        <v>44763.01345361111</v>
      </c>
      <c r="C25" s="183" t="inlineStr">
        <is>
          <t>diana@aurorachristianhealthcare.org</t>
        </is>
      </c>
      <c r="D25" s="183" t="inlineStr">
        <is>
          <t>Monita Gruhlke</t>
        </is>
      </c>
      <c r="E25" s="184" t="n">
        <v>16306068178</v>
      </c>
      <c r="F25" s="183" t="inlineStr">
        <is>
          <t>Aurora Christian Healthcare</t>
        </is>
      </c>
      <c r="G25" s="183" t="inlineStr">
        <is>
          <t>630-586-6392</t>
        </is>
      </c>
      <c r="H25" s="183" t="inlineStr">
        <is>
          <t>61 S. Broadway</t>
        </is>
      </c>
      <c r="I25" s="183" t="inlineStr">
        <is>
          <t>Aurora IL</t>
        </is>
      </c>
      <c r="J25" s="183" t="inlineStr">
        <is>
          <t>Illinois</t>
        </is>
      </c>
      <c r="K25" s="184" t="n">
        <v>60560</v>
      </c>
      <c r="L25" s="183" t="inlineStr">
        <is>
          <t>Same as above</t>
        </is>
      </c>
      <c r="M25" s="183" t="inlineStr">
        <is>
          <t>Monita Gruhlke</t>
        </is>
      </c>
      <c r="N25" s="183" t="inlineStr">
        <is>
          <t>Board Member/Grantwriter</t>
        </is>
      </c>
      <c r="O25" s="183" t="inlineStr">
        <is>
          <t>skypingwithmom@gmail.com</t>
        </is>
      </c>
      <c r="P25" s="183" t="inlineStr">
        <is>
          <t>Antonia Carrillo</t>
        </is>
      </c>
      <c r="Q25" s="183" t="inlineStr">
        <is>
          <t>Board Member/Treasurer</t>
        </is>
      </c>
      <c r="R25" s="183" t="inlineStr">
        <is>
          <t>tonicarr9202@gmail.com</t>
        </is>
      </c>
      <c r="S25" s="176" t="inlineStr">
        <is>
          <t>https://www.aurorachristianhealthcare.org/</t>
        </is>
      </c>
      <c r="T25" s="183" t="inlineStr">
        <is>
          <t>Yes</t>
        </is>
      </c>
      <c r="U25" s="183" t="inlineStr">
        <is>
          <t>85-1683287</t>
        </is>
      </c>
      <c r="V25" s="348" t="n">
        <v>27758</v>
      </c>
      <c r="W25" s="183" t="n">
        <v>0</v>
      </c>
      <c r="X25" s="184" t="n">
        <v>2000</v>
      </c>
      <c r="Y25" s="184" t="n">
        <v>150</v>
      </c>
      <c r="Z25" s="184" t="n">
        <v>150</v>
      </c>
      <c r="AA25" s="184" t="n">
        <v>110</v>
      </c>
      <c r="AB25" s="184" t="n">
        <v>48</v>
      </c>
      <c r="AC25" s="184" t="n">
        <v>0</v>
      </c>
      <c r="AD25" s="184" t="n">
        <v>158</v>
      </c>
      <c r="AE25" s="183" t="n">
        <v>0</v>
      </c>
      <c r="AF25" s="183" t="n">
        <v>0</v>
      </c>
      <c r="AG25" s="184" t="n">
        <v>150</v>
      </c>
      <c r="AH25" s="184" t="n">
        <v>0</v>
      </c>
      <c r="AI25" s="184" t="n">
        <v>5</v>
      </c>
      <c r="AJ25" s="184" t="n">
        <v>121</v>
      </c>
      <c r="AK25" s="184" t="n">
        <v>0</v>
      </c>
      <c r="AL25" s="183" t="inlineStr">
        <is>
          <t>No pharmaceutical facility on-site.</t>
        </is>
      </c>
      <c r="AM25" s="183" t="inlineStr">
        <is>
          <t>None</t>
        </is>
      </c>
      <c r="AN25" s="184" t="n">
        <v>0</v>
      </c>
      <c r="AO25" s="184" t="n">
        <v>0</v>
      </c>
      <c r="AP25" s="184" t="n">
        <v>0</v>
      </c>
      <c r="AQ25" s="184" t="n">
        <v>0</v>
      </c>
      <c r="AR25" s="184" t="n">
        <v>80</v>
      </c>
      <c r="AS25" s="184" t="n">
        <v>0</v>
      </c>
      <c r="AT25" s="184" t="n">
        <v>0</v>
      </c>
      <c r="AU25" s="184" t="n">
        <v>0</v>
      </c>
      <c r="AV25" s="184" t="n">
        <v>0</v>
      </c>
      <c r="AW25" s="184" t="n">
        <v>50</v>
      </c>
      <c r="AX25" s="184" t="n">
        <v>0</v>
      </c>
      <c r="AY25" s="184" t="n">
        <v>0</v>
      </c>
      <c r="AZ25" s="184" t="n">
        <v>0</v>
      </c>
      <c r="BA25" s="184" t="n">
        <v>0</v>
      </c>
      <c r="BB25" s="184" t="n">
        <v>20</v>
      </c>
      <c r="BC25" s="184" t="n">
        <v>0</v>
      </c>
      <c r="BD25" s="184" t="n">
        <v>0</v>
      </c>
      <c r="BE25" s="184" t="n">
        <v>0</v>
      </c>
      <c r="BF25" s="183" t="inlineStr">
        <is>
          <t>Clinic has a volunteer chiropractor on-site who provides his services free of charge.</t>
        </is>
      </c>
      <c r="BG25" s="184" t="n">
        <v>40</v>
      </c>
      <c r="BH25" s="184" t="n">
        <v>60</v>
      </c>
      <c r="BI25" s="184" t="n">
        <v>0</v>
      </c>
      <c r="BJ25" s="184" t="n">
        <v>0</v>
      </c>
      <c r="BK25" s="184" t="n">
        <v>0</v>
      </c>
      <c r="BL25" s="184" t="n">
        <v>0</v>
      </c>
      <c r="BM25" s="184" t="n">
        <v>80</v>
      </c>
      <c r="BN25" s="184" t="n">
        <v>20</v>
      </c>
      <c r="BO25" s="184" t="n">
        <v>75</v>
      </c>
      <c r="BP25" s="184" t="n">
        <v>10</v>
      </c>
      <c r="BQ25" s="184" t="n">
        <v>10</v>
      </c>
      <c r="BR25" s="184" t="n">
        <v>4</v>
      </c>
      <c r="BS25" s="184" t="n">
        <v>0</v>
      </c>
      <c r="BT25" s="184" t="n">
        <v>0</v>
      </c>
      <c r="BU25" s="184" t="n">
        <v>1</v>
      </c>
      <c r="BV25" s="184" t="n">
        <v>0</v>
      </c>
      <c r="BW25" s="184" t="n">
        <v>0</v>
      </c>
      <c r="BX25" s="184" t="n">
        <v>75</v>
      </c>
      <c r="BY25" s="184" t="n">
        <v>25</v>
      </c>
      <c r="BZ25" s="184" t="n">
        <v>0</v>
      </c>
      <c r="CA25" s="184" t="n">
        <v>90</v>
      </c>
      <c r="CB25" s="183" t="inlineStr">
        <is>
          <t>Spanish, Only English</t>
        </is>
      </c>
      <c r="CC25" s="183" t="inlineStr">
        <is>
          <t>Spanish</t>
        </is>
      </c>
      <c r="CD25" s="183"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3" t="inlineStr">
        <is>
          <t>must be uninsured, Must be ineligible for medicaid or other insurance coverage, Must be unable to otherwise afford dental or chiropractic care.</t>
        </is>
      </c>
      <c r="CF25" s="184" t="n">
        <v>0</v>
      </c>
      <c r="CG25" s="184" t="n">
        <v>0</v>
      </c>
      <c r="CH25" s="184" t="n">
        <v>0</v>
      </c>
      <c r="CI25" s="183" t="n">
        <v>25</v>
      </c>
      <c r="CJ25" s="183" t="n">
        <v>4</v>
      </c>
      <c r="CK25" s="183" t="n">
        <v>18</v>
      </c>
      <c r="CL25" s="184" t="n">
        <v>0</v>
      </c>
      <c r="CM25" s="183" t="inlineStr">
        <is>
          <t>No</t>
        </is>
      </c>
      <c r="CN25" s="183" t="n"/>
      <c r="CO25" s="183" t="inlineStr">
        <is>
          <t>No</t>
        </is>
      </c>
      <c r="CP25" s="183" t="n"/>
      <c r="CQ25" s="183" t="inlineStr">
        <is>
          <t>No</t>
        </is>
      </c>
      <c r="CR25" s="183" t="n"/>
      <c r="CS25" s="183" t="inlineStr">
        <is>
          <t>On-site</t>
        </is>
      </c>
      <c r="CT25" s="183" t="inlineStr">
        <is>
          <t>Not Available - Not a priority</t>
        </is>
      </c>
      <c r="CU25" s="183" t="inlineStr">
        <is>
          <t>Not Available - Not a priority</t>
        </is>
      </c>
      <c r="CV25" s="183" t="inlineStr">
        <is>
          <t>Not Available - Would like to add but not currently planned</t>
        </is>
      </c>
      <c r="CW25" s="183" t="inlineStr">
        <is>
          <t>Not Available - Not a priority</t>
        </is>
      </c>
      <c r="CX25" s="183" t="inlineStr">
        <is>
          <t>Not Available - Not a priority</t>
        </is>
      </c>
      <c r="CY25" s="183" t="inlineStr">
        <is>
          <t>Not Available - Not a priority</t>
        </is>
      </c>
      <c r="CZ25" s="183" t="inlineStr">
        <is>
          <t>Not Available - Not a priority</t>
        </is>
      </c>
      <c r="DA25" s="183" t="inlineStr">
        <is>
          <t>On-site</t>
        </is>
      </c>
      <c r="DB25" s="183" t="inlineStr">
        <is>
          <t>Not Available - Would like to add but not currently planned</t>
        </is>
      </c>
      <c r="DC25" s="183" t="inlineStr">
        <is>
          <t>Not Available - Not a priority</t>
        </is>
      </c>
      <c r="DD25" s="183" t="inlineStr">
        <is>
          <t>Not Available - Not a priority</t>
        </is>
      </c>
      <c r="DE25" s="183" t="inlineStr">
        <is>
          <t>Not Available - Not a priority</t>
        </is>
      </c>
      <c r="DF25" s="183" t="inlineStr">
        <is>
          <t>Not Available - Not a priority</t>
        </is>
      </c>
      <c r="DG25" s="183" t="inlineStr">
        <is>
          <t>Not Available - Not a priority</t>
        </is>
      </c>
      <c r="DH25" s="183" t="inlineStr">
        <is>
          <t>Not Available - Not a priority</t>
        </is>
      </c>
      <c r="DI25" s="183" t="inlineStr">
        <is>
          <t>Not Available - Not a priority</t>
        </is>
      </c>
      <c r="DJ25" s="183" t="inlineStr">
        <is>
          <t>Not Available - Would like to add but not currently planned</t>
        </is>
      </c>
      <c r="DK25" s="183" t="inlineStr">
        <is>
          <t>Not Available - Not a priority</t>
        </is>
      </c>
      <c r="DL25" s="183" t="inlineStr">
        <is>
          <t>Not Available - Would like to add but not currently planned</t>
        </is>
      </c>
      <c r="DM25" s="183" t="inlineStr">
        <is>
          <t>Not Available - Not a priority</t>
        </is>
      </c>
      <c r="DN25" s="183" t="inlineStr">
        <is>
          <t>Not Available - Would like to add but not currently planned</t>
        </is>
      </c>
      <c r="DO25" s="183" t="inlineStr">
        <is>
          <t>Not Available - Not a priority</t>
        </is>
      </c>
      <c r="DP25" s="183" t="inlineStr">
        <is>
          <t>Not Available - Not a priority</t>
        </is>
      </c>
      <c r="DQ25" s="183" t="inlineStr">
        <is>
          <t>No</t>
        </is>
      </c>
      <c r="DR25" s="183" t="inlineStr">
        <is>
          <t>1)Referral to dentist for pro-bono root canals and crowns; 2) referral to dentist for dentures; 3)Referral to X-rays and other imaging to assist services of chiropractor.</t>
        </is>
      </c>
      <c r="DS25" s="184" t="n">
        <v>0</v>
      </c>
      <c r="DT25" s="184" t="n">
        <v>0</v>
      </c>
      <c r="DU25" s="184" t="n">
        <v>0</v>
      </c>
      <c r="DV25" s="183" t="inlineStr">
        <is>
          <t>Pay outside pharmacy/pharmacy voucher</t>
        </is>
      </c>
      <c r="DW25" s="183" t="inlineStr">
        <is>
          <t>Free Clinic</t>
        </is>
      </c>
      <c r="DX25" s="183" t="inlineStr">
        <is>
          <t>Currently Wed. 5pm-9pm; Thurs. 9 am-1pm; Some Fri. &amp; Sat. 9am-1pm by appointment only</t>
        </is>
      </c>
      <c r="DY25" s="183" t="inlineStr">
        <is>
          <t xml:space="preserve">No </t>
        </is>
      </c>
      <c r="DZ25" s="183" t="inlineStr">
        <is>
          <t>no</t>
        </is>
      </c>
      <c r="EA25" s="183" t="inlineStr">
        <is>
          <t>no</t>
        </is>
      </c>
      <c r="EB25" s="185" t="inlineStr">
        <is>
          <t>No, but we accept donations</t>
        </is>
      </c>
      <c r="EC25" s="183" t="n"/>
      <c r="ED25" s="183" t="inlineStr">
        <is>
          <t>No</t>
        </is>
      </c>
      <c r="EE25" s="183" t="n"/>
      <c r="EF25" s="183" t="inlineStr">
        <is>
          <t>No</t>
        </is>
      </c>
      <c r="EG25" s="183" t="inlineStr">
        <is>
          <t>1. Grants from Foundations and Corporations. 2. Donations from Professional Organizations and individuals.</t>
        </is>
      </c>
      <c r="EH25" s="183" t="inlineStr">
        <is>
          <t>Patient Lifestyle Modifications, Patient Education, Patient Competing Priorities</t>
        </is>
      </c>
      <c r="EI25" s="183" t="inlineStr">
        <is>
          <t>Lack of staff or volunteer expertise</t>
        </is>
      </c>
      <c r="EJ25" s="183" t="inlineStr">
        <is>
          <t>Too expensive</t>
        </is>
      </c>
      <c r="EK25" s="183" t="inlineStr">
        <is>
          <t>Lack of steady income for operating expenses; lack of professional volunteers (dentists, hygienists, and others).</t>
        </is>
      </c>
      <c r="EL25" s="185" t="inlineStr">
        <is>
          <t xml:space="preserve">Connect us to financial grants and other sources of non-profit income.
</t>
        </is>
      </c>
      <c r="EM25" s="185" t="n"/>
      <c r="EN25" s="183" t="n"/>
      <c r="EO25" s="176" t="inlineStr">
        <is>
          <t>https://drive.google.com/open?id=19PDM3Ukb7TbfLwUjTz0TNbSR8-oBCGZC</t>
        </is>
      </c>
      <c r="EP25" s="176" t="inlineStr">
        <is>
          <t>https://drive.google.com/open?id=1d8IRvFA1fthwK3QbhBlL4zDsKCYM1S0G</t>
        </is>
      </c>
      <c r="EQ25" s="176" t="inlineStr">
        <is>
          <t>https://drive.google.com/open?id=10XV7KYaZhWj9ULyLO1NQwYcjSQmzVjxs</t>
        </is>
      </c>
      <c r="ER25" s="183" t="inlineStr">
        <is>
          <t>Sending check to 42 Stephen St. #416 Lemont, IL 60439</t>
        </is>
      </c>
      <c r="ES25" s="183" t="inlineStr">
        <is>
          <t xml:space="preserve">Aurora Christian Healthcare </t>
        </is>
      </c>
      <c r="ET25" s="183" t="inlineStr">
        <is>
          <t>Monita Gruhlke, LCSW</t>
        </is>
      </c>
      <c r="EU25" s="183" t="n"/>
      <c r="EV25" s="183" t="n"/>
      <c r="EW25" s="183" t="n"/>
      <c r="EX25" s="183" t="n"/>
      <c r="EY25" s="183" t="n"/>
      <c r="EZ25" s="183" t="n"/>
      <c r="FA25" s="183" t="n"/>
    </row>
    <row r="26" ht="16" customHeight="1" s="290">
      <c r="B26" s="347" t="n">
        <v>44771.49518703704</v>
      </c>
      <c r="C26" s="183" t="inlineStr">
        <is>
          <t>maddy@illinoisfreeclinics.org</t>
        </is>
      </c>
      <c r="D26" s="183" t="inlineStr">
        <is>
          <t xml:space="preserve">Arianna Soheil </t>
        </is>
      </c>
      <c r="E26" s="184" t="n">
        <v>8477081921</v>
      </c>
      <c r="F26" s="183" t="inlineStr">
        <is>
          <t>Fenix Family Health Center</t>
        </is>
      </c>
      <c r="G26" s="183" t="inlineStr">
        <is>
          <t>847-909-2004</t>
        </is>
      </c>
      <c r="H26" s="183" t="inlineStr">
        <is>
          <t>130 Washington Ave</t>
        </is>
      </c>
      <c r="I26" s="183" t="inlineStr">
        <is>
          <t>Highwood</t>
        </is>
      </c>
      <c r="J26" s="183" t="inlineStr">
        <is>
          <t>IL</t>
        </is>
      </c>
      <c r="K26" s="184" t="n">
        <v>60040</v>
      </c>
      <c r="L26" s="183" t="n"/>
      <c r="M26" s="183" t="inlineStr">
        <is>
          <t>Arianna Soheil</t>
        </is>
      </c>
      <c r="N26" s="183" t="inlineStr">
        <is>
          <t>Chief Operating Officer</t>
        </is>
      </c>
      <c r="O26" s="183" t="inlineStr">
        <is>
          <t>arianna@fenixclinic.org</t>
        </is>
      </c>
      <c r="P26" s="183" t="n"/>
      <c r="Q26" s="183" t="n"/>
      <c r="R26" s="183" t="n"/>
      <c r="S26" s="176" t="inlineStr">
        <is>
          <t>https://fenixclinic.org/</t>
        </is>
      </c>
      <c r="T26" s="183" t="inlineStr">
        <is>
          <t>Yes</t>
        </is>
      </c>
      <c r="U26" s="184" t="n">
        <v>263889647</v>
      </c>
      <c r="V26" s="187" t="n">
        <v>796271.85</v>
      </c>
      <c r="W26" s="187" t="n">
        <v>135325.58</v>
      </c>
      <c r="X26" s="184" t="n">
        <v>1336</v>
      </c>
      <c r="Y26" s="184" t="n">
        <v>374</v>
      </c>
      <c r="Z26" s="184" t="n">
        <v>2905</v>
      </c>
      <c r="AA26" s="184" t="n">
        <v>0</v>
      </c>
      <c r="AB26" s="184" t="n">
        <v>1997</v>
      </c>
      <c r="AC26" s="184" t="n">
        <v>102</v>
      </c>
      <c r="AD26" s="184" t="n">
        <v>2099</v>
      </c>
      <c r="AE26" s="183" t="n">
        <v>0</v>
      </c>
      <c r="AF26" s="183" t="n">
        <v>0</v>
      </c>
      <c r="AG26" s="184" t="n">
        <v>300</v>
      </c>
      <c r="AH26" s="184" t="n">
        <v>2000</v>
      </c>
      <c r="AI26" s="184" t="n">
        <v>200</v>
      </c>
      <c r="AJ26" s="184" t="n">
        <v>0</v>
      </c>
      <c r="AK26" s="184" t="n">
        <v>600</v>
      </c>
      <c r="AL26" s="183" t="n">
        <v>0</v>
      </c>
      <c r="AM26" s="183" t="n">
        <v>0</v>
      </c>
      <c r="AN26" s="184" t="n">
        <v>9.949999999999999</v>
      </c>
      <c r="AO26" s="184" t="n">
        <v>24.15</v>
      </c>
      <c r="AP26" s="184" t="n">
        <v>3.3</v>
      </c>
      <c r="AQ26" s="184" t="n">
        <v>17.19</v>
      </c>
      <c r="AR26" s="184" t="n">
        <v>0</v>
      </c>
      <c r="AS26" s="184" t="n">
        <v>13.2</v>
      </c>
      <c r="AT26" s="184" t="n">
        <v>7.7</v>
      </c>
      <c r="AU26" s="184" t="n">
        <v>4.8</v>
      </c>
      <c r="AV26" s="184" t="n">
        <v>9.5</v>
      </c>
      <c r="AW26" s="184" t="n">
        <v>28.6</v>
      </c>
      <c r="AX26" s="184" t="n">
        <v>7.2</v>
      </c>
      <c r="AY26" s="184" t="n">
        <v>4.2</v>
      </c>
      <c r="AZ26" s="184" t="n">
        <v>9.5</v>
      </c>
      <c r="BA26" s="184" t="n">
        <v>29.1</v>
      </c>
      <c r="BB26" s="184" t="n">
        <v>3</v>
      </c>
      <c r="BC26" s="184" t="n">
        <v>29.1</v>
      </c>
      <c r="BD26" s="184" t="n">
        <v>0.9</v>
      </c>
      <c r="BE26" s="184" t="n">
        <v>29.1</v>
      </c>
      <c r="BF26" s="183" t="n">
        <v>0</v>
      </c>
      <c r="BG26" s="184" t="n">
        <v>45.7</v>
      </c>
      <c r="BH26" s="184" t="n">
        <v>54.3</v>
      </c>
      <c r="BI26" s="183" t="n">
        <v>0</v>
      </c>
      <c r="BJ26" s="183" t="n">
        <v>0</v>
      </c>
      <c r="BK26" s="183" t="n">
        <v>0</v>
      </c>
      <c r="BL26" s="184" t="n">
        <v>17.4</v>
      </c>
      <c r="BM26" s="184" t="n">
        <v>75.3</v>
      </c>
      <c r="BN26" s="184" t="n">
        <v>7.2</v>
      </c>
      <c r="BO26" s="184" t="n">
        <v>99</v>
      </c>
      <c r="BP26" s="184" t="n">
        <v>0.8</v>
      </c>
      <c r="BQ26" s="184" t="n">
        <v>0</v>
      </c>
      <c r="BR26" s="184" t="n">
        <v>0.04</v>
      </c>
      <c r="BS26" s="184" t="n">
        <v>0</v>
      </c>
      <c r="BT26" s="184" t="n">
        <v>0</v>
      </c>
      <c r="BU26" s="184" t="n">
        <v>0</v>
      </c>
      <c r="BV26" s="184" t="n">
        <v>0</v>
      </c>
      <c r="BW26" s="184" t="n">
        <v>0</v>
      </c>
      <c r="BX26" s="183" t="n">
        <v>0</v>
      </c>
      <c r="BY26" s="183" t="n">
        <v>0</v>
      </c>
      <c r="BZ26" s="183" t="n">
        <v>0</v>
      </c>
      <c r="CA26" s="184" t="n">
        <v>99</v>
      </c>
      <c r="CB26" s="183" t="inlineStr">
        <is>
          <t>Spanish</t>
        </is>
      </c>
      <c r="CC26" s="183" t="inlineStr">
        <is>
          <t>Spanish</t>
        </is>
      </c>
      <c r="CD26" s="183" t="inlineStr">
        <is>
          <t>Immigrants, Primary Language other than English, Uninsured, Underinsured, Adults, Seniors (65+)</t>
        </is>
      </c>
      <c r="CE26" s="183" t="inlineStr">
        <is>
          <t>N/A</t>
        </is>
      </c>
      <c r="CF26" s="184" t="n">
        <v>5</v>
      </c>
      <c r="CG26" s="184" t="n">
        <v>2</v>
      </c>
      <c r="CH26" s="184" t="n">
        <v>3</v>
      </c>
      <c r="CI26" s="184" t="n">
        <v>6</v>
      </c>
      <c r="CJ26" s="184" t="n">
        <v>1</v>
      </c>
      <c r="CK26" s="184" t="n">
        <v>5</v>
      </c>
      <c r="CL26" s="184" t="n">
        <v>12000</v>
      </c>
      <c r="CM26" s="183" t="inlineStr">
        <is>
          <t>Yes</t>
        </is>
      </c>
      <c r="CN26" s="183" t="inlineStr">
        <is>
          <t>Practice Fusion</t>
        </is>
      </c>
      <c r="CO26" s="183" t="inlineStr">
        <is>
          <t>Yes</t>
        </is>
      </c>
      <c r="CP26" s="183" t="inlineStr">
        <is>
          <t>Telephone Appointments, Text Messages, Video Appointments</t>
        </is>
      </c>
      <c r="CQ26" s="183" t="inlineStr">
        <is>
          <t>Yes</t>
        </is>
      </c>
      <c r="CR26" s="183" t="inlineStr">
        <is>
          <t>Practice Fusion</t>
        </is>
      </c>
      <c r="CS26" s="183" t="inlineStr">
        <is>
          <t>On-site</t>
        </is>
      </c>
      <c r="CT26" s="183" t="inlineStr">
        <is>
          <t>On-site</t>
        </is>
      </c>
      <c r="CU26" s="183" t="inlineStr">
        <is>
          <t>On-site</t>
        </is>
      </c>
      <c r="CV26" s="183" t="inlineStr">
        <is>
          <t>On-site</t>
        </is>
      </c>
      <c r="CW26" s="183" t="inlineStr">
        <is>
          <t>On-site</t>
        </is>
      </c>
      <c r="CX26" s="183" t="inlineStr">
        <is>
          <t>On-site</t>
        </is>
      </c>
      <c r="CY26" s="183" t="inlineStr">
        <is>
          <t>On-site</t>
        </is>
      </c>
      <c r="CZ26" s="183" t="inlineStr">
        <is>
          <t>On-site</t>
        </is>
      </c>
      <c r="DA26" s="183" t="inlineStr">
        <is>
          <t>Refer Out</t>
        </is>
      </c>
      <c r="DB26" s="183" t="inlineStr">
        <is>
          <t>On-site</t>
        </is>
      </c>
      <c r="DC26" s="183" t="inlineStr">
        <is>
          <t>On-site</t>
        </is>
      </c>
      <c r="DD26" s="183" t="inlineStr">
        <is>
          <t>On-site</t>
        </is>
      </c>
      <c r="DE26" s="183" t="inlineStr">
        <is>
          <t>Refer Out</t>
        </is>
      </c>
      <c r="DF26" s="183" t="inlineStr">
        <is>
          <t>On-site</t>
        </is>
      </c>
      <c r="DG26" s="183" t="inlineStr">
        <is>
          <t>On-site</t>
        </is>
      </c>
      <c r="DH26" s="183" t="inlineStr">
        <is>
          <t>On-site</t>
        </is>
      </c>
      <c r="DI26" s="183" t="inlineStr">
        <is>
          <t>On-site</t>
        </is>
      </c>
      <c r="DJ26" s="183" t="inlineStr">
        <is>
          <t>On-site</t>
        </is>
      </c>
      <c r="DK26" s="183" t="inlineStr">
        <is>
          <t>Not Available - Not a priority</t>
        </is>
      </c>
      <c r="DL26" s="183" t="inlineStr">
        <is>
          <t>Not Available - Not a priority</t>
        </is>
      </c>
      <c r="DM26" s="183" t="inlineStr">
        <is>
          <t>On-site</t>
        </is>
      </c>
      <c r="DN26" s="183" t="inlineStr">
        <is>
          <t>On-site</t>
        </is>
      </c>
      <c r="DO26" s="183" t="inlineStr">
        <is>
          <t>Refer Out</t>
        </is>
      </c>
      <c r="DP26" s="183" t="inlineStr">
        <is>
          <t>Refer Out</t>
        </is>
      </c>
      <c r="DQ26" s="183" t="inlineStr">
        <is>
          <t>No</t>
        </is>
      </c>
      <c r="DR26" s="183" t="inlineStr">
        <is>
          <t>Psychiatrist</t>
        </is>
      </c>
      <c r="DS26" s="183" t="inlineStr">
        <is>
          <t>N/A</t>
        </is>
      </c>
      <c r="DT26" s="184" t="n">
        <v>68</v>
      </c>
      <c r="DU26" s="184" t="n">
        <v>0</v>
      </c>
      <c r="DV26" s="183" t="inlineStr">
        <is>
          <t>Physician Precription, Physician Samples</t>
        </is>
      </c>
      <c r="DW26" s="183" t="inlineStr">
        <is>
          <t>Charitable Clinic</t>
        </is>
      </c>
      <c r="DX26" s="184" t="n">
        <v>47.5</v>
      </c>
      <c r="DY26" s="183" t="inlineStr">
        <is>
          <t>No</t>
        </is>
      </c>
      <c r="DZ26" s="183" t="inlineStr">
        <is>
          <t>No</t>
        </is>
      </c>
      <c r="EA26" s="183" t="inlineStr">
        <is>
          <t>No</t>
        </is>
      </c>
      <c r="EB26" s="185" t="inlineStr">
        <is>
          <t>Yes, but fee is not required</t>
        </is>
      </c>
      <c r="EC26" s="183" t="n"/>
      <c r="ED26" s="183" t="inlineStr">
        <is>
          <t>Yes</t>
        </is>
      </c>
      <c r="EE26" s="183" t="inlineStr">
        <is>
          <t xml:space="preserve">Medicaid, Medicare, Private Insurance </t>
        </is>
      </c>
      <c r="EF26" s="183" t="inlineStr">
        <is>
          <t>No</t>
        </is>
      </c>
      <c r="EG26" s="183" t="inlineStr">
        <is>
          <t>Foundations, Individuals, Medicare/Medicaid, Patient Insurance, Patient Fee</t>
        </is>
      </c>
      <c r="EH26" s="183" t="inlineStr">
        <is>
          <t>Medications, Specialists</t>
        </is>
      </c>
      <c r="EI26" s="183" t="inlineStr">
        <is>
          <t>Too expensive</t>
        </is>
      </c>
      <c r="EJ26" s="183" t="n"/>
      <c r="EK26" s="185" t="inlineStr">
        <is>
          <t xml:space="preserve">Medication Costs/Costs of specialist </t>
        </is>
      </c>
      <c r="EL26" s="183" t="n"/>
      <c r="EM26" s="183" t="n"/>
      <c r="EN26" s="183" t="n"/>
      <c r="EO26" s="183" t="n"/>
      <c r="EP26" s="183" t="n"/>
      <c r="EQ26" s="183" t="n"/>
      <c r="ER26" s="185" t="inlineStr">
        <is>
          <t>Sending check to 42 Stephen St. #416 Lemont, IL 60439</t>
        </is>
      </c>
      <c r="ES26" s="183" t="n"/>
      <c r="ET26" s="183" t="inlineStr">
        <is>
          <t xml:space="preserve">Arianna Soheil </t>
        </is>
      </c>
      <c r="EU26" s="183" t="n"/>
      <c r="EV26" s="183" t="n"/>
      <c r="EW26" s="183" t="n"/>
      <c r="EX26" s="183" t="n"/>
      <c r="EY26" s="183" t="n"/>
      <c r="EZ26" s="183" t="n"/>
      <c r="FA26" s="183"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90"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inlineStr">
        <is>
          <t>Tri City Health Partnership</t>
        </is>
      </c>
      <c r="D4" s="101">
        <f t="array" ref="D4">IF(ROW()-ROW($D$2)+1&gt;COUNTA($A$3:$A$100000)*COUNTA($B$3:$B$100000),"",INDEX($A$3:A$100000,INT((ROW()-ROW($D$2))/COUNTA($B$3:$B$100000)+1))&amp;"-"&amp;INDEX($B$3:$B$100000,MOD(ROW()-ROW($D$2),COUNTA($B$3:$B$100000))+1))</f>
        <v/>
      </c>
      <c r="F4">
        <f>LEFT(D4, SEARCH("-",D4,1)-1)</f>
        <v/>
      </c>
      <c r="G4">
        <f>RIGHT(D4,LEN(D4)-SEARCH("-",D4))</f>
        <v/>
      </c>
    </row>
    <row r="5">
      <c r="B5" t="inlineStr">
        <is>
          <t>ICN SHIFA Clinic</t>
        </is>
      </c>
      <c r="D5" s="101">
        <f t="array" ref="D5">IF(ROW()-ROW($D$2)+1&gt;COUNTA($A$3:$A$100000)*COUNTA($B$3:$B$100000),"",INDEX($A$3:A$100000,INT((ROW()-ROW($D$2))/COUNTA($B$3:$B$100000)+1))&amp;"-"&amp;INDEX($B$3:$B$100000,MOD(ROW()-ROW($D$2),COUNTA($B$3:$B$100000))+1))</f>
        <v/>
      </c>
      <c r="F5">
        <f>LEFT(D5, SEARCH("-",D5,1)-1)</f>
        <v/>
      </c>
      <c r="G5">
        <f>RIGHT(D5,LEN(D5)-SEARCH("-",D5))</f>
        <v/>
      </c>
    </row>
    <row r="6">
      <c r="B6" t="inlineStr">
        <is>
          <t>Indian American Medical Association Charitable Fdn</t>
        </is>
      </c>
      <c r="D6" s="101">
        <f t="array" ref="D6">IF(ROW()-ROW($D$2)+1&gt;COUNTA($A$3:$A$100000)*COUNTA($B$3:$B$100000),"",INDEX($A$3:A$100000,INT((ROW()-ROW($D$2))/COUNTA($B$3:$B$100000)+1))&amp;"-"&amp;INDEX($B$3:$B$100000,MOD(ROW()-ROW($D$2),COUNTA($B$3:$B$100000))+1))</f>
        <v/>
      </c>
      <c r="F6">
        <f>LEFT(D6, SEARCH("-",D6,1)-1)</f>
        <v/>
      </c>
      <c r="G6">
        <f>RIGHT(D6,LEN(D6)-SEARCH("-",D6))</f>
        <v/>
      </c>
    </row>
    <row r="7">
      <c r="B7" t="inlineStr">
        <is>
          <t>Sarah Bush Lincoln Dental Services</t>
        </is>
      </c>
      <c r="D7" s="101">
        <f t="array" ref="D7">IF(ROW()-ROW($D$2)+1&gt;COUNTA($A$3:$A$100000)*COUNTA($B$3:$B$100000),"",INDEX($A$3:A$100000,INT((ROW()-ROW($D$2))/COUNTA($B$3:$B$100000)+1))&amp;"-"&amp;INDEX($B$3:$B$100000,MOD(ROW()-ROW($D$2),COUNTA($B$3:$B$100000))+1))</f>
        <v/>
      </c>
      <c r="F7">
        <f>LEFT(D7, SEARCH("-",D7,1)-1)</f>
        <v/>
      </c>
      <c r="G7">
        <f>RIGHT(D7,LEN(D7)-SEARCH("-",D7))</f>
        <v/>
      </c>
    </row>
    <row r="8">
      <c r="B8" t="inlineStr">
        <is>
          <t>DuPage Health Coalition</t>
        </is>
      </c>
      <c r="D8" s="101">
        <f t="array" ref="D8">IF(ROW()-ROW($D$2)+1&gt;COUNTA($A$3:$A$100000)*COUNTA($B$3:$B$100000),"",INDEX($A$3:A$100000,INT((ROW()-ROW($D$2))/COUNTA($B$3:$B$100000)+1))&amp;"-"&amp;INDEX($B$3:$B$100000,MOD(ROW()-ROW($D$2),COUNTA($B$3:$B$100000))+1))</f>
        <v/>
      </c>
      <c r="F8">
        <f>LEFT(D8, SEARCH("-",D8,1)-1)</f>
        <v/>
      </c>
      <c r="G8">
        <f>RIGHT(D8,LEN(D8)-SEARCH("-",D8))</f>
        <v/>
      </c>
    </row>
    <row r="9">
      <c r="B9" t="inlineStr">
        <is>
          <t>Port Ministries</t>
        </is>
      </c>
      <c r="D9" s="101">
        <f t="array" ref="D9">IF(ROW()-ROW($D$2)+1&gt;COUNTA($A$3:$A$100000)*COUNTA($B$3:$B$100000),"",INDEX($A$3:A$100000,INT((ROW()-ROW($D$2))/COUNTA($B$3:$B$100000)+1))&amp;"-"&amp;INDEX($B$3:$B$100000,MOD(ROW()-ROW($D$2),COUNTA($B$3:$B$100000))+1))</f>
        <v/>
      </c>
      <c r="F9">
        <f>LEFT(D9, SEARCH("-",D9,1)-1)</f>
        <v/>
      </c>
      <c r="G9">
        <f>RIGHT(D9,LEN(D9)-SEARCH("-",D9))</f>
        <v/>
      </c>
    </row>
    <row r="10">
      <c r="B10" t="inlineStr">
        <is>
          <t>Aurora Christian Healthcare</t>
        </is>
      </c>
      <c r="D10" s="101">
        <f t="array" ref="D10">IF(ROW()-ROW($D$2)+1&gt;COUNTA($A$3:$A$100000)*COUNTA($B$3:$B$100000),"",INDEX($A$3:A$100000,INT((ROW()-ROW($D$2))/COUNTA($B$3:$B$100000)+1))&amp;"-"&amp;INDEX($B$3:$B$100000,MOD(ROW()-ROW($D$2),COUNTA($B$3:$B$100000))+1))</f>
        <v/>
      </c>
      <c r="F10">
        <f>LEFT(D10, SEARCH("-",D10,1)-1)</f>
        <v/>
      </c>
      <c r="G10">
        <f>RIGHT(D10,LEN(D10)-SEARCH("-",D10))</f>
        <v/>
      </c>
    </row>
    <row r="11">
      <c r="B11" t="inlineStr">
        <is>
          <t>Community Health Care Clinic</t>
        </is>
      </c>
      <c r="D11" s="101">
        <f t="array" ref="D11">IF(ROW()-ROW($D$2)+1&gt;COUNTA($A$3:$A$100000)*COUNTA($B$3:$B$100000),"",INDEX($A$3:A$100000,INT((ROW()-ROW($D$2))/COUNTA($B$3:$B$100000)+1))&amp;"-"&amp;INDEX($B$3:$B$100000,MOD(ROW()-ROW($D$2),COUNTA($B$3:$B$100000))+1))</f>
        <v/>
      </c>
      <c r="F11">
        <f>LEFT(D11, SEARCH("-",D11,1)-1)</f>
        <v/>
      </c>
      <c r="G11">
        <f>RIGHT(D11,LEN(D11)-SEARCH("-",D11))</f>
        <v/>
      </c>
    </row>
    <row r="12">
      <c r="B12" t="inlineStr">
        <is>
          <t>Avicenna Community Health Center</t>
        </is>
      </c>
      <c r="D12" s="101">
        <f t="array" ref="D12">IF(ROW()-ROW($D$2)+1&gt;COUNTA($A$3:$A$100000)*COUNTA($B$3:$B$100000),"",INDEX($A$3:A$100000,INT((ROW()-ROW($D$2))/COUNTA($B$3:$B$100000)+1))&amp;"-"&amp;INDEX($B$3:$B$100000,MOD(ROW()-ROW($D$2),COUNTA($B$3:$B$100000))+1))</f>
        <v/>
      </c>
      <c r="F12">
        <f>LEFT(D12, SEARCH("-",D12,1)-1)</f>
        <v/>
      </c>
      <c r="G12">
        <f>RIGHT(D12,LEN(D12)-SEARCH("-",D12))</f>
        <v/>
      </c>
    </row>
    <row r="13">
      <c r="B13" t="inlineStr">
        <is>
          <t>Mercy To Mankind Clinic, NFP</t>
        </is>
      </c>
      <c r="D13" s="101">
        <f t="array" ref="D13">IF(ROW()-ROW($D$2)+1&gt;COUNTA($A$3:$A$100000)*COUNTA($B$3:$B$100000),"",INDEX($A$3:A$100000,INT((ROW()-ROW($D$2))/COUNTA($B$3:$B$100000)+1))&amp;"-"&amp;INDEX($B$3:$B$100000,MOD(ROW()-ROW($D$2),COUNTA($B$3:$B$100000))+1))</f>
        <v/>
      </c>
      <c r="F13">
        <f>LEFT(D13, SEARCH("-",D13,1)-1)</f>
        <v/>
      </c>
      <c r="G13">
        <f>RIGHT(D13,LEN(D13)-SEARCH("-",D13))</f>
        <v/>
      </c>
    </row>
    <row r="14">
      <c r="B14" t="inlineStr">
        <is>
          <t>Azzarelli Outreach Clinic</t>
        </is>
      </c>
      <c r="D14" s="101">
        <f t="array" ref="D14">IF(ROW()-ROW($D$2)+1&gt;COUNTA($A$3:$A$100000)*COUNTA($B$3:$B$100000),"",INDEX($A$3:A$100000,INT((ROW()-ROW($D$2))/COUNTA($B$3:$B$100000)+1))&amp;"-"&amp;INDEX($B$3:$B$100000,MOD(ROW()-ROW($D$2),COUNTA($B$3:$B$100000))+1))</f>
        <v/>
      </c>
      <c r="F14">
        <f>LEFT(D14, SEARCH("-",D14,1)-1)</f>
        <v/>
      </c>
      <c r="G14">
        <f>RIGHT(D14,LEN(D14)-SEARCH("-",D14))</f>
        <v/>
      </c>
    </row>
    <row r="15">
      <c r="B15" t="inlineStr">
        <is>
          <t>Family Health Partnership Clinic</t>
        </is>
      </c>
      <c r="D15" s="101">
        <f t="array" ref="D15">IF(ROW()-ROW($D$2)+1&gt;COUNTA($A$3:$A$100000)*COUNTA($B$3:$B$100000),"",INDEX($A$3:A$100000,INT((ROW()-ROW($D$2))/COUNTA($B$3:$B$100000)+1))&amp;"-"&amp;INDEX($B$3:$B$100000,MOD(ROW()-ROW($D$2),COUNTA($B$3:$B$100000))+1))</f>
        <v/>
      </c>
      <c r="F15">
        <f>LEFT(D15, SEARCH("-",D15,1)-1)</f>
        <v/>
      </c>
      <c r="G15">
        <f>RIGHT(D15,LEN(D15)-SEARCH("-",D15))</f>
        <v/>
      </c>
    </row>
    <row r="16">
      <c r="B16" t="inlineStr">
        <is>
          <t>Old Irving Park Community Clinic</t>
        </is>
      </c>
      <c r="D16" s="101">
        <f t="array" ref="D16">IF(ROW()-ROW($D$2)+1&gt;COUNTA($A$3:$A$100000)*COUNTA($B$3:$B$100000),"",INDEX($A$3:A$100000,INT((ROW()-ROW($D$2))/COUNTA($B$3:$B$100000)+1))&amp;"-"&amp;INDEX($B$3:$B$100000,MOD(ROW()-ROW($D$2),COUNTA($B$3:$B$100000))+1))</f>
        <v/>
      </c>
      <c r="F16">
        <f>LEFT(D16, SEARCH("-",D16,1)-1)</f>
        <v/>
      </c>
      <c r="G16">
        <f>RIGHT(D16,LEN(D16)-SEARCH("-",D16))</f>
        <v/>
      </c>
    </row>
    <row r="17">
      <c r="B17" t="inlineStr">
        <is>
          <t>Will-Grundy Medical Clinic, LTD</t>
        </is>
      </c>
      <c r="D17" s="101">
        <f t="array" ref="D17">IF(ROW()-ROW($D$2)+1&gt;COUNTA($A$3:$A$100000)*COUNTA($B$3:$B$100000),"",INDEX($A$3:A$100000,INT((ROW()-ROW($D$2))/COUNTA($B$3:$B$100000)+1))&amp;"-"&amp;INDEX($B$3:$B$100000,MOD(ROW()-ROW($D$2),COUNTA($B$3:$B$100000))+1))</f>
        <v/>
      </c>
      <c r="F17">
        <f>LEFT(D17, SEARCH("-",D17,1)-1)</f>
        <v/>
      </c>
      <c r="G17">
        <f>RIGHT(D17,LEN(D17)-SEARCH("-",D17))</f>
        <v/>
      </c>
    </row>
    <row r="18">
      <c r="B18" t="inlineStr">
        <is>
          <t>Norma Jean Sanders Free Clinic</t>
        </is>
      </c>
      <c r="D18" s="101">
        <f t="array" ref="D18">IF(ROW()-ROW($D$2)+1&gt;COUNTA($A$3:$A$100000)*COUNTA($B$3:$B$100000),"",INDEX($A$3:A$100000,INT((ROW()-ROW($D$2))/COUNTA($B$3:$B$100000)+1))&amp;"-"&amp;INDEX($B$3:$B$100000,MOD(ROW()-ROW($D$2),COUNTA($B$3:$B$100000))+1))</f>
        <v/>
      </c>
      <c r="F18">
        <f>LEFT(D18, SEARCH("-",D18,1)-1)</f>
        <v/>
      </c>
      <c r="G18">
        <f>RIGHT(D18,LEN(D18)-SEARCH("-",D18))</f>
        <v/>
      </c>
    </row>
    <row r="19">
      <c r="B19" t="e">
        <v>#N/A</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2023-09-18T04:48:56Z</dcterms:modified>
  <cp:lastModifiedBy>Alan Soetikno</cp:lastModifiedBy>
</cp:coreProperties>
</file>