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Perry Family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Perry Family Free Clinic</t>
        </is>
      </c>
      <c r="B2" s="6" t="n">
        <v>2023</v>
      </c>
      <c r="C2" s="6">
        <f>VLOOKUP($A33&amp;$B33,'Cleaned Responses'!$1:$82,MATCH($C$1,'Cleaned Responses'!$1:$1,0),FALSE)</f>
        <v/>
      </c>
      <c r="D2" s="6">
        <f>VLOOKUP($A33&amp;$B33,'Cleaned Responses'!$1:$82,MATCH(D$1,'Cleaned Responses'!$1:$1,0),FALSE)</f>
        <v/>
      </c>
      <c r="E2" s="6">
        <f>VLOOKUP($A33&amp;$B33,'Cleaned Responses'!$1:$82,MATCH(E$1,'Cleaned Responses'!$1:$1,0),FALSE)</f>
        <v/>
      </c>
      <c r="F2" s="6">
        <f>VLOOKUP($A33&amp;$B33,'Cleaned Responses'!$1:$82,MATCH(F$1,'Cleaned Responses'!$1:$1,0),FALSE)</f>
        <v/>
      </c>
      <c r="G2" s="6">
        <f>AE33</f>
        <v/>
      </c>
      <c r="H2" s="6">
        <f>VLOOKUP($A33&amp;$B33,'Cleaned Responses'!$1:$82,MATCH(H$1,'Cleaned Responses'!$1:$1,0),FALSE)</f>
        <v/>
      </c>
      <c r="I2" s="6">
        <f>VLOOKUP($A33&amp;$B33,'Cleaned Responses'!$1:$82,MATCH(I$1,'Cleaned Responses'!$1:$1,0),FALSE)</f>
        <v/>
      </c>
      <c r="J2" s="6">
        <f>VLOOKUP($A33&amp;$B33,'Cleaned Responses'!$1:$82,MATCH(J$1,'Cleaned Responses'!$1:$1,0),FALSE)</f>
        <v/>
      </c>
      <c r="K2" s="6">
        <f>VLOOKUP($A33&amp;$B33,'Cleaned Responses'!$1:$82,MATCH(K$1,'Cleaned Responses'!$1:$1,0),FALSE)</f>
        <v/>
      </c>
      <c r="L2" s="6">
        <f>VLOOKUP($A33&amp;$B33,'Cleaned Responses'!$1:$82,MATCH(L$1,'Cleaned Responses'!$1:$1,0),FALSE)</f>
        <v/>
      </c>
      <c r="M2" s="6">
        <f>VLOOKUP($A33&amp;$B33,'Cleaned Responses'!$1:$82,MATCH(M$1,'Cleaned Responses'!$1:$1,0),FALSE)</f>
        <v/>
      </c>
      <c r="N2" s="8">
        <f>V33/AE33</f>
        <v/>
      </c>
      <c r="O2" s="8">
        <f>W33/AE33</f>
        <v/>
      </c>
      <c r="P2" s="8">
        <f>Z33/AE33</f>
        <v/>
      </c>
      <c r="Q2" s="6" t="n"/>
      <c r="R2" s="6" t="n"/>
      <c r="S2" s="6" t="n"/>
      <c r="T2" s="6" t="n"/>
      <c r="U2" s="8">
        <f>SUM(N33:T33)</f>
        <v/>
      </c>
      <c r="V2" s="6">
        <f>VLOOKUP($A33&amp;$B33,'Cleaned Responses'!$1:$82,MATCH(V$1,'Cleaned Responses'!$1:$1,0),FALSE)</f>
        <v/>
      </c>
      <c r="W2" s="6">
        <f>VLOOKUP($A33&amp;$B33,'Cleaned Responses'!$1:$82,MATCH(W$1,'Cleaned Responses'!$1:$1,0),FALSE)</f>
        <v/>
      </c>
      <c r="X2" s="9">
        <f>W33-Y33</f>
        <v/>
      </c>
      <c r="Y2" s="9">
        <f>MIN(AG33,W33)</f>
        <v/>
      </c>
      <c r="Z2" s="6">
        <f>VLOOKUP($A33&amp;$B33,'Cleaned Responses'!$1:$82,MATCH(Z$1,'Cleaned Responses'!$1:$1,0),FALSE)</f>
        <v/>
      </c>
      <c r="AA2" s="6">
        <f>VLOOKUP($A33&amp;$B33,'Cleaned Responses'!$1:$82,MATCH(AA$1,'Cleaned Responses'!$1:$1,0),FALSE)</f>
        <v/>
      </c>
      <c r="AB2" s="6">
        <f>VLOOKUP($A33&amp;$B33,'Cleaned Responses'!$1:$82,MATCH(AB$1,'Cleaned Responses'!$1:$1,0),FALSE)</f>
        <v/>
      </c>
      <c r="AC2" s="6">
        <f>VLOOKUP($A33&amp;$B33,'Cleaned Responses'!$1:$82,MATCH(AC$1,'Cleaned Responses'!$1:$1,0),FALSE)</f>
        <v/>
      </c>
      <c r="AD2" s="6">
        <f>VLOOKUP($A33&amp;$B33,'Cleaned Responses'!$1:$82,MATCH(AD$1,'Cleaned Responses'!$1:$1,0),FALSE)</f>
        <v/>
      </c>
      <c r="AE2" s="6">
        <f>VLOOKUP($A33&amp;$B33,'Cleaned Responses'!$1:$82,MATCH(AE$1,'Cleaned Responses'!$1:$1,0),FALSE)</f>
        <v/>
      </c>
      <c r="AF2" s="6">
        <f>VLOOKUP($A33&amp;$B33,'Cleaned Responses'!$1:$82,MATCH(AF$1,'Cleaned Responses'!$1:$1,0),FALSE)</f>
        <v/>
      </c>
      <c r="AG2" s="6">
        <f>VLOOKUP($A33&amp;$B33,'Cleaned Responses'!$1:$82,MATCH(AG$1,'Cleaned Responses'!$1:$1,0),FALSE)</f>
        <v/>
      </c>
      <c r="AH2" s="6">
        <f>AF33-AG33</f>
        <v/>
      </c>
      <c r="AI2" s="7">
        <f>VLOOKUP($A33&amp;$B33,'Cleaned Responses'!$1:$82,MATCH(AI$1,'Cleaned Responses'!$1:$1,0),FALSE)/100</f>
        <v/>
      </c>
      <c r="AJ2" s="7">
        <f>VLOOKUP($A33&amp;$B33,'Cleaned Responses'!$1:$82,MATCH(AJ$1,'Cleaned Responses'!$1:$1,0),FALSE)/100</f>
        <v/>
      </c>
      <c r="AK2" s="7">
        <f>VLOOKUP($A33&amp;$B33,'Cleaned Responses'!$1:$82,MATCH(AK$1,'Cleaned Responses'!$1:$1,0),FALSE)/100</f>
        <v/>
      </c>
      <c r="AL2" s="7">
        <f>VLOOKUP($A33&amp;$B33,'Cleaned Responses'!$1:$82,MATCH(AL$1,'Cleaned Responses'!$1:$1,0),FALSE)/100</f>
        <v/>
      </c>
      <c r="AM2" s="7">
        <f>VLOOKUP($A33&amp;$B33,'Cleaned Responses'!$1:$82,MATCH(AM$1,'Cleaned Responses'!$1:$1,0),FALSE)/100</f>
        <v/>
      </c>
      <c r="AN2" s="7">
        <f>VLOOKUP($A33&amp;$B33,'Cleaned Responses'!$1:$82,MATCH(AN$1,'Cleaned Responses'!$1:$1,0),FALSE)/100</f>
        <v/>
      </c>
      <c r="AO2" s="7">
        <f>VLOOKUP($A33&amp;$B33,'Cleaned Responses'!$1:$82,MATCH(AO$1,'Cleaned Responses'!$1:$1,0),FALSE)/100</f>
        <v/>
      </c>
      <c r="AP2" s="7">
        <f>VLOOKUP($A33&amp;$B33,'Cleaned Responses'!$1:$82,MATCH(AP$1,'Cleaned Responses'!$1:$1,0),FALSE)/100</f>
        <v/>
      </c>
      <c r="AQ2" s="7">
        <f>VLOOKUP($A33&amp;$B33,'Cleaned Responses'!$1:$82,MATCH(AQ$1,'Cleaned Responses'!$1:$1,0),FALSE)/100</f>
        <v/>
      </c>
      <c r="AR2" s="7">
        <f>VLOOKUP($A33&amp;$B33,'Cleaned Responses'!$1:$82,MATCH(AR$1,'Cleaned Responses'!$1:$1,0),FALSE)/100</f>
        <v/>
      </c>
      <c r="AS2" s="7">
        <f>VLOOKUP($A33&amp;$B33,'Cleaned Responses'!$1:$82,MATCH(AS$1,'Cleaned Responses'!$1:$1,0),FALSE)/100</f>
        <v/>
      </c>
      <c r="AT2" s="7">
        <f>VLOOKUP($A33&amp;$B33,'Cleaned Responses'!$1:$82,MATCH(AT$1,'Cleaned Responses'!$1:$1,0),FALSE)/100</f>
        <v/>
      </c>
      <c r="AU2" s="7">
        <f>VLOOKUP($A33&amp;$B33,'Cleaned Responses'!$1:$82,MATCH(AU$1,'Cleaned Responses'!$1:$1,0),FALSE)/100</f>
        <v/>
      </c>
      <c r="AV2" s="7">
        <f>VLOOKUP($A33&amp;$B33,'Cleaned Responses'!$1:$82,MATCH(AV$1,'Cleaned Responses'!$1:$1,0),FALSE)/100</f>
        <v/>
      </c>
      <c r="AW2" s="7">
        <f>VLOOKUP($A33&amp;$B33,'Cleaned Responses'!$1:$82,MATCH(AW$1,'Cleaned Responses'!$1:$1,0),FALSE)/100</f>
        <v/>
      </c>
      <c r="AX2" s="7">
        <f>VLOOKUP($A33&amp;$B33,'Cleaned Responses'!$1:$82,MATCH(AX$1,'Cleaned Responses'!$1:$1,0),FALSE)/100</f>
        <v/>
      </c>
      <c r="AY2" s="7">
        <f>VLOOKUP($A33&amp;$B33,'Cleaned Responses'!$1:$82,MATCH(AY$1,'Cleaned Responses'!$1:$1,0),FALSE)/100</f>
        <v/>
      </c>
      <c r="AZ2" s="7">
        <f>VLOOKUP($A33&amp;$B33,'Cleaned Responses'!$1:$82,MATCH(AZ$1,'Cleaned Responses'!$1:$1,0),FALSE)/100</f>
        <v/>
      </c>
      <c r="BA2" s="7">
        <f>VLOOKUP($A33&amp;$B33,'Cleaned Responses'!$1:$82,MATCH(BA$1,'Cleaned Responses'!$1:$1,0),FALSE)/100</f>
        <v/>
      </c>
      <c r="BB2" s="7" t="n"/>
      <c r="BC2" s="6">
        <f>VLOOKUP($A33&amp;$B33,'Cleaned Responses'!$1:$82,MATCH(BC$1,'Cleaned Responses'!$1:$1,0),FALSE)</f>
        <v/>
      </c>
      <c r="BD2" s="6">
        <f>VLOOKUP($A33&amp;$B33,'Cleaned Responses'!$1:$82,MATCH(BD$1,'Cleaned Responses'!$1:$1,0),FALSE)</f>
        <v/>
      </c>
      <c r="BE2">
        <f>VLOOKUP($A33&amp;$B33,'Cleaned Responses'!$1:$82,MATCH(BE$1,'Cleaned Responses'!$1:$1,0),FALSE)/100</f>
        <v/>
      </c>
      <c r="BF2">
        <f>VLOOKUP($A33&amp;$B33,'Cleaned Responses'!$1:$82,MATCH(BF$1,'Cleaned Responses'!$1:$1,0),FALSE)/100</f>
        <v/>
      </c>
      <c r="BG2">
        <f>VLOOKUP($A33&amp;$B33,'Cleaned Responses'!$1:$82,MATCH(BG$1,'Cleaned Responses'!$1:$1,0),FALSE)/100</f>
        <v/>
      </c>
      <c r="BH2">
        <f>BE33*AF33</f>
        <v/>
      </c>
      <c r="BI2">
        <f>BF33*AF33</f>
        <v/>
      </c>
      <c r="BJ2">
        <f>BG33*AF33</f>
        <v/>
      </c>
      <c r="BK2">
        <f>VLOOKUP($A33&amp;$B33,'Cleaned Responses'!$1:$82,MATCH(BK$1,'Cleaned Responses'!$1:$1,0),FALSE)/100</f>
        <v/>
      </c>
      <c r="BL2">
        <f>VLOOKUP($A33&amp;$B33,'Cleaned Responses'!$1:$82,MATCH(BL$1,'Cleaned Responses'!$1:$1,0),FALSE)/100</f>
        <v/>
      </c>
      <c r="BM2">
        <f>VLOOKUP($A33&amp;$B33,'Cleaned Responses'!$1:$82,MATCH(BM$1,'Cleaned Responses'!$1:$1,0),FALSE)/100</f>
        <v/>
      </c>
      <c r="BN2">
        <f>VLOOKUP($A33&amp;$B33,'Cleaned Responses'!$1:$82,MATCH(BN$1,'Cleaned Responses'!$1:$1,0),FALSE)/100</f>
        <v/>
      </c>
      <c r="BO2">
        <f>VLOOKUP($A33&amp;$B33,'Cleaned Responses'!$1:$82,MATCH(BO$1,'Cleaned Responses'!$1:$1,0),FALSE)/100</f>
        <v/>
      </c>
      <c r="BP2">
        <f>VLOOKUP($A33&amp;$B33,'Cleaned Responses'!$1:$82,MATCH(BP$1,'Cleaned Responses'!$1:$1,0),FALSE)/100</f>
        <v/>
      </c>
      <c r="BQ2">
        <f>VLOOKUP($A33&amp;$B33,'Cleaned Responses'!$1:$82,MATCH(BQ$1,'Cleaned Responses'!$1:$1,0),FALSE)/100</f>
        <v/>
      </c>
      <c r="BR2">
        <f>VLOOKUP($A33&amp;$B33,'Cleaned Responses'!$1:$82,MATCH(BR$1,'Cleaned Responses'!$1:$1,0),FALSE)/100</f>
        <v/>
      </c>
      <c r="BS2">
        <f>VLOOKUP($A33&amp;$B33,'Cleaned Responses'!$1:$82,MATCH(BS$1,'Cleaned Responses'!$1:$1,0),FALSE)/100</f>
        <v/>
      </c>
      <c r="BT2">
        <f>VLOOKUP($A33&amp;$B33,'Cleaned Responses'!$1:$82,MATCH(BT$1,'Cleaned Responses'!$1:$1,0),FALSE)/100</f>
        <v/>
      </c>
      <c r="BU2">
        <f>VLOOKUP($A33&amp;$B33,'Cleaned Responses'!$1:$82,MATCH(BU$1,'Cleaned Responses'!$1:$1,0),FALSE)/100</f>
        <v/>
      </c>
      <c r="BV2">
        <f>VLOOKUP($A33&amp;$B33,'Cleaned Responses'!$1:$82,MATCH(BV$1,'Cleaned Responses'!$1:$1,0),FALSE)/100</f>
        <v/>
      </c>
      <c r="BW2">
        <f>BK33*AF33</f>
        <v/>
      </c>
      <c r="BX2">
        <f>BL33*AF33</f>
        <v/>
      </c>
      <c r="BY2">
        <f>BM33*AF33</f>
        <v/>
      </c>
      <c r="BZ2">
        <f>BN33*AF33</f>
        <v/>
      </c>
      <c r="CA2">
        <f>BO33*AF33</f>
        <v/>
      </c>
      <c r="CB2">
        <f>BP33*AF33</f>
        <v/>
      </c>
      <c r="CC2">
        <f>BQ33*AF33</f>
        <v/>
      </c>
      <c r="CD2">
        <f>BR33*AF33</f>
        <v/>
      </c>
      <c r="CE2">
        <f>BS33*AF33</f>
        <v/>
      </c>
      <c r="CF2">
        <f>BT33*AF33</f>
        <v/>
      </c>
      <c r="CG2">
        <f>BU33*AF33</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G33&amp;B33</f>
        <v/>
      </c>
      <c r="B2" t="n">
        <v>2023</v>
      </c>
      <c r="G2" t="inlineStr">
        <is>
          <t>Perry Family Free Clinic</t>
        </is>
      </c>
      <c r="W2" t="n">
        <v>140000</v>
      </c>
      <c r="X2" t="n">
        <v>0</v>
      </c>
      <c r="Y2" t="n">
        <v>2000</v>
      </c>
      <c r="Z2" t="n">
        <v>164</v>
      </c>
      <c r="AA2" t="n">
        <v>191</v>
      </c>
      <c r="AB2" t="n">
        <v>11</v>
      </c>
      <c r="AC2" t="n">
        <v>550</v>
      </c>
      <c r="AD2" t="n">
        <v>92</v>
      </c>
      <c r="AE2" t="n">
        <v>33</v>
      </c>
      <c r="AF2" t="n">
        <v>0</v>
      </c>
      <c r="AG2" t="n">
        <v>0</v>
      </c>
      <c r="AH2" t="n">
        <v>0</v>
      </c>
      <c r="AI2" t="n">
        <v>0</v>
      </c>
      <c r="AJ2" t="n">
        <v>0</v>
      </c>
      <c r="AK2" t="n">
        <v>127</v>
      </c>
      <c r="AL2" t="n">
        <v>0</v>
      </c>
      <c r="AM2" t="n">
        <v>0</v>
      </c>
      <c r="AN2" t="n">
        <v>0</v>
      </c>
      <c r="AO2" t="n">
        <v>60</v>
      </c>
      <c r="AP2" t="n">
        <v>70</v>
      </c>
      <c r="AQ2" t="n">
        <v>10</v>
      </c>
      <c r="AR2" t="n">
        <v>10</v>
      </c>
      <c r="AS2" t="n">
        <v>1</v>
      </c>
      <c r="AT2" t="n">
        <v>10</v>
      </c>
      <c r="AU2" t="n">
        <v>50</v>
      </c>
      <c r="AV2" t="n">
        <v>25</v>
      </c>
      <c r="AW2" t="n">
        <v>0</v>
      </c>
      <c r="AX2" t="n">
        <v>0</v>
      </c>
      <c r="AY2" t="n">
        <v>0</v>
      </c>
      <c r="BH2" t="n">
        <v>71</v>
      </c>
      <c r="BI2" t="n">
        <v>29</v>
      </c>
      <c r="BM2" t="n">
        <v>6</v>
      </c>
      <c r="BN2" t="n">
        <v>81</v>
      </c>
      <c r="BO2" t="n">
        <v>13</v>
      </c>
      <c r="BP2" t="n">
        <v>30</v>
      </c>
      <c r="BQ2" t="n">
        <v>20</v>
      </c>
      <c r="BR2" t="n">
        <v>50</v>
      </c>
      <c r="BS2" t="n">
        <v>0</v>
      </c>
      <c r="BT2" t="n">
        <v>0</v>
      </c>
      <c r="BU2" t="n">
        <v>0</v>
      </c>
      <c r="BV2" t="n">
        <v>0</v>
      </c>
      <c r="BW2" t="n">
        <v>0</v>
      </c>
      <c r="BX2" t="n">
        <v>0</v>
      </c>
      <c r="BY2" t="n">
        <v>20</v>
      </c>
      <c r="BZ2" t="n">
        <v>50</v>
      </c>
      <c r="CA2" t="n">
        <v>30</v>
      </c>
      <c r="CB2" t="n">
        <v>0</v>
      </c>
      <c r="CI2" t="n">
        <v>1</v>
      </c>
      <c r="CJ2" t="n">
        <v>4</v>
      </c>
      <c r="CK2" t="n">
        <v>5</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