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Old Irving Park Community Clinic</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Old Irving Park Community Clinic</t>
        </is>
      </c>
      <c r="B2" s="6" t="n">
        <v>2023</v>
      </c>
      <c r="C2" s="6">
        <f>VLOOKUP($A15&amp;$B15,'Cleaned Responses'!$1:$82,MATCH($C$1,'Cleaned Responses'!$1:$1,0),FALSE)</f>
        <v/>
      </c>
      <c r="D2" s="6">
        <f>VLOOKUP($A15&amp;$B15,'Cleaned Responses'!$1:$82,MATCH(D$1,'Cleaned Responses'!$1:$1,0),FALSE)</f>
        <v/>
      </c>
      <c r="E2" s="6">
        <f>VLOOKUP($A15&amp;$B15,'Cleaned Responses'!$1:$82,MATCH(E$1,'Cleaned Responses'!$1:$1,0),FALSE)</f>
        <v/>
      </c>
      <c r="F2" s="6">
        <f>VLOOKUP($A15&amp;$B15,'Cleaned Responses'!$1:$82,MATCH(F$1,'Cleaned Responses'!$1:$1,0),FALSE)</f>
        <v/>
      </c>
      <c r="G2" s="6">
        <f>AE15</f>
        <v/>
      </c>
      <c r="H2" s="6">
        <f>VLOOKUP($A15&amp;$B15,'Cleaned Responses'!$1:$82,MATCH(H$1,'Cleaned Responses'!$1:$1,0),FALSE)</f>
        <v/>
      </c>
      <c r="I2" s="6">
        <f>VLOOKUP($A15&amp;$B15,'Cleaned Responses'!$1:$82,MATCH(I$1,'Cleaned Responses'!$1:$1,0),FALSE)</f>
        <v/>
      </c>
      <c r="J2" s="6">
        <f>VLOOKUP($A15&amp;$B15,'Cleaned Responses'!$1:$82,MATCH(J$1,'Cleaned Responses'!$1:$1,0),FALSE)</f>
        <v/>
      </c>
      <c r="K2" s="6">
        <f>VLOOKUP($A15&amp;$B15,'Cleaned Responses'!$1:$82,MATCH(K$1,'Cleaned Responses'!$1:$1,0),FALSE)</f>
        <v/>
      </c>
      <c r="L2" s="6">
        <f>VLOOKUP($A15&amp;$B15,'Cleaned Responses'!$1:$82,MATCH(L$1,'Cleaned Responses'!$1:$1,0),FALSE)</f>
        <v/>
      </c>
      <c r="M2" s="6">
        <f>VLOOKUP($A15&amp;$B15,'Cleaned Responses'!$1:$82,MATCH(M$1,'Cleaned Responses'!$1:$1,0),FALSE)</f>
        <v/>
      </c>
      <c r="N2" s="8">
        <f>V15/AE15</f>
        <v/>
      </c>
      <c r="O2" s="8">
        <f>W15/AE15</f>
        <v/>
      </c>
      <c r="P2" s="8">
        <f>Z15/AE15</f>
        <v/>
      </c>
      <c r="Q2" s="6" t="n"/>
      <c r="R2" s="6" t="n"/>
      <c r="S2" s="6" t="n"/>
      <c r="T2" s="6" t="n"/>
      <c r="U2" s="8">
        <f>SUM(N15:T15)</f>
        <v/>
      </c>
      <c r="V2" s="6">
        <f>VLOOKUP($A15&amp;$B15,'Cleaned Responses'!$1:$82,MATCH(V$1,'Cleaned Responses'!$1:$1,0),FALSE)</f>
        <v/>
      </c>
      <c r="W2" s="6">
        <f>VLOOKUP($A15&amp;$B15,'Cleaned Responses'!$1:$82,MATCH(W$1,'Cleaned Responses'!$1:$1,0),FALSE)</f>
        <v/>
      </c>
      <c r="X2" s="9">
        <f>W15-Y15</f>
        <v/>
      </c>
      <c r="Y2" s="9">
        <f>MIN(AG15,W15)</f>
        <v/>
      </c>
      <c r="Z2" s="6">
        <f>VLOOKUP($A15&amp;$B15,'Cleaned Responses'!$1:$82,MATCH(Z$1,'Cleaned Responses'!$1:$1,0),FALSE)</f>
        <v/>
      </c>
      <c r="AA2" s="6">
        <f>VLOOKUP($A15&amp;$B15,'Cleaned Responses'!$1:$82,MATCH(AA$1,'Cleaned Responses'!$1:$1,0),FALSE)</f>
        <v/>
      </c>
      <c r="AB2" s="6">
        <f>VLOOKUP($A15&amp;$B15,'Cleaned Responses'!$1:$82,MATCH(AB$1,'Cleaned Responses'!$1:$1,0),FALSE)</f>
        <v/>
      </c>
      <c r="AC2" s="6">
        <f>VLOOKUP($A15&amp;$B15,'Cleaned Responses'!$1:$82,MATCH(AC$1,'Cleaned Responses'!$1:$1,0),FALSE)</f>
        <v/>
      </c>
      <c r="AD2" s="6">
        <f>VLOOKUP($A15&amp;$B15,'Cleaned Responses'!$1:$82,MATCH(AD$1,'Cleaned Responses'!$1:$1,0),FALSE)</f>
        <v/>
      </c>
      <c r="AE2" s="6">
        <f>VLOOKUP($A15&amp;$B15,'Cleaned Responses'!$1:$82,MATCH(AE$1,'Cleaned Responses'!$1:$1,0),FALSE)</f>
        <v/>
      </c>
      <c r="AF2" s="6">
        <f>VLOOKUP($A15&amp;$B15,'Cleaned Responses'!$1:$82,MATCH(AF$1,'Cleaned Responses'!$1:$1,0),FALSE)</f>
        <v/>
      </c>
      <c r="AG2" s="6">
        <f>VLOOKUP($A15&amp;$B15,'Cleaned Responses'!$1:$82,MATCH(AG$1,'Cleaned Responses'!$1:$1,0),FALSE)</f>
        <v/>
      </c>
      <c r="AH2" s="6">
        <f>AF15-AG15</f>
        <v/>
      </c>
      <c r="AI2" s="7">
        <f>VLOOKUP($A15&amp;$B15,'Cleaned Responses'!$1:$82,MATCH(AI$1,'Cleaned Responses'!$1:$1,0),FALSE)/100</f>
        <v/>
      </c>
      <c r="AJ2" s="7">
        <f>VLOOKUP($A15&amp;$B15,'Cleaned Responses'!$1:$82,MATCH(AJ$1,'Cleaned Responses'!$1:$1,0),FALSE)/100</f>
        <v/>
      </c>
      <c r="AK2" s="7">
        <f>VLOOKUP($A15&amp;$B15,'Cleaned Responses'!$1:$82,MATCH(AK$1,'Cleaned Responses'!$1:$1,0),FALSE)/100</f>
        <v/>
      </c>
      <c r="AL2" s="7">
        <f>VLOOKUP($A15&amp;$B15,'Cleaned Responses'!$1:$82,MATCH(AL$1,'Cleaned Responses'!$1:$1,0),FALSE)/100</f>
        <v/>
      </c>
      <c r="AM2" s="7">
        <f>VLOOKUP($A15&amp;$B15,'Cleaned Responses'!$1:$82,MATCH(AM$1,'Cleaned Responses'!$1:$1,0),FALSE)/100</f>
        <v/>
      </c>
      <c r="AN2" s="7">
        <f>VLOOKUP($A15&amp;$B15,'Cleaned Responses'!$1:$82,MATCH(AN$1,'Cleaned Responses'!$1:$1,0),FALSE)/100</f>
        <v/>
      </c>
      <c r="AO2" s="7">
        <f>VLOOKUP($A15&amp;$B15,'Cleaned Responses'!$1:$82,MATCH(AO$1,'Cleaned Responses'!$1:$1,0),FALSE)/100</f>
        <v/>
      </c>
      <c r="AP2" s="7">
        <f>VLOOKUP($A15&amp;$B15,'Cleaned Responses'!$1:$82,MATCH(AP$1,'Cleaned Responses'!$1:$1,0),FALSE)/100</f>
        <v/>
      </c>
      <c r="AQ2" s="7">
        <f>VLOOKUP($A15&amp;$B15,'Cleaned Responses'!$1:$82,MATCH(AQ$1,'Cleaned Responses'!$1:$1,0),FALSE)/100</f>
        <v/>
      </c>
      <c r="AR2" s="7">
        <f>VLOOKUP($A15&amp;$B15,'Cleaned Responses'!$1:$82,MATCH(AR$1,'Cleaned Responses'!$1:$1,0),FALSE)/100</f>
        <v/>
      </c>
      <c r="AS2" s="7">
        <f>VLOOKUP($A15&amp;$B15,'Cleaned Responses'!$1:$82,MATCH(AS$1,'Cleaned Responses'!$1:$1,0),FALSE)/100</f>
        <v/>
      </c>
      <c r="AT2" s="7">
        <f>VLOOKUP($A15&amp;$B15,'Cleaned Responses'!$1:$82,MATCH(AT$1,'Cleaned Responses'!$1:$1,0),FALSE)/100</f>
        <v/>
      </c>
      <c r="AU2" s="7">
        <f>VLOOKUP($A15&amp;$B15,'Cleaned Responses'!$1:$82,MATCH(AU$1,'Cleaned Responses'!$1:$1,0),FALSE)/100</f>
        <v/>
      </c>
      <c r="AV2" s="7">
        <f>VLOOKUP($A15&amp;$B15,'Cleaned Responses'!$1:$82,MATCH(AV$1,'Cleaned Responses'!$1:$1,0),FALSE)/100</f>
        <v/>
      </c>
      <c r="AW2" s="7">
        <f>VLOOKUP($A15&amp;$B15,'Cleaned Responses'!$1:$82,MATCH(AW$1,'Cleaned Responses'!$1:$1,0),FALSE)/100</f>
        <v/>
      </c>
      <c r="AX2" s="7">
        <f>VLOOKUP($A15&amp;$B15,'Cleaned Responses'!$1:$82,MATCH(AX$1,'Cleaned Responses'!$1:$1,0),FALSE)/100</f>
        <v/>
      </c>
      <c r="AY2" s="7">
        <f>VLOOKUP($A15&amp;$B15,'Cleaned Responses'!$1:$82,MATCH(AY$1,'Cleaned Responses'!$1:$1,0),FALSE)/100</f>
        <v/>
      </c>
      <c r="AZ2" s="7">
        <f>VLOOKUP($A15&amp;$B15,'Cleaned Responses'!$1:$82,MATCH(AZ$1,'Cleaned Responses'!$1:$1,0),FALSE)/100</f>
        <v/>
      </c>
      <c r="BA2" s="7">
        <f>VLOOKUP($A15&amp;$B15,'Cleaned Responses'!$1:$82,MATCH(BA$1,'Cleaned Responses'!$1:$1,0),FALSE)/100</f>
        <v/>
      </c>
      <c r="BB2" s="7" t="n"/>
      <c r="BC2" s="6">
        <f>VLOOKUP($A15&amp;$B15,'Cleaned Responses'!$1:$82,MATCH(BC$1,'Cleaned Responses'!$1:$1,0),FALSE)</f>
        <v/>
      </c>
      <c r="BD2" s="6">
        <f>VLOOKUP($A15&amp;$B15,'Cleaned Responses'!$1:$82,MATCH(BD$1,'Cleaned Responses'!$1:$1,0),FALSE)</f>
        <v/>
      </c>
      <c r="BE2">
        <f>VLOOKUP($A15&amp;$B15,'Cleaned Responses'!$1:$82,MATCH(BE$1,'Cleaned Responses'!$1:$1,0),FALSE)/100</f>
        <v/>
      </c>
      <c r="BF2">
        <f>VLOOKUP($A15&amp;$B15,'Cleaned Responses'!$1:$82,MATCH(BF$1,'Cleaned Responses'!$1:$1,0),FALSE)/100</f>
        <v/>
      </c>
      <c r="BG2">
        <f>VLOOKUP($A15&amp;$B15,'Cleaned Responses'!$1:$82,MATCH(BG$1,'Cleaned Responses'!$1:$1,0),FALSE)/100</f>
        <v/>
      </c>
      <c r="BH2">
        <f>BE15*AF15</f>
        <v/>
      </c>
      <c r="BI2">
        <f>BF15*AF15</f>
        <v/>
      </c>
      <c r="BJ2">
        <f>BG15*AF15</f>
        <v/>
      </c>
      <c r="BK2">
        <f>VLOOKUP($A15&amp;$B15,'Cleaned Responses'!$1:$82,MATCH(BK$1,'Cleaned Responses'!$1:$1,0),FALSE)/100</f>
        <v/>
      </c>
      <c r="BL2">
        <f>VLOOKUP($A15&amp;$B15,'Cleaned Responses'!$1:$82,MATCH(BL$1,'Cleaned Responses'!$1:$1,0),FALSE)/100</f>
        <v/>
      </c>
      <c r="BM2">
        <f>VLOOKUP($A15&amp;$B15,'Cleaned Responses'!$1:$82,MATCH(BM$1,'Cleaned Responses'!$1:$1,0),FALSE)/100</f>
        <v/>
      </c>
      <c r="BN2">
        <f>VLOOKUP($A15&amp;$B15,'Cleaned Responses'!$1:$82,MATCH(BN$1,'Cleaned Responses'!$1:$1,0),FALSE)/100</f>
        <v/>
      </c>
      <c r="BO2">
        <f>VLOOKUP($A15&amp;$B15,'Cleaned Responses'!$1:$82,MATCH(BO$1,'Cleaned Responses'!$1:$1,0),FALSE)/100</f>
        <v/>
      </c>
      <c r="BP2">
        <f>VLOOKUP($A15&amp;$B15,'Cleaned Responses'!$1:$82,MATCH(BP$1,'Cleaned Responses'!$1:$1,0),FALSE)/100</f>
        <v/>
      </c>
      <c r="BQ2">
        <f>VLOOKUP($A15&amp;$B15,'Cleaned Responses'!$1:$82,MATCH(BQ$1,'Cleaned Responses'!$1:$1,0),FALSE)/100</f>
        <v/>
      </c>
      <c r="BR2">
        <f>VLOOKUP($A15&amp;$B15,'Cleaned Responses'!$1:$82,MATCH(BR$1,'Cleaned Responses'!$1:$1,0),FALSE)/100</f>
        <v/>
      </c>
      <c r="BS2">
        <f>VLOOKUP($A15&amp;$B15,'Cleaned Responses'!$1:$82,MATCH(BS$1,'Cleaned Responses'!$1:$1,0),FALSE)/100</f>
        <v/>
      </c>
      <c r="BT2">
        <f>VLOOKUP($A15&amp;$B15,'Cleaned Responses'!$1:$82,MATCH(BT$1,'Cleaned Responses'!$1:$1,0),FALSE)/100</f>
        <v/>
      </c>
      <c r="BU2">
        <f>VLOOKUP($A15&amp;$B15,'Cleaned Responses'!$1:$82,MATCH(BU$1,'Cleaned Responses'!$1:$1,0),FALSE)/100</f>
        <v/>
      </c>
      <c r="BV2">
        <f>VLOOKUP($A15&amp;$B15,'Cleaned Responses'!$1:$82,MATCH(BV$1,'Cleaned Responses'!$1:$1,0),FALSE)/100</f>
        <v/>
      </c>
      <c r="BW2">
        <f>BK15*AF15</f>
        <v/>
      </c>
      <c r="BX2">
        <f>BL15*AF15</f>
        <v/>
      </c>
      <c r="BY2">
        <f>BM15*AF15</f>
        <v/>
      </c>
      <c r="BZ2">
        <f>BN15*AF15</f>
        <v/>
      </c>
      <c r="CA2">
        <f>BO15*AF15</f>
        <v/>
      </c>
      <c r="CB2">
        <f>BP15*AF15</f>
        <v/>
      </c>
      <c r="CC2">
        <f>BQ15*AF15</f>
        <v/>
      </c>
      <c r="CD2">
        <f>BR15*AF15</f>
        <v/>
      </c>
      <c r="CE2">
        <f>BS15*AF15</f>
        <v/>
      </c>
      <c r="CF2">
        <f>BT15*AF15</f>
        <v/>
      </c>
      <c r="CG2">
        <f>BU15*AF15</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G15&amp;B15</f>
        <v/>
      </c>
      <c r="B2" t="n">
        <v>2023</v>
      </c>
      <c r="C2" s="337" t="n">
        <v>45100.47699851852</v>
      </c>
      <c r="D2" t="inlineStr">
        <is>
          <t>mgoran@oipcc.org</t>
        </is>
      </c>
      <c r="E2" t="inlineStr">
        <is>
          <t>Marjorie Goran</t>
        </is>
      </c>
      <c r="F2" t="inlineStr">
        <is>
          <t>773-427-0298</t>
        </is>
      </c>
      <c r="G2" t="inlineStr">
        <is>
          <t>Old Irving Park Community Clinic</t>
        </is>
      </c>
      <c r="H2" t="inlineStr">
        <is>
          <t>773-427-0298</t>
        </is>
      </c>
      <c r="I2" t="inlineStr">
        <is>
          <t>5425 W ADDISON ST</t>
        </is>
      </c>
      <c r="J2" t="inlineStr">
        <is>
          <t>Chicago</t>
        </is>
      </c>
      <c r="K2" t="inlineStr">
        <is>
          <t>Illinois</t>
        </is>
      </c>
      <c r="L2" t="n">
        <v>60641</v>
      </c>
      <c r="N2" t="inlineStr">
        <is>
          <t>Marjorie Goran</t>
        </is>
      </c>
      <c r="O2" t="inlineStr">
        <is>
          <t>executive director</t>
        </is>
      </c>
      <c r="P2" t="inlineStr">
        <is>
          <t>mgoran@oipcc.org</t>
        </is>
      </c>
      <c r="Q2" t="inlineStr">
        <is>
          <t>Charles Martinez MD</t>
        </is>
      </c>
      <c r="R2" t="inlineStr">
        <is>
          <t>Founder, Medical Director</t>
        </is>
      </c>
      <c r="S2" t="inlineStr">
        <is>
          <t>charliejmartinez@gmail.com</t>
        </is>
      </c>
      <c r="T2" t="inlineStr">
        <is>
          <t>www.oipcc.org</t>
        </is>
      </c>
      <c r="U2" t="inlineStr">
        <is>
          <t>Yes</t>
        </is>
      </c>
      <c r="V2" t="inlineStr">
        <is>
          <t>33-1164946</t>
        </is>
      </c>
      <c r="W2" t="n">
        <v>464627</v>
      </c>
      <c r="X2" t="n">
        <v>0</v>
      </c>
      <c r="Y2" t="n">
        <v>5617</v>
      </c>
      <c r="Z2" t="n">
        <v>180</v>
      </c>
      <c r="AA2" t="n">
        <v>540</v>
      </c>
      <c r="AB2" t="n">
        <v>0</v>
      </c>
      <c r="AC2" t="n">
        <v>1900</v>
      </c>
      <c r="AD2" t="n">
        <v>288</v>
      </c>
      <c r="AE2" t="n">
        <v>2188</v>
      </c>
      <c r="AF2" t="n">
        <v>25</v>
      </c>
      <c r="AG2" t="n">
        <v>0</v>
      </c>
      <c r="AH2" t="n">
        <v>20</v>
      </c>
      <c r="AI2" t="n">
        <v>300</v>
      </c>
      <c r="AJ2" t="n">
        <v>0</v>
      </c>
      <c r="AK2" t="n">
        <v>0</v>
      </c>
      <c r="AL2" t="n">
        <v>0</v>
      </c>
      <c r="AM2" t="n">
        <v>0</v>
      </c>
      <c r="AN2" t="n">
        <v>128</v>
      </c>
      <c r="AO2" t="n">
        <v>70</v>
      </c>
      <c r="AP2" t="n">
        <v>81</v>
      </c>
      <c r="AQ2" t="n">
        <v>20</v>
      </c>
      <c r="AR2" t="n">
        <v>0</v>
      </c>
      <c r="AS2" t="n">
        <v>0</v>
      </c>
      <c r="AT2" t="n">
        <v>25</v>
      </c>
      <c r="AU2" t="n">
        <v>30</v>
      </c>
      <c r="AV2" t="n">
        <v>100</v>
      </c>
      <c r="AW2" t="n">
        <v>10</v>
      </c>
      <c r="AX2" t="n">
        <v>15</v>
      </c>
      <c r="AY2" t="n">
        <v>0</v>
      </c>
      <c r="AZ2" t="inlineStr">
        <is>
          <t>-</t>
        </is>
      </c>
      <c r="BA2" t="n">
        <v>20</v>
      </c>
      <c r="BB2" t="n">
        <v>10</v>
      </c>
      <c r="BC2" t="n">
        <v>40</v>
      </c>
      <c r="BD2" t="inlineStr">
        <is>
          <t>-</t>
        </is>
      </c>
      <c r="BE2" t="inlineStr">
        <is>
          <t>-</t>
        </is>
      </c>
      <c r="BF2" t="inlineStr">
        <is>
          <t>-</t>
        </is>
      </c>
      <c r="BG2" t="inlineStr">
        <is>
          <t>neurological and hematological conditions</t>
        </is>
      </c>
      <c r="BH2" t="n">
        <v>44</v>
      </c>
      <c r="BI2" t="n">
        <v>56</v>
      </c>
      <c r="BJ2" t="inlineStr">
        <is>
          <t>-</t>
        </is>
      </c>
      <c r="BK2" t="inlineStr">
        <is>
          <t>-</t>
        </is>
      </c>
      <c r="BL2" t="inlineStr">
        <is>
          <t>-</t>
        </is>
      </c>
      <c r="BM2" t="inlineStr">
        <is>
          <t>-</t>
        </is>
      </c>
      <c r="BN2" t="n">
        <v>80</v>
      </c>
      <c r="BO2" t="n">
        <v>20</v>
      </c>
      <c r="BP2" t="n">
        <v>43</v>
      </c>
      <c r="BQ2" t="n">
        <v>74</v>
      </c>
      <c r="BR2" t="n">
        <v>5</v>
      </c>
      <c r="BS2" t="n">
        <v>4</v>
      </c>
      <c r="BT2" t="n">
        <v>0</v>
      </c>
      <c r="BU2" t="n">
        <v>0</v>
      </c>
      <c r="BV2" t="n">
        <v>5</v>
      </c>
      <c r="BW2" t="n">
        <v>5</v>
      </c>
      <c r="BX2" t="n">
        <v>0</v>
      </c>
      <c r="BY2" t="n">
        <v>0</v>
      </c>
      <c r="BZ2" t="n">
        <v>5</v>
      </c>
      <c r="CA2" t="n">
        <v>95</v>
      </c>
      <c r="CB2" t="n">
        <v>35</v>
      </c>
      <c r="CC2" t="inlineStr">
        <is>
          <t>Polish, Spanish, Russian</t>
        </is>
      </c>
      <c r="CD2" t="inlineStr">
        <is>
          <t>Polish, Spanish</t>
        </is>
      </c>
      <c r="CE2" t="inlineStr">
        <is>
          <t>Immigrants, Primary Language other than English, Uninsured, Underinsured, Adults</t>
        </is>
      </c>
      <c r="CF2" t="inlineStr">
        <is>
          <t>must be uninsured, Must be ineligible for medicaid or other insurance coverage, Must be less than a certain percentage of FPL</t>
        </is>
      </c>
      <c r="CG2" t="n">
        <v>2</v>
      </c>
      <c r="CH2" t="n">
        <v>4</v>
      </c>
      <c r="CI2" t="n">
        <v>1</v>
      </c>
      <c r="CJ2" t="n">
        <v>180</v>
      </c>
      <c r="CK2" t="n">
        <v>12</v>
      </c>
      <c r="CL2" t="n">
        <v>3</v>
      </c>
      <c r="CM2" t="n">
        <v>33000</v>
      </c>
      <c r="CN2" t="inlineStr">
        <is>
          <t>Yes</t>
        </is>
      </c>
      <c r="CO2" t="inlineStr">
        <is>
          <t>Athena</t>
        </is>
      </c>
      <c r="CP2" t="inlineStr">
        <is>
          <t>Yes</t>
        </is>
      </c>
      <c r="CQ2" t="inlineStr">
        <is>
          <t>Telephone Appointments, Video Appointments</t>
        </is>
      </c>
      <c r="CR2" t="inlineStr">
        <is>
          <t>No</t>
        </is>
      </c>
      <c r="CS2" t="inlineStr">
        <is>
          <t>-</t>
        </is>
      </c>
      <c r="CT2" t="inlineStr">
        <is>
          <t>Not Available - Not a priority</t>
        </is>
      </c>
      <c r="CU2" t="inlineStr">
        <is>
          <t>On-site</t>
        </is>
      </c>
      <c r="CV2" t="inlineStr">
        <is>
          <t>Refer Out</t>
        </is>
      </c>
      <c r="CW2" t="inlineStr">
        <is>
          <t>Refer Out</t>
        </is>
      </c>
      <c r="CX2" t="inlineStr">
        <is>
          <t>Refer Out</t>
        </is>
      </c>
      <c r="CY2" t="inlineStr">
        <is>
          <t>Refer Out</t>
        </is>
      </c>
      <c r="CZ2" t="inlineStr">
        <is>
          <t>Refer Out</t>
        </is>
      </c>
      <c r="DA2" t="inlineStr">
        <is>
          <t>On-site</t>
        </is>
      </c>
      <c r="DB2" t="inlineStr">
        <is>
          <t>Not Available - Not a priority</t>
        </is>
      </c>
      <c r="DC2" t="inlineStr">
        <is>
          <t>On-site</t>
        </is>
      </c>
      <c r="DD2" t="inlineStr">
        <is>
          <t>Not Available - Not a priority</t>
        </is>
      </c>
      <c r="DE2" t="inlineStr">
        <is>
          <t>Not Available - Not a priority</t>
        </is>
      </c>
      <c r="DF2" t="inlineStr">
        <is>
          <t>On-site</t>
        </is>
      </c>
      <c r="DG2" t="inlineStr">
        <is>
          <t>On-site</t>
        </is>
      </c>
      <c r="DH2" t="inlineStr">
        <is>
          <t>Refer Out</t>
        </is>
      </c>
      <c r="DI2" t="inlineStr">
        <is>
          <t>Refer Out</t>
        </is>
      </c>
      <c r="DJ2" t="inlineStr">
        <is>
          <t>Refer Out</t>
        </is>
      </c>
      <c r="DK2" t="inlineStr">
        <is>
          <t>On-site</t>
        </is>
      </c>
      <c r="DL2" t="inlineStr">
        <is>
          <t>On-site</t>
        </is>
      </c>
      <c r="DM2" t="inlineStr">
        <is>
          <t>Refer Out</t>
        </is>
      </c>
      <c r="DN2" t="inlineStr">
        <is>
          <t>Refer Out</t>
        </is>
      </c>
      <c r="DO2" t="inlineStr">
        <is>
          <t>On-site</t>
        </is>
      </c>
      <c r="DP2" t="inlineStr">
        <is>
          <t>Refer Out</t>
        </is>
      </c>
      <c r="DQ2" t="inlineStr">
        <is>
          <t>Refer Out</t>
        </is>
      </c>
      <c r="DR2" t="inlineStr">
        <is>
          <t>Yes</t>
        </is>
      </c>
      <c r="DS2" t="inlineStr">
        <is>
          <t>Cancer, Hematology, ENT</t>
        </is>
      </c>
      <c r="DT2" t="n">
        <v>312</v>
      </c>
      <c r="DU2" t="inlineStr">
        <is>
          <t>-</t>
        </is>
      </c>
      <c r="DV2" t="inlineStr">
        <is>
          <t>-</t>
        </is>
      </c>
      <c r="DW2" t="inlineStr">
        <is>
          <t>Physician Precription, Physician Samples, Drug Company PAP, Generics through $4 Walmart Plan</t>
        </is>
      </c>
      <c r="DX2" t="inlineStr">
        <is>
          <t>Free Clinic</t>
        </is>
      </c>
      <c r="DY2" t="n">
        <v>40</v>
      </c>
      <c r="DZ2" t="inlineStr">
        <is>
          <t>-</t>
        </is>
      </c>
      <c r="EA2" t="inlineStr">
        <is>
          <t>-</t>
        </is>
      </c>
      <c r="EB2" t="inlineStr">
        <is>
          <t>-</t>
        </is>
      </c>
      <c r="EC2" t="inlineStr">
        <is>
          <t>No, but we accept donations</t>
        </is>
      </c>
      <c r="EE2" t="inlineStr">
        <is>
          <t>No</t>
        </is>
      </c>
      <c r="EG2" t="inlineStr">
        <is>
          <t>No</t>
        </is>
      </c>
      <c r="EH2" t="inlineStr">
        <is>
          <t>Foundations, individuals, special event, faith community</t>
        </is>
      </c>
      <c r="EI2" t="inlineStr">
        <is>
          <t>Specialists, Funding Avenues, Literacy, Patient Competing Priorities</t>
        </is>
      </c>
      <c r="EJ2" t="inlineStr">
        <is>
          <t>Lack of site for pharmaceutical facility</t>
        </is>
      </c>
      <c r="EL2" t="inlineStr">
        <is>
          <t>funding</t>
        </is>
      </c>
      <c r="EM2" t="inlineStr">
        <is>
          <t>facilitating partnerships with other Clinics to apply for grants</t>
        </is>
      </c>
      <c r="EN2" t="inlineStr">
        <is>
          <t>-</t>
        </is>
      </c>
      <c r="EO2" t="inlineStr">
        <is>
          <t>-</t>
        </is>
      </c>
      <c r="EU2" t="inlineStr">
        <is>
          <t>Marjorie Goran</t>
        </is>
      </c>
      <c r="EW2" t="inlineStr">
        <is>
          <t>In-clinic, Telehealth, Direct Referral</t>
        </is>
      </c>
      <c r="EX2" t="inlineStr">
        <is>
          <t>Does not provide any services in this category</t>
        </is>
      </c>
      <c r="EY2" t="inlineStr">
        <is>
          <t>Does not provide any services in this category</t>
        </is>
      </c>
      <c r="EZ2" t="inlineStr">
        <is>
          <t>Does not provide any services in this category</t>
        </is>
      </c>
      <c r="FA2" t="inlineStr">
        <is>
          <t>In-clinic, Telehealth</t>
        </is>
      </c>
      <c r="FB2" t="inlineStr">
        <is>
          <t>In-clinic, Telehealth</t>
        </is>
      </c>
      <c r="FC2" t="inlineStr">
        <is>
          <t>Does not provide any services in this category</t>
        </is>
      </c>
      <c r="FG2" t="inlineStr">
        <is>
          <t>Yes</t>
        </is>
      </c>
      <c r="FH2" t="inlineStr">
        <is>
          <t>Yes</t>
        </is>
      </c>
      <c r="FI2" t="inlineStr">
        <is>
          <t>Less than two (2) weeks.</t>
        </is>
      </c>
      <c r="FJ2" t="inlineStr">
        <is>
          <t>BH providers are uncompensated volunteers working primarily with an external  organization with temporary affiliation to the clinic.</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