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9160" yWindow="500" windowWidth="35160" windowHeight="248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46">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16" borderId="0"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3" fontId="20" fillId="17" borderId="76" applyAlignment="1" pivotButton="0" quotePrefix="0" xfId="2">
      <alignment horizontal="center" vertical="center"/>
    </xf>
    <xf numFmtId="0" fontId="0" fillId="0" borderId="57" pivotButton="0" quotePrefix="0" xfId="0"/>
    <xf numFmtId="0" fontId="0" fillId="0" borderId="58" pivotButton="0" quotePrefix="0" xfId="0"/>
    <xf numFmtId="0" fontId="28" fillId="17" borderId="19" applyAlignment="1" pivotButton="0" quotePrefix="0" xfId="0">
      <alignment horizontal="left"/>
    </xf>
    <xf numFmtId="0" fontId="0" fillId="0" borderId="19" pivotButton="0" quotePrefix="0" xfId="0"/>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64" fontId="29" fillId="15" borderId="0" applyAlignment="1" pivotButton="0" quotePrefix="0" xfId="1">
      <alignment horizontal="center"/>
    </xf>
    <xf numFmtId="171" fontId="29" fillId="22" borderId="0" applyAlignment="1" pivotButton="0" quotePrefix="0" xfId="2">
      <alignment horizontal="center" vertical="center"/>
    </xf>
    <xf numFmtId="0" fontId="28" fillId="17" borderId="0" applyAlignment="1" pivotButton="0" quotePrefix="0" xfId="0">
      <alignment horizontal="center" wrapText="1"/>
    </xf>
    <xf numFmtId="171" fontId="20" fillId="17" borderId="76"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169" fontId="22" fillId="26" borderId="39" applyAlignment="1" pivotButton="0" quotePrefix="0" xfId="2">
      <alignment horizontal="center" vertical="center"/>
    </xf>
    <xf numFmtId="169" fontId="22" fillId="26" borderId="41" applyAlignment="1" pivotButton="0" quotePrefix="0" xfId="2">
      <alignment horizontal="center" vertical="center"/>
    </xf>
    <xf numFmtId="0" fontId="0" fillId="0" borderId="41" pivotButton="0" quotePrefix="0" xfId="0"/>
    <xf numFmtId="169" fontId="22" fillId="15"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6" applyAlignment="1" pivotButton="0" quotePrefix="0" xfId="4">
      <alignment horizontal="center" vertical="center"/>
    </xf>
    <xf numFmtId="3" fontId="22" fillId="15" borderId="46" applyAlignment="1" pivotButton="0" quotePrefix="0" xfId="4">
      <alignment horizontal="center" vertical="center"/>
    </xf>
    <xf numFmtId="169" fontId="22" fillId="25" borderId="41" applyAlignment="1" pivotButton="0" quotePrefix="0" xfId="2">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30" fillId="28" borderId="0" applyAlignment="1" pivotButton="0" quotePrefix="0" xfId="0">
      <alignment horizontal="center" vertic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70" applyAlignment="1" pivotButton="0" quotePrefix="0" xfId="4">
      <alignment horizontal="right"/>
    </xf>
    <xf numFmtId="0" fontId="0" fillId="0" borderId="61" pivotButton="0" quotePrefix="0" xfId="0"/>
    <xf numFmtId="171" fontId="23" fillId="22" borderId="71" applyAlignment="1" pivotButton="0" quotePrefix="0" xfId="4">
      <alignment horizontal="right"/>
    </xf>
    <xf numFmtId="0" fontId="0" fillId="0" borderId="63" pivotButton="0" quotePrefix="0" xfId="0"/>
    <xf numFmtId="2" fontId="26" fillId="24" borderId="72"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25" fillId="17" borderId="0" applyAlignment="1" pivotButton="0" quotePrefix="0" xfId="0">
      <alignment horizontal="center" wrapText="1"/>
    </xf>
    <xf numFmtId="0" fontId="28" fillId="17" borderId="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15" fillId="0" borderId="0" applyAlignment="1" pivotButton="0" quotePrefix="0" xfId="0">
      <alignment wrapText="1"/>
    </xf>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I225"/>
  <sheetViews>
    <sheetView showGridLines="0" tabSelected="1" zoomScale="48" zoomScaleNormal="48" workbookViewId="0">
      <selection activeCell="L47" sqref="L47"/>
    </sheetView>
  </sheetViews>
  <sheetFormatPr baseColWidth="10" defaultColWidth="10.83203125" defaultRowHeight="16"/>
  <cols>
    <col width="10.83203125" customWidth="1" style="192" min="1" max="6"/>
    <col width="1.6640625" customWidth="1" style="192" min="7" max="7"/>
    <col width="10.83203125" customWidth="1" style="192" min="8" max="8"/>
    <col width="29.83203125" customWidth="1" style="192" min="9" max="9"/>
    <col width="11.1640625" bestFit="1" customWidth="1" style="192" min="10" max="10"/>
    <col width="10.83203125" customWidth="1" style="192" min="11" max="11"/>
    <col width="34.83203125" customWidth="1" style="192" min="12" max="12"/>
    <col width="20.6640625" customWidth="1" style="192" min="13" max="14"/>
    <col width="10.83203125" customWidth="1" style="192" min="15" max="15"/>
    <col width="1.6640625" customWidth="1" style="148" min="16" max="16"/>
    <col width="10.83203125" customWidth="1" style="192" min="17" max="17"/>
    <col width="54.1640625" customWidth="1" style="192" min="18" max="18"/>
    <col width="17.33203125" customWidth="1" style="192" min="19" max="19"/>
    <col width="17.1640625" customWidth="1" style="192" min="20" max="22"/>
    <col width="10.83203125" customWidth="1" style="192" min="23" max="23"/>
    <col width="1.6640625" customWidth="1" style="148" min="24" max="24"/>
    <col width="10.83203125" customWidth="1" style="192" min="25" max="25"/>
    <col width="77.83203125" customWidth="1" style="192" min="26" max="26"/>
    <col width="10.83203125" customWidth="1" style="192" min="27" max="29"/>
    <col width="21.6640625" customWidth="1" style="192" min="30" max="30"/>
    <col width="10.83203125" customWidth="1" style="192" min="31" max="32"/>
    <col width="10.83203125" customWidth="1" style="192" min="33"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84" t="n"/>
      <c r="AG4" s="84" t="n"/>
      <c r="AH4" s="84" t="n"/>
      <c r="AI4" s="84" t="n"/>
    </row>
    <row r="5" ht="10" customHeight="1" s="287">
      <c r="B5" s="84" t="n"/>
      <c r="C5" s="84" t="n"/>
      <c r="D5" s="84" t="n"/>
      <c r="E5" s="84" t="n"/>
      <c r="F5" s="84" t="n"/>
      <c r="Y5" s="84" t="n"/>
      <c r="Z5" s="84" t="n"/>
      <c r="AA5" s="84" t="n"/>
      <c r="AB5" s="84" t="n"/>
      <c r="AC5" s="84" t="n"/>
      <c r="AD5" s="84" t="n"/>
      <c r="AE5" s="84" t="n"/>
      <c r="AF5" s="84" t="n"/>
      <c r="AG5" s="84" t="n"/>
      <c r="AH5" s="84" t="n"/>
      <c r="AI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F6" s="84" t="n"/>
      <c r="AG6" s="84" t="n"/>
      <c r="AH6" s="84" t="n"/>
      <c r="AI6" s="84" t="n"/>
    </row>
    <row r="7" ht="16" customHeight="1" s="287" thickTop="1">
      <c r="B7" s="84" t="n"/>
      <c r="C7" s="188" t="inlineStr">
        <is>
          <t>Filters</t>
        </is>
      </c>
      <c r="D7" s="189" t="n"/>
      <c r="E7" s="190" t="n"/>
      <c r="F7" s="84" t="n"/>
      <c r="G7" s="89" t="n"/>
      <c r="H7" s="84" t="n"/>
      <c r="I7" s="197" t="inlineStr">
        <is>
          <t>Year</t>
        </is>
      </c>
      <c r="J7" s="206" t="n"/>
      <c r="K7" s="206" t="n"/>
      <c r="L7" s="206" t="n"/>
      <c r="M7" s="206" t="n"/>
      <c r="N7" s="207" t="n"/>
      <c r="O7" s="87" t="n"/>
      <c r="P7" s="149" t="n"/>
      <c r="Q7" s="84" t="n"/>
      <c r="R7" s="197" t="inlineStr">
        <is>
          <t>Organization</t>
        </is>
      </c>
      <c r="S7" s="206" t="n"/>
      <c r="T7" s="206" t="n"/>
      <c r="U7" s="206" t="n"/>
      <c r="V7" s="207" t="n"/>
      <c r="W7" s="87" t="n"/>
      <c r="X7" s="149" t="n"/>
      <c r="Y7" s="84" t="n"/>
      <c r="Z7" s="84" t="n"/>
      <c r="AA7" s="84" t="n"/>
      <c r="AB7" s="84" t="n"/>
      <c r="AC7" s="84" t="n"/>
      <c r="AD7" s="84" t="n"/>
      <c r="AE7" s="84" t="n"/>
      <c r="AF7" s="84" t="n"/>
      <c r="AG7" s="84" t="n"/>
      <c r="AH7" s="84" t="n"/>
      <c r="AI7" s="84" t="n"/>
    </row>
    <row r="8" ht="16" customHeight="1" s="287">
      <c r="B8" s="84" t="n"/>
      <c r="C8" s="191" t="n"/>
      <c r="E8" s="193" t="n"/>
      <c r="F8" s="84" t="n"/>
      <c r="G8" s="89" t="n"/>
      <c r="H8" s="84" t="n"/>
      <c r="I8" s="208" t="n"/>
      <c r="N8" s="209" t="n"/>
      <c r="O8" s="87" t="n"/>
      <c r="P8" s="149" t="n"/>
      <c r="Q8" s="84" t="n"/>
      <c r="R8" s="208" t="n"/>
      <c r="V8" s="209" t="n"/>
      <c r="W8" s="87" t="n"/>
      <c r="X8" s="149" t="n"/>
      <c r="Y8" s="84" t="n"/>
      <c r="Z8" s="84" t="n"/>
      <c r="AA8" s="84" t="n"/>
      <c r="AB8" s="84" t="n"/>
      <c r="AC8" s="84" t="n"/>
      <c r="AD8" s="84" t="n"/>
      <c r="AE8" s="84" t="n"/>
      <c r="AF8" s="84" t="n"/>
      <c r="AG8" s="84" t="n"/>
      <c r="AH8" s="84" t="n"/>
      <c r="AI8" s="84" t="n"/>
    </row>
    <row r="9" ht="16" customHeight="1" s="287">
      <c r="B9" s="84" t="n"/>
      <c r="C9" s="191" t="n"/>
      <c r="E9" s="193" t="n"/>
      <c r="F9" s="84" t="n"/>
      <c r="G9" s="89" t="n"/>
      <c r="H9" s="84" t="n"/>
      <c r="I9" s="208" t="n"/>
      <c r="N9" s="209" t="n"/>
      <c r="O9" s="87" t="n"/>
      <c r="P9" s="149" t="n"/>
      <c r="Q9" s="84" t="n"/>
      <c r="R9" s="208" t="n"/>
      <c r="V9" s="209" t="n"/>
      <c r="W9" s="87" t="n"/>
      <c r="X9" s="149" t="n"/>
      <c r="Y9" s="84" t="n"/>
      <c r="Z9" s="84" t="n"/>
      <c r="AA9" s="84" t="n"/>
      <c r="AB9" s="84" t="n"/>
      <c r="AC9" s="84" t="n"/>
      <c r="AD9" s="84" t="n"/>
      <c r="AE9" s="84" t="n"/>
      <c r="AF9" s="84" t="n"/>
      <c r="AG9" s="84" t="n"/>
      <c r="AH9" s="84" t="n"/>
      <c r="AI9" s="84" t="n"/>
    </row>
    <row r="10" ht="16" customHeight="1" s="287">
      <c r="B10" s="84" t="n"/>
      <c r="C10" s="191" t="n"/>
      <c r="E10" s="193" t="n"/>
      <c r="F10" s="84" t="n"/>
      <c r="G10" s="89" t="n"/>
      <c r="H10" s="84" t="n"/>
      <c r="I10" s="208" t="n"/>
      <c r="N10" s="209" t="n"/>
      <c r="O10" s="87" t="n"/>
      <c r="P10" s="149" t="n"/>
      <c r="Q10" s="84" t="n"/>
      <c r="R10" s="208" t="n"/>
      <c r="V10" s="209" t="n"/>
      <c r="W10" s="87" t="n"/>
      <c r="X10" s="149" t="n"/>
      <c r="Y10" s="84" t="n"/>
      <c r="Z10" s="84" t="n"/>
      <c r="AA10" s="84" t="n"/>
      <c r="AB10" s="84" t="n"/>
      <c r="AC10" s="84" t="n"/>
      <c r="AD10" s="84" t="n"/>
      <c r="AE10" s="84" t="n"/>
      <c r="AF10" s="84" t="n"/>
      <c r="AG10" s="84" t="n"/>
      <c r="AH10" s="84" t="n"/>
      <c r="AI10" s="84" t="n"/>
    </row>
    <row r="11" ht="16" customHeight="1" s="287" thickBot="1">
      <c r="B11" s="84" t="n"/>
      <c r="C11" s="191" t="n"/>
      <c r="E11" s="193" t="n"/>
      <c r="F11" s="84" t="n"/>
      <c r="G11" s="89" t="n"/>
      <c r="H11" s="84" t="n"/>
      <c r="I11" s="210" t="n"/>
      <c r="J11" s="211" t="n"/>
      <c r="K11" s="211" t="n"/>
      <c r="L11" s="211" t="n"/>
      <c r="M11" s="211" t="n"/>
      <c r="N11" s="212" t="n"/>
      <c r="O11" s="87" t="n"/>
      <c r="P11" s="149" t="n"/>
      <c r="Q11" s="84" t="n"/>
      <c r="R11" s="210" t="n"/>
      <c r="S11" s="211" t="n"/>
      <c r="T11" s="211" t="n"/>
      <c r="U11" s="211" t="n"/>
      <c r="V11" s="212" t="n"/>
      <c r="W11" s="87" t="n"/>
      <c r="X11" s="149" t="n"/>
      <c r="Y11" s="84" t="n"/>
      <c r="Z11" s="84" t="n"/>
      <c r="AA11" s="84" t="n"/>
      <c r="AB11" s="84" t="n"/>
      <c r="AC11" s="84" t="n"/>
      <c r="AD11" s="84" t="n"/>
      <c r="AE11" s="84" t="n"/>
      <c r="AF11" s="84" t="n"/>
      <c r="AG11" s="84" t="n"/>
      <c r="AH11" s="84" t="n"/>
      <c r="AI11" s="84" t="n"/>
    </row>
    <row r="12" ht="16" customHeight="1" s="287" thickTop="1">
      <c r="B12" s="84" t="n"/>
      <c r="C12" s="191" t="n"/>
      <c r="E12" s="193" t="n"/>
      <c r="F12" s="84" t="n"/>
      <c r="G12" s="89" t="n"/>
      <c r="H12" s="84" t="n"/>
      <c r="I12" s="213" t="n">
        <v>2022</v>
      </c>
      <c r="O12" s="213" t="n"/>
      <c r="P12" s="150" t="n"/>
      <c r="Q12" s="98" t="n"/>
      <c r="R12" s="213" t="inlineStr">
        <is>
          <t>Azzarelli Outreach Clinic</t>
        </is>
      </c>
      <c r="W12" s="87" t="n"/>
      <c r="X12" s="149" t="n"/>
      <c r="Y12" s="84" t="n"/>
      <c r="Z12" s="84" t="n"/>
      <c r="AA12" s="84" t="n"/>
      <c r="AB12" s="84" t="n"/>
      <c r="AC12" s="84" t="n"/>
      <c r="AD12" s="84" t="n"/>
      <c r="AE12" s="84" t="n"/>
      <c r="AF12" s="84" t="n"/>
      <c r="AG12" s="84" t="n"/>
      <c r="AH12" s="84" t="n"/>
      <c r="AI12" s="84" t="n"/>
    </row>
    <row r="13" ht="16" customHeight="1" s="287">
      <c r="B13" s="84" t="n"/>
      <c r="C13" s="191" t="n"/>
      <c r="E13" s="193" t="n"/>
      <c r="F13" s="84" t="n"/>
      <c r="G13" s="89" t="n"/>
      <c r="H13" s="84" t="n"/>
      <c r="O13" s="213" t="n"/>
      <c r="P13" s="150" t="n"/>
      <c r="Q13" s="98" t="n"/>
      <c r="W13" s="87" t="n"/>
      <c r="X13" s="149" t="n"/>
      <c r="Y13" s="84" t="n"/>
      <c r="Z13" s="84" t="n"/>
      <c r="AA13" s="84" t="n"/>
      <c r="AB13" s="84" t="n"/>
      <c r="AC13" s="84" t="n"/>
      <c r="AD13" s="84" t="n"/>
      <c r="AE13" s="84" t="n"/>
      <c r="AF13" s="84" t="n"/>
      <c r="AG13" s="84" t="n"/>
      <c r="AH13" s="84" t="n"/>
      <c r="AI13" s="84" t="n"/>
    </row>
    <row r="14" ht="16" customHeight="1" s="287" thickBot="1">
      <c r="B14" s="84" t="n"/>
      <c r="C14" s="194" t="n"/>
      <c r="D14" s="195" t="n"/>
      <c r="E14" s="196" t="n"/>
      <c r="F14" s="84" t="n"/>
      <c r="G14" s="89" t="n"/>
      <c r="H14" s="84" t="n"/>
      <c r="O14" s="213" t="n"/>
      <c r="P14" s="150" t="n"/>
      <c r="Q14" s="98" t="n"/>
      <c r="W14" s="87" t="n"/>
      <c r="X14" s="149" t="n"/>
      <c r="Y14" s="84" t="n"/>
      <c r="Z14" s="84" t="n"/>
      <c r="AA14" s="84" t="n"/>
      <c r="AB14" s="84" t="n"/>
      <c r="AC14" s="84" t="n"/>
      <c r="AD14" s="84" t="n"/>
      <c r="AE14" s="84" t="n"/>
      <c r="AF14" s="84" t="n"/>
      <c r="AG14" s="84" t="n"/>
      <c r="AH14" s="84" t="n"/>
      <c r="AI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F15" s="84" t="n"/>
      <c r="AG15" s="84" t="n"/>
      <c r="AH15" s="84" t="n"/>
      <c r="AI15" s="84" t="n"/>
    </row>
    <row r="16" ht="10" customHeight="1" s="287">
      <c r="B16" s="84" t="n"/>
      <c r="C16" s="84" t="n"/>
      <c r="D16" s="84" t="n"/>
      <c r="E16" s="84" t="n"/>
      <c r="F16" s="84" t="n"/>
      <c r="Y16" s="84" t="n"/>
      <c r="Z16" s="84" t="n"/>
      <c r="AA16" s="84" t="n"/>
      <c r="AB16" s="84" t="n"/>
      <c r="AC16" s="84" t="n"/>
      <c r="AD16" s="84" t="n"/>
      <c r="AE16" s="84" t="n"/>
      <c r="AF16" s="84" t="n"/>
      <c r="AG16" s="84" t="n"/>
      <c r="AH16" s="84" t="n"/>
      <c r="AI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F17" s="84" t="n"/>
      <c r="AG17" s="84" t="n"/>
      <c r="AH17" s="84" t="n"/>
      <c r="AI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F18" s="84" t="n"/>
      <c r="AG18" s="84" t="n"/>
      <c r="AH18" s="84" t="n"/>
      <c r="AI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F19" s="84" t="n"/>
      <c r="AG19" s="84" t="n"/>
      <c r="AH19" s="84" t="n"/>
      <c r="AI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F20" s="84" t="n"/>
      <c r="AG20" s="84" t="n"/>
      <c r="AH20" s="84" t="n"/>
      <c r="AI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F21" s="84" t="n"/>
      <c r="AG21" s="84" t="n"/>
      <c r="AH21" s="84" t="n"/>
      <c r="AI21" s="84" t="n"/>
    </row>
    <row r="22" ht="50" customHeight="1" s="287" thickBot="1" thickTop="1">
      <c r="B22" s="84" t="n"/>
      <c r="C22" s="84" t="n"/>
      <c r="D22" s="84" t="n"/>
      <c r="E22" s="84" t="n"/>
      <c r="F22" s="84" t="n"/>
      <c r="G22" s="87" t="n"/>
      <c r="H22" s="84" t="n"/>
      <c r="I22" s="197" t="inlineStr">
        <is>
          <t>Value of Service Delivered</t>
        </is>
      </c>
      <c r="J22" s="198" t="n"/>
      <c r="K22" s="198" t="n"/>
      <c r="L22" s="198" t="n"/>
      <c r="M22" s="198" t="n"/>
      <c r="N22" s="199" t="n"/>
      <c r="O22" s="87" t="n"/>
      <c r="P22" s="149" t="n"/>
      <c r="Q22" s="84" t="n"/>
      <c r="R22" s="197" t="inlineStr">
        <is>
          <t>Value of QALYs Gained</t>
        </is>
      </c>
      <c r="S22" s="198" t="n"/>
      <c r="T22" s="198" t="n"/>
      <c r="U22" s="198" t="n"/>
      <c r="V22" s="199" t="n"/>
      <c r="W22" s="87" t="n"/>
      <c r="X22" s="149" t="n"/>
      <c r="Y22" s="84" t="n"/>
      <c r="Z22" s="197" t="inlineStr">
        <is>
          <t>Value of ED Visits Diverted</t>
        </is>
      </c>
      <c r="AA22" s="198" t="n"/>
      <c r="AB22" s="198" t="n"/>
      <c r="AC22" s="198" t="n"/>
      <c r="AD22" s="199" t="n"/>
      <c r="AE22" s="84" t="n"/>
      <c r="AF22" s="84" t="n"/>
      <c r="AG22" s="84" t="n"/>
      <c r="AH22" s="84" t="n"/>
      <c r="AI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F23" s="84" t="n"/>
      <c r="AG23" s="84" t="n"/>
      <c r="AH23" s="84" t="n"/>
      <c r="AI23" s="84" t="n"/>
    </row>
    <row r="24" ht="50" customHeight="1" s="287" thickBot="1" thickTop="1">
      <c r="B24" s="84" t="n"/>
      <c r="C24" s="84" t="n"/>
      <c r="D24" s="84" t="n"/>
      <c r="E24" s="84" t="n"/>
      <c r="F24" s="84" t="n"/>
      <c r="G24" s="88" t="n"/>
      <c r="H24" s="84" t="n"/>
      <c r="I24" s="318">
        <f>'1. Reimbursement Value'!C63</f>
        <v/>
      </c>
      <c r="J24" s="201" t="n"/>
      <c r="K24" s="201" t="n"/>
      <c r="L24" s="201" t="n"/>
      <c r="M24" s="201" t="n"/>
      <c r="N24" s="202" t="n"/>
      <c r="O24" s="88" t="n"/>
      <c r="P24" s="151" t="n"/>
      <c r="Q24" s="86" t="n"/>
      <c r="R24" s="318">
        <f>'2. Improved Health'!K23</f>
        <v/>
      </c>
      <c r="S24" s="201" t="n"/>
      <c r="T24" s="201" t="n"/>
      <c r="U24" s="201" t="n"/>
      <c r="V24" s="202" t="n"/>
      <c r="W24" s="88" t="n"/>
      <c r="X24" s="151" t="n"/>
      <c r="Y24" s="84" t="n"/>
      <c r="Z24" s="318">
        <f>AC44</f>
        <v/>
      </c>
      <c r="AA24" s="201" t="n"/>
      <c r="AB24" s="201" t="n"/>
      <c r="AC24" s="201" t="n"/>
      <c r="AD24" s="202" t="n"/>
      <c r="AE24" s="84" t="n"/>
      <c r="AF24" s="84" t="n"/>
      <c r="AG24" s="84" t="n"/>
      <c r="AH24" s="84" t="n"/>
      <c r="AI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84" t="n"/>
      <c r="AG25" s="84" t="n"/>
      <c r="AH25" s="84" t="n"/>
      <c r="AI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84" t="n"/>
      <c r="AG26" s="84" t="n"/>
      <c r="AH26" s="84" t="n"/>
      <c r="AI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F27" s="84" t="n"/>
      <c r="AG27" s="84" t="n"/>
      <c r="AH27" s="84" t="n"/>
      <c r="AI27" s="84" t="n"/>
    </row>
    <row r="28" ht="49" customHeight="1" s="287" thickBot="1" thickTop="1">
      <c r="B28" s="84" t="n"/>
      <c r="C28" s="84" t="n"/>
      <c r="D28" s="84" t="n"/>
      <c r="E28" s="84" t="n"/>
      <c r="F28" s="84" t="n"/>
      <c r="G28" s="84" t="n"/>
      <c r="H28" s="84" t="n"/>
      <c r="I28" s="197" t="inlineStr">
        <is>
          <t>Total # of Services Delivered</t>
        </is>
      </c>
      <c r="J28" s="198" t="n"/>
      <c r="K28" s="198" t="n"/>
      <c r="L28" s="198" t="n"/>
      <c r="M28" s="198" t="n"/>
      <c r="N28" s="199" t="n"/>
      <c r="O28" s="84" t="n"/>
      <c r="Q28" s="84" t="n"/>
      <c r="R28" s="197" t="inlineStr">
        <is>
          <t>Total QALYs Gained</t>
        </is>
      </c>
      <c r="S28" s="198" t="n"/>
      <c r="T28" s="198" t="n"/>
      <c r="U28" s="198" t="n"/>
      <c r="V28" s="199" t="n"/>
      <c r="W28" s="84" t="n"/>
      <c r="Y28" s="84" t="n"/>
      <c r="Z28" s="197" t="inlineStr">
        <is>
          <t>Total ED Visits Diverted</t>
        </is>
      </c>
      <c r="AA28" s="198" t="n"/>
      <c r="AB28" s="198" t="n"/>
      <c r="AC28" s="198" t="n"/>
      <c r="AD28" s="199" t="n"/>
      <c r="AE28" s="84" t="n"/>
      <c r="AF28" s="84" t="n"/>
      <c r="AG28" s="84" t="n"/>
      <c r="AH28" s="84" t="n"/>
      <c r="AI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F29" s="84" t="n"/>
      <c r="AG29" s="84" t="n"/>
      <c r="AH29" s="84" t="n"/>
      <c r="AI29" s="84" t="n"/>
    </row>
    <row r="30" ht="49" customHeight="1" s="287" thickBot="1" thickTop="1">
      <c r="B30" s="84" t="n"/>
      <c r="C30" s="84" t="n"/>
      <c r="D30" s="84" t="n"/>
      <c r="E30" s="84" t="n"/>
      <c r="F30" s="84" t="n"/>
      <c r="G30" s="84" t="n"/>
      <c r="H30" s="84" t="n"/>
      <c r="I30" s="200">
        <f>TEXT(L45, "#,##0") &amp; " Services Delivered"</f>
        <v/>
      </c>
      <c r="J30" s="201" t="n"/>
      <c r="K30" s="201" t="n"/>
      <c r="L30" s="201" t="n"/>
      <c r="M30" s="201" t="n"/>
      <c r="N30" s="202" t="n"/>
      <c r="O30" s="84" t="n"/>
      <c r="Q30" s="84" t="n"/>
      <c r="R30" s="215">
        <f>TEXT(S48,"#,##0") &amp; " QALYs Gained"</f>
        <v/>
      </c>
      <c r="S30" s="201" t="n"/>
      <c r="T30" s="201" t="n"/>
      <c r="U30" s="201" t="n"/>
      <c r="V30" s="202" t="n"/>
      <c r="W30" s="84" t="n"/>
      <c r="Y30" s="84" t="n"/>
      <c r="Z30" s="200">
        <f>TEXT(AC40, "#,##0") &amp; " ED Visits Diverted"</f>
        <v/>
      </c>
      <c r="AA30" s="201" t="n"/>
      <c r="AB30" s="201" t="n"/>
      <c r="AC30" s="201" t="n"/>
      <c r="AD30" s="202" t="n"/>
      <c r="AE30" s="84" t="n"/>
      <c r="AF30" s="84" t="n"/>
      <c r="AG30" s="84" t="n"/>
      <c r="AH30" s="84" t="n"/>
      <c r="AI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F31" s="84" t="n"/>
      <c r="AG31" s="84" t="n"/>
      <c r="AH31" s="84" t="n"/>
      <c r="AI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F32" s="84" t="n"/>
      <c r="AG32" s="84" t="n"/>
      <c r="AH32" s="84" t="n"/>
      <c r="AI32" s="84" t="n"/>
    </row>
    <row r="33" ht="47" customHeight="1" s="287">
      <c r="B33" s="84" t="n"/>
      <c r="C33" s="84" t="n"/>
      <c r="D33" s="84" t="n"/>
      <c r="E33" s="84" t="n"/>
      <c r="F33" s="84" t="n"/>
      <c r="G33" s="84" t="n"/>
      <c r="H33" s="84" t="n"/>
      <c r="I33" s="216">
        <f>"Volunteer Time Served: " &amp; TEXT('1. Reimbursement Value'!C24,"#,##0") &amp; " Hours"</f>
        <v/>
      </c>
      <c r="O33" s="95" t="n"/>
      <c r="P33" s="152" t="n"/>
      <c r="Q33" s="95" t="n"/>
      <c r="R33" s="216">
        <f>"Total Patients Served: "&amp; TEXT('2. Improved Health'!C5,"#,##0") &amp; " Patients"</f>
        <v/>
      </c>
      <c r="W33" s="84" t="n"/>
      <c r="Y33" s="84" t="n"/>
      <c r="Z33" s="216">
        <f>"Medical ED Cost Savings: " &amp;  TEXT(AB45,"$#,##0")</f>
        <v/>
      </c>
      <c r="AE33" s="84" t="n"/>
      <c r="AF33" s="84" t="n"/>
      <c r="AG33" s="84" t="n"/>
      <c r="AH33" s="84" t="n"/>
      <c r="AI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72" t="n"/>
      <c r="W34" s="84" t="n"/>
      <c r="Y34" s="84" t="n"/>
      <c r="Z34" s="84" t="n"/>
      <c r="AA34" s="84" t="n"/>
      <c r="AB34" s="84" t="n"/>
      <c r="AC34" s="84" t="n"/>
      <c r="AD34" s="84" t="n"/>
      <c r="AE34" s="84" t="n"/>
      <c r="AF34" s="84" t="n"/>
      <c r="AG34" s="84" t="n"/>
      <c r="AH34" s="84" t="n"/>
      <c r="AI34" s="84" t="n"/>
    </row>
    <row r="35" ht="47" customHeight="1" s="287">
      <c r="B35" s="84" t="n"/>
      <c r="C35" s="84" t="n"/>
      <c r="D35" s="84" t="n"/>
      <c r="E35" s="84" t="n"/>
      <c r="F35" s="84" t="n"/>
      <c r="G35" s="84" t="n"/>
      <c r="H35" s="84" t="n"/>
      <c r="I35" s="319">
        <f>"Value of Volunteer Time: " &amp; TEXT('1. Reimbursement Value'!C67,"$#,##0")</f>
        <v/>
      </c>
      <c r="O35" s="95" t="n"/>
      <c r="P35" s="152" t="n"/>
      <c r="Q35" s="95" t="n"/>
      <c r="W35" s="84" t="n"/>
      <c r="Y35" s="84" t="n"/>
      <c r="Z35" s="319">
        <f>"Dental ED Cost Savings: " &amp; TEXT(AB46, "$#,##0")</f>
        <v/>
      </c>
      <c r="AE35" s="84" t="n"/>
      <c r="AF35" s="84" t="n"/>
      <c r="AG35" s="84" t="n"/>
      <c r="AH35" s="84" t="n"/>
      <c r="AI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F36" s="84" t="n"/>
      <c r="AG36" s="84" t="n"/>
      <c r="AH36" s="84" t="n"/>
      <c r="AI36" s="84" t="n"/>
    </row>
    <row r="37" ht="32" customHeight="1" s="287" thickBot="1">
      <c r="B37" s="84" t="n"/>
      <c r="C37" s="84" t="n"/>
      <c r="D37" s="84" t="n"/>
      <c r="E37" s="84" t="n"/>
      <c r="F37" s="84" t="n"/>
      <c r="G37" s="84" t="n"/>
      <c r="H37" s="84" t="n"/>
      <c r="I37" s="203" t="inlineStr">
        <is>
          <t>Service Type</t>
        </is>
      </c>
      <c r="J37" s="204" t="n"/>
      <c r="K37" s="204" t="n"/>
      <c r="L37" s="248" t="inlineStr">
        <is>
          <t># of Services</t>
        </is>
      </c>
      <c r="M37" s="205" t="inlineStr">
        <is>
          <t>Value Delivered</t>
        </is>
      </c>
      <c r="N37" s="204" t="n"/>
      <c r="O37" s="94" t="n"/>
      <c r="P37" s="153" t="n"/>
      <c r="Q37" s="94" t="n"/>
      <c r="R37" s="273" t="inlineStr">
        <is>
          <t>Service Type</t>
        </is>
      </c>
      <c r="S37" s="218" t="inlineStr">
        <is>
          <t>QALYs Gained</t>
        </is>
      </c>
      <c r="U37" s="218" t="inlineStr">
        <is>
          <t>QALY Value</t>
        </is>
      </c>
      <c r="W37" s="84" t="n"/>
      <c r="Y37" s="84" t="n"/>
      <c r="Z37" s="84" t="n"/>
      <c r="AA37" s="84" t="n"/>
      <c r="AB37" s="84" t="n"/>
      <c r="AC37" s="84" t="n"/>
      <c r="AD37" s="84" t="n"/>
      <c r="AE37" s="84" t="n"/>
      <c r="AF37" s="84" t="n"/>
      <c r="AG37" s="84" t="n"/>
      <c r="AH37" s="84" t="n"/>
      <c r="AI37" s="84" t="n"/>
    </row>
    <row r="38" ht="31" customHeight="1" s="287">
      <c r="B38" s="84" t="n"/>
      <c r="C38" s="84" t="n"/>
      <c r="D38" s="84" t="n"/>
      <c r="E38" s="84" t="n"/>
      <c r="F38" s="84" t="n"/>
      <c r="G38" s="84" t="n"/>
      <c r="H38" s="84" t="n"/>
      <c r="I38" s="123">
        <f>'Dashboard Data'!B2</f>
        <v/>
      </c>
      <c r="J38" s="124" t="n"/>
      <c r="K38" s="124" t="n"/>
      <c r="L38" s="143">
        <f>'1. Reimbursement Value'!C10</f>
        <v/>
      </c>
      <c r="M38" s="320">
        <f>'Dashboard Data'!C2</f>
        <v/>
      </c>
      <c r="N38" s="222" t="n"/>
      <c r="O38" s="94" t="n"/>
      <c r="P38" s="153" t="n"/>
      <c r="Q38" s="94" t="n"/>
      <c r="R38" s="129" t="inlineStr">
        <is>
          <t>Obesity Screen</t>
        </is>
      </c>
      <c r="S38" s="271">
        <f>'Dashboard Data'!B16</f>
        <v/>
      </c>
      <c r="T38" s="222" t="n"/>
      <c r="U38" s="321">
        <f>'Dashboard Data'!C16</f>
        <v/>
      </c>
      <c r="V38" s="222" t="n"/>
      <c r="W38" s="84" t="n"/>
      <c r="Y38" s="84" t="n"/>
      <c r="Z38" s="138" t="inlineStr">
        <is>
          <t xml:space="preserve">Average Cost per Clinic Patient ($):	</t>
        </is>
      </c>
      <c r="AA38" s="139" t="n"/>
      <c r="AB38" s="220">
        <f>'3. Diverted ED Health'!D33</f>
        <v/>
      </c>
      <c r="AC38" s="221" t="n"/>
      <c r="AD38" s="222" t="n"/>
      <c r="AE38" s="84" t="n"/>
      <c r="AF38" s="84" t="n"/>
      <c r="AG38" s="84" t="n"/>
      <c r="AH38" s="84" t="n"/>
      <c r="AI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22">
        <f>'Dashboard Data'!C3</f>
        <v/>
      </c>
      <c r="N39" s="225" t="n"/>
      <c r="O39" s="94" t="n"/>
      <c r="P39" s="153" t="n"/>
      <c r="Q39" s="94" t="n"/>
      <c r="R39" s="134" t="inlineStr">
        <is>
          <t>Cholesterol Screen</t>
        </is>
      </c>
      <c r="S39" s="238">
        <f>'Dashboard Data'!B17</f>
        <v/>
      </c>
      <c r="T39" s="225" t="n"/>
      <c r="U39" s="323">
        <f>'Dashboard Data'!C17</f>
        <v/>
      </c>
      <c r="V39" s="225" t="n"/>
      <c r="W39" s="84" t="n"/>
      <c r="Y39" s="84" t="n"/>
      <c r="Z39" s="130" t="n"/>
      <c r="AA39" s="227" t="n"/>
      <c r="AC39" s="228" t="n"/>
      <c r="AD39" s="225" t="n"/>
      <c r="AE39" s="84" t="n"/>
      <c r="AF39" s="84" t="n"/>
      <c r="AG39" s="84" t="n"/>
      <c r="AH39" s="84" t="n"/>
      <c r="AI39" s="84" t="n"/>
    </row>
    <row r="40" ht="31" customHeight="1" s="287">
      <c r="B40" s="84" t="n"/>
      <c r="C40" s="84" t="n"/>
      <c r="D40" s="84" t="n"/>
      <c r="E40" s="84" t="n"/>
      <c r="F40" s="84" t="n"/>
      <c r="G40" s="84" t="n"/>
      <c r="H40" s="84" t="n"/>
      <c r="I40" s="125">
        <f>'Dashboard Data'!B4</f>
        <v/>
      </c>
      <c r="J40" s="126" t="n"/>
      <c r="K40" s="126" t="n"/>
      <c r="L40" s="145">
        <f>'1. Reimbursement Value'!C22</f>
        <v/>
      </c>
      <c r="M40" s="324">
        <f>'Dashboard Data'!C4</f>
        <v/>
      </c>
      <c r="N40" s="225" t="n"/>
      <c r="O40" s="94" t="n"/>
      <c r="P40" s="153" t="n"/>
      <c r="Q40" s="94" t="n"/>
      <c r="R40" s="131" t="inlineStr">
        <is>
          <t>HTN Screen</t>
        </is>
      </c>
      <c r="S40" s="237">
        <f>'Dashboard Data'!B18</f>
        <v/>
      </c>
      <c r="T40" s="225" t="n"/>
      <c r="U40" s="325">
        <f>'Dashboard Data'!C18</f>
        <v/>
      </c>
      <c r="V40" s="225" t="n"/>
      <c r="W40" s="84" t="n"/>
      <c r="Y40" s="84" t="n"/>
      <c r="Z40" s="134" t="inlineStr">
        <is>
          <t>Number of Diverted ED Visits (#):</t>
        </is>
      </c>
      <c r="AA40" s="135" t="n"/>
      <c r="AB40" s="136" t="n"/>
      <c r="AC40" s="229">
        <f>'3. Diverted ED Health'!D39</f>
        <v/>
      </c>
      <c r="AD40" s="225" t="n"/>
      <c r="AE40" s="84" t="n"/>
      <c r="AF40" s="84" t="n"/>
      <c r="AG40" s="84" t="n"/>
      <c r="AH40" s="84" t="n"/>
      <c r="AI40" s="84" t="n"/>
    </row>
    <row r="41" ht="32" customHeight="1" s="287">
      <c r="B41" s="84" t="n"/>
      <c r="C41" s="84" t="n"/>
      <c r="D41" s="84" t="n"/>
      <c r="E41" s="84" t="n"/>
      <c r="F41" s="84" t="n"/>
      <c r="G41" s="84" t="n"/>
      <c r="H41" s="84" t="n"/>
      <c r="I41" s="120">
        <f>'Dashboard Data'!B5</f>
        <v/>
      </c>
      <c r="J41" s="118" t="n"/>
      <c r="K41" s="118" t="n"/>
      <c r="L41" s="144">
        <f>'1. Reimbursement Value'!C20</f>
        <v/>
      </c>
      <c r="M41" s="326">
        <f>'Dashboard Data'!C5</f>
        <v/>
      </c>
      <c r="N41" s="225" t="n"/>
      <c r="O41" s="94" t="n"/>
      <c r="P41" s="153" t="n"/>
      <c r="Q41" s="94" t="n"/>
      <c r="R41" s="134" t="inlineStr">
        <is>
          <t>Influenza Vaccination</t>
        </is>
      </c>
      <c r="S41" s="238">
        <f>'Dashboard Data'!B19</f>
        <v/>
      </c>
      <c r="T41" s="225" t="n"/>
      <c r="U41" s="323">
        <f>'Dashboard Data'!C19</f>
        <v/>
      </c>
      <c r="V41" s="225" t="n"/>
      <c r="W41" s="84" t="n"/>
      <c r="Y41" s="84" t="n"/>
      <c r="Z41" s="134" t="inlineStr">
        <is>
          <t xml:space="preserve">      Number of ED Visits Diverted (Medical)</t>
        </is>
      </c>
      <c r="AA41" s="135" t="n"/>
      <c r="AB41" s="236">
        <f>'3. Diverted ED Health'!D35</f>
        <v/>
      </c>
      <c r="AD41" s="225" t="n"/>
      <c r="AE41" s="84" t="n"/>
      <c r="AF41" s="84" t="n"/>
      <c r="AG41" s="84" t="n"/>
      <c r="AH41" s="84" t="n"/>
      <c r="AI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27">
        <f>'Dashboard Data'!C6</f>
        <v/>
      </c>
      <c r="N42" s="225" t="n"/>
      <c r="O42" s="94" t="n"/>
      <c r="P42" s="153" t="n"/>
      <c r="Q42" s="94" t="n"/>
      <c r="R42" s="131" t="inlineStr">
        <is>
          <t>Cancer Screen</t>
        </is>
      </c>
      <c r="S42" s="237">
        <f>'Dashboard Data'!B20</f>
        <v/>
      </c>
      <c r="T42" s="225" t="n"/>
      <c r="U42" s="325">
        <f>'Dashboard Data'!C20</f>
        <v/>
      </c>
      <c r="V42" s="225" t="n"/>
      <c r="W42" s="84" t="n"/>
      <c r="Y42" s="84" t="n"/>
      <c r="Z42" s="134" t="inlineStr">
        <is>
          <t xml:space="preserve">      Number of ED Visits Diverted (Dental)</t>
        </is>
      </c>
      <c r="AA42" s="135" t="n"/>
      <c r="AB42" s="236">
        <f>'3. Diverted ED Health'!D37</f>
        <v/>
      </c>
      <c r="AD42" s="225" t="n"/>
      <c r="AE42" s="84" t="n"/>
      <c r="AF42" s="84" t="n"/>
      <c r="AG42" s="84" t="n"/>
      <c r="AH42" s="84" t="n"/>
      <c r="AI42" s="84" t="n"/>
    </row>
    <row r="43" ht="32" customHeight="1" s="287">
      <c r="B43" s="84" t="n"/>
      <c r="C43" s="84" t="n"/>
      <c r="D43" s="84" t="n"/>
      <c r="E43" s="84" t="n"/>
      <c r="F43" s="84" t="n"/>
      <c r="G43" s="84" t="n"/>
      <c r="H43" s="84" t="n"/>
      <c r="I43" s="120">
        <f>'Dashboard Data'!B7</f>
        <v/>
      </c>
      <c r="J43" s="118" t="n"/>
      <c r="K43" s="118" t="n"/>
      <c r="L43" s="144">
        <f>'1. Reimbursement Value'!C14</f>
        <v/>
      </c>
      <c r="M43" s="326">
        <f>'Dashboard Data'!C7</f>
        <v/>
      </c>
      <c r="N43" s="225" t="n"/>
      <c r="O43" s="94" t="n"/>
      <c r="P43" s="153" t="n"/>
      <c r="Q43" s="94" t="n"/>
      <c r="R43" s="134" t="inlineStr">
        <is>
          <t>Mental Health Visit</t>
        </is>
      </c>
      <c r="S43" s="238">
        <f>'Dashboard Data'!B21</f>
        <v/>
      </c>
      <c r="T43" s="225" t="n"/>
      <c r="U43" s="323">
        <f>'Dashboard Data'!C21</f>
        <v/>
      </c>
      <c r="V43" s="225" t="n"/>
      <c r="W43" s="84" t="n"/>
      <c r="Y43" s="84" t="n"/>
      <c r="Z43" s="132" t="n"/>
      <c r="AA43" s="227" t="n"/>
      <c r="AC43" s="228" t="n"/>
      <c r="AD43" s="225" t="n"/>
      <c r="AE43" s="84" t="n"/>
      <c r="AF43" s="84" t="n"/>
      <c r="AG43" s="84" t="n"/>
      <c r="AH43" s="84" t="n"/>
      <c r="AI43" s="84" t="n"/>
    </row>
    <row r="44" ht="31" customHeight="1" s="287" thickBot="1">
      <c r="B44" s="84" t="n"/>
      <c r="C44" s="84" t="n"/>
      <c r="D44" s="84" t="n"/>
      <c r="E44" s="84" t="n"/>
      <c r="F44" s="84" t="n"/>
      <c r="G44" s="84" t="n"/>
      <c r="H44" s="84" t="n"/>
      <c r="I44" s="127">
        <f>'Dashboard Data'!B8</f>
        <v/>
      </c>
      <c r="J44" s="128" t="n"/>
      <c r="K44" s="128" t="n"/>
      <c r="L44" s="146">
        <f>'1. Reimbursement Value'!C12</f>
        <v/>
      </c>
      <c r="M44" s="328">
        <f>'Dashboard Data'!C8</f>
        <v/>
      </c>
      <c r="N44" s="232" t="n"/>
      <c r="O44" s="94" t="n"/>
      <c r="P44" s="153" t="n"/>
      <c r="Q44" s="94" t="n"/>
      <c r="R44" s="131" t="inlineStr">
        <is>
          <t>Sexual Health Screening</t>
        </is>
      </c>
      <c r="S44" s="237">
        <f>'Dashboard Data'!B22</f>
        <v/>
      </c>
      <c r="T44" s="225" t="n"/>
      <c r="U44" s="325">
        <f>'Dashboard Data'!C22</f>
        <v/>
      </c>
      <c r="V44" s="225" t="n"/>
      <c r="W44" s="84" t="n"/>
      <c r="Y44" s="84" t="n"/>
      <c r="Z44" s="134" t="inlineStr">
        <is>
          <t>Total ED Cost Savings</t>
        </is>
      </c>
      <c r="AA44" s="135" t="n"/>
      <c r="AB44" s="329" t="n"/>
      <c r="AC44" s="330">
        <f>'3. Diverted ED Health'!D45</f>
        <v/>
      </c>
      <c r="AD44" s="225" t="n"/>
      <c r="AE44" s="84" t="n"/>
      <c r="AF44" s="84" t="n"/>
      <c r="AG44" s="84" t="n"/>
      <c r="AH44" s="84" t="n"/>
      <c r="AI44" s="84" t="n"/>
    </row>
    <row r="45" ht="31" customHeight="1" s="287" thickBot="1">
      <c r="B45" s="84" t="n"/>
      <c r="C45" s="84" t="n"/>
      <c r="D45" s="84" t="n"/>
      <c r="E45" s="84" t="n"/>
      <c r="F45" s="84" t="n"/>
      <c r="G45" s="84" t="n"/>
      <c r="H45" s="84" t="n"/>
      <c r="I45" s="121" t="inlineStr">
        <is>
          <t>Total</t>
        </is>
      </c>
      <c r="J45" s="122" t="n"/>
      <c r="K45" s="122" t="n"/>
      <c r="L45" s="147">
        <f>SUM(L38:L44)</f>
        <v/>
      </c>
      <c r="M45" s="331">
        <f>ROUND(SUM(M38:N44),0)</f>
        <v/>
      </c>
      <c r="N45" s="234" t="n"/>
      <c r="O45" s="94" t="n"/>
      <c r="P45" s="153" t="n"/>
      <c r="Q45" s="94" t="n"/>
      <c r="R45" s="134" t="inlineStr">
        <is>
          <t>Non-Influenza Vaccination</t>
        </is>
      </c>
      <c r="S45" s="238">
        <f>'Dashboard Data'!B23</f>
        <v/>
      </c>
      <c r="T45" s="225" t="n"/>
      <c r="U45" s="323">
        <f>'Dashboard Data'!C23</f>
        <v/>
      </c>
      <c r="V45" s="225" t="n"/>
      <c r="W45" s="84" t="n"/>
      <c r="Y45" s="84" t="n"/>
      <c r="Z45" s="134" t="inlineStr">
        <is>
          <t xml:space="preserve">      ED Cost Savings (Medical)</t>
        </is>
      </c>
      <c r="AA45" s="135" t="n"/>
      <c r="AB45" s="332">
        <f>'3. Diverted ED Health'!D41</f>
        <v/>
      </c>
      <c r="AD45" s="225" t="n"/>
      <c r="AE45" s="84" t="n"/>
      <c r="AF45" s="84" t="n"/>
      <c r="AG45" s="84" t="n"/>
      <c r="AH45" s="84" t="n"/>
      <c r="AI45" s="84" t="n"/>
    </row>
    <row r="46" ht="32" customHeight="1" s="287">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37">
        <f>'Dashboard Data'!B24</f>
        <v/>
      </c>
      <c r="T46" s="225" t="n"/>
      <c r="U46" s="333">
        <f>'Dashboard Data'!C24</f>
        <v/>
      </c>
      <c r="V46" s="225" t="n"/>
      <c r="W46" s="84" t="n"/>
      <c r="Y46" s="84" t="n"/>
      <c r="Z46" s="134" t="inlineStr">
        <is>
          <t xml:space="preserve">      ED Cost Savings (Dental)</t>
        </is>
      </c>
      <c r="AA46" s="135" t="n"/>
      <c r="AB46" s="332">
        <f>'3. Diverted ED Health'!D43</f>
        <v/>
      </c>
      <c r="AD46" s="225" t="n"/>
      <c r="AE46" s="84" t="n"/>
      <c r="AF46" s="84" t="n"/>
      <c r="AG46" s="84" t="n"/>
      <c r="AH46" s="84" t="n"/>
      <c r="AI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38">
        <f>'Dashboard Data'!B25</f>
        <v/>
      </c>
      <c r="T47" s="225" t="n"/>
      <c r="U47" s="323">
        <f>'Dashboard Data'!C25</f>
        <v/>
      </c>
      <c r="V47" s="225" t="n"/>
      <c r="W47" s="84" t="n"/>
      <c r="Y47" s="84" t="n"/>
      <c r="Z47" s="132" t="n"/>
      <c r="AA47" s="227" t="n"/>
      <c r="AB47" s="227" t="n"/>
      <c r="AC47" s="227" t="n"/>
      <c r="AD47" s="228" t="n"/>
      <c r="AE47" s="84" t="n"/>
      <c r="AF47" s="84" t="n"/>
      <c r="AG47" s="84" t="n"/>
      <c r="AH47" s="84" t="n"/>
      <c r="AI47" s="84" t="n"/>
    </row>
    <row r="48" ht="33" customHeight="1" s="287" thickBot="1">
      <c r="B48" s="84" t="n"/>
      <c r="C48" s="84" t="n"/>
      <c r="D48" s="84" t="n"/>
      <c r="E48" s="84" t="n"/>
      <c r="F48" s="84" t="n"/>
      <c r="G48" s="84" t="n"/>
      <c r="H48" s="84" t="n"/>
      <c r="I48" s="247" t="inlineStr">
        <is>
          <t>Return Value Analysis</t>
        </is>
      </c>
      <c r="L48" s="248" t="n"/>
      <c r="M48" s="248" t="n"/>
      <c r="O48" s="94" t="n"/>
      <c r="P48" s="153" t="n"/>
      <c r="Q48" s="94" t="n"/>
      <c r="R48" s="133" t="inlineStr">
        <is>
          <t>Total</t>
        </is>
      </c>
      <c r="S48" s="266">
        <f>'2. Improved Health'!J23</f>
        <v/>
      </c>
      <c r="T48" s="234" t="n"/>
      <c r="U48" s="334">
        <f>'2. Improved Health'!K23</f>
        <v/>
      </c>
      <c r="V48" s="234" t="n"/>
      <c r="W48" s="84" t="n"/>
      <c r="Y48" s="84" t="n"/>
      <c r="Z48" s="141" t="inlineStr">
        <is>
          <t>ED Cost Savings per dollar ($) invested</t>
        </is>
      </c>
      <c r="AA48" s="142" t="n"/>
      <c r="AB48" s="231">
        <f>'3. Diverted ED Health'!D46</f>
        <v/>
      </c>
      <c r="AC48" s="204" t="n"/>
      <c r="AD48" s="232" t="n"/>
      <c r="AE48" s="84" t="n"/>
      <c r="AF48" s="84" t="n"/>
      <c r="AG48" s="84" t="n"/>
      <c r="AH48" s="84" t="n"/>
      <c r="AI48" s="84" t="n"/>
    </row>
    <row r="49" ht="30" customHeight="1" s="287">
      <c r="B49" s="84" t="n"/>
      <c r="C49" s="84" t="n"/>
      <c r="D49" s="84" t="n"/>
      <c r="E49" s="84" t="n"/>
      <c r="F49" s="84" t="n"/>
      <c r="G49" s="84" t="n"/>
      <c r="H49" s="84" t="n"/>
      <c r="I49" s="255" t="inlineStr">
        <is>
          <t>Total Cash-Operating Expenditure</t>
        </is>
      </c>
      <c r="J49" s="256" t="n"/>
      <c r="K49" s="256" t="n"/>
      <c r="L49" s="256" t="n"/>
      <c r="M49" s="335">
        <f>'1. Reimbursement Value'!C26</f>
        <v/>
      </c>
      <c r="N49" s="250" t="n"/>
      <c r="O49" s="94" t="n"/>
      <c r="P49" s="153" t="n"/>
      <c r="Q49" s="94" t="n"/>
      <c r="R49" s="117" t="n"/>
      <c r="S49" s="117" t="n"/>
      <c r="T49" s="117" t="n"/>
      <c r="U49" s="117" t="n"/>
      <c r="V49" s="117" t="n"/>
      <c r="W49" s="84" t="n"/>
      <c r="Y49" s="84" t="n"/>
      <c r="Z49" s="84" t="n"/>
      <c r="AA49" s="84" t="n"/>
      <c r="AB49" s="84" t="n"/>
      <c r="AC49" s="84" t="n"/>
      <c r="AD49" s="84" t="n"/>
      <c r="AE49" s="84" t="n"/>
      <c r="AF49" s="84" t="n"/>
      <c r="AG49" s="84" t="n"/>
      <c r="AH49" s="84" t="n"/>
      <c r="AI49" s="84" t="n"/>
    </row>
    <row r="50" ht="30" customHeight="1" s="287" thickBot="1">
      <c r="B50" s="84" t="n"/>
      <c r="C50" s="84" t="n"/>
      <c r="D50" s="84" t="n"/>
      <c r="E50" s="84" t="n"/>
      <c r="F50" s="84" t="n"/>
      <c r="G50" s="84" t="n"/>
      <c r="H50" s="84" t="n"/>
      <c r="I50" s="257" t="inlineStr">
        <is>
          <t>Total Delivered Value</t>
        </is>
      </c>
      <c r="M50" s="336">
        <f>M45</f>
        <v/>
      </c>
      <c r="N50" s="252" t="n"/>
      <c r="O50" s="94" t="n"/>
      <c r="P50" s="153" t="n"/>
      <c r="Q50" s="94" t="n"/>
      <c r="R50" s="84" t="n"/>
      <c r="S50" s="265" t="inlineStr">
        <is>
          <t>% of Patients With Condition</t>
        </is>
      </c>
      <c r="U50" s="265" t="inlineStr">
        <is>
          <t>Est. Patients Using Service</t>
        </is>
      </c>
      <c r="W50" s="84" t="n"/>
      <c r="Y50" s="84" t="n"/>
      <c r="Z50" s="273" t="inlineStr">
        <is>
          <t>Return Value Analysis</t>
        </is>
      </c>
      <c r="AC50" s="117" t="n"/>
      <c r="AD50" s="117" t="n"/>
      <c r="AE50" s="84" t="n"/>
      <c r="AF50" s="84" t="n"/>
      <c r="AG50" s="84" t="n"/>
      <c r="AH50" s="84" t="n"/>
      <c r="AI50" s="84" t="n"/>
    </row>
    <row r="51" ht="30" customHeight="1" s="287" thickBot="1">
      <c r="B51" s="84" t="n"/>
      <c r="C51" s="84" t="n"/>
      <c r="D51" s="84" t="n"/>
      <c r="E51" s="84" t="n"/>
      <c r="F51" s="84" t="n"/>
      <c r="G51" s="84" t="n"/>
      <c r="H51" s="84" t="n"/>
      <c r="I51" s="258" t="inlineStr">
        <is>
          <t>Return Value = Delivered Value/CAPEX</t>
        </is>
      </c>
      <c r="J51" s="259" t="n"/>
      <c r="K51" s="259" t="n"/>
      <c r="L51" s="259" t="n"/>
      <c r="M51" s="253">
        <f>M50/M49</f>
        <v/>
      </c>
      <c r="N51" s="254" t="n"/>
      <c r="O51" s="94" t="n"/>
      <c r="P51" s="153" t="n"/>
      <c r="Q51" s="94" t="n"/>
      <c r="R51" s="273" t="inlineStr">
        <is>
          <t>Service Type</t>
        </is>
      </c>
      <c r="W51" s="84" t="n"/>
      <c r="Y51" s="84" t="n"/>
      <c r="Z51" s="255" t="inlineStr">
        <is>
          <t>Total Cash-Operating Expenditure</t>
        </is>
      </c>
      <c r="AA51" s="256" t="n"/>
      <c r="AB51" s="256" t="n"/>
      <c r="AC51" s="335">
        <f>'1. Reimbursement Value'!C26</f>
        <v/>
      </c>
      <c r="AD51" s="250" t="n"/>
      <c r="AE51" s="84" t="n"/>
      <c r="AF51" s="84" t="n"/>
      <c r="AG51" s="84" t="n"/>
      <c r="AH51" s="84" t="n"/>
      <c r="AI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68">
        <f>'2. Improved Health'!C11</f>
        <v/>
      </c>
      <c r="T52" s="269" t="n"/>
      <c r="U52" s="270">
        <f>'2. Improved Health'!D11</f>
        <v/>
      </c>
      <c r="V52" s="250" t="n"/>
      <c r="W52" s="84" t="n"/>
      <c r="Y52" s="84" t="n"/>
      <c r="Z52" s="257" t="inlineStr">
        <is>
          <t>Total Delivered Value</t>
        </is>
      </c>
      <c r="AC52" s="336">
        <f>Z24</f>
        <v/>
      </c>
      <c r="AD52" s="252" t="n"/>
      <c r="AE52" s="84" t="n"/>
      <c r="AF52" s="84" t="n"/>
      <c r="AG52" s="84" t="n"/>
      <c r="AH52" s="84" t="n"/>
      <c r="AI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60">
        <f>'2. Improved Health'!C12</f>
        <v/>
      </c>
      <c r="T53" s="225" t="n"/>
      <c r="U53" s="261">
        <f>'2. Improved Health'!D12</f>
        <v/>
      </c>
      <c r="V53" s="252" t="n"/>
      <c r="W53" s="84" t="n"/>
      <c r="Y53" s="84" t="n"/>
      <c r="Z53" s="258" t="inlineStr">
        <is>
          <t>Return Value = Delivered Value/CAPEX</t>
        </is>
      </c>
      <c r="AA53" s="259" t="n"/>
      <c r="AB53" s="259" t="n"/>
      <c r="AC53" s="253">
        <f>AC52/AC51</f>
        <v/>
      </c>
      <c r="AD53" s="254" t="n"/>
      <c r="AE53" s="84" t="n"/>
      <c r="AF53" s="84" t="n"/>
      <c r="AG53" s="84" t="n"/>
      <c r="AH53" s="84" t="n"/>
      <c r="AI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62">
        <f>'2. Improved Health'!C13</f>
        <v/>
      </c>
      <c r="T54" s="225" t="n"/>
      <c r="U54" s="264">
        <f>'2. Improved Health'!D13</f>
        <v/>
      </c>
      <c r="V54" s="252" t="n"/>
      <c r="W54" s="84" t="n"/>
      <c r="Y54" s="84" t="n"/>
      <c r="Z54" s="84" t="n"/>
      <c r="AA54" s="84" t="n"/>
      <c r="AB54" s="84" t="n"/>
      <c r="AC54" s="84" t="n"/>
      <c r="AD54" s="84" t="n"/>
      <c r="AE54" s="84" t="n"/>
      <c r="AF54" s="84" t="n"/>
      <c r="AG54" s="84" t="n"/>
      <c r="AH54" s="84" t="n"/>
      <c r="AI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60">
        <f>'2. Improved Health'!C14</f>
        <v/>
      </c>
      <c r="T55" s="225" t="n"/>
      <c r="U55" s="261">
        <f>'2. Improved Health'!D14</f>
        <v/>
      </c>
      <c r="V55" s="252" t="n"/>
      <c r="W55" s="84" t="n"/>
      <c r="Y55" s="84" t="n"/>
      <c r="Z55" s="84" t="n"/>
      <c r="AA55" s="84" t="n"/>
      <c r="AB55" s="84" t="n"/>
      <c r="AC55" s="84" t="n"/>
      <c r="AD55" s="84" t="n"/>
      <c r="AE55" s="84" t="n"/>
      <c r="AF55" s="84" t="n"/>
      <c r="AG55" s="84" t="n"/>
      <c r="AH55" s="84" t="n"/>
      <c r="AI55" s="84" t="n"/>
    </row>
    <row r="56" ht="30" customHeight="1" s="287">
      <c r="B56" s="84" t="n"/>
      <c r="C56" s="84" t="n"/>
      <c r="D56" s="84" t="n"/>
      <c r="E56" s="84" t="n"/>
      <c r="F56" s="84" t="n"/>
      <c r="G56" s="84" t="n"/>
      <c r="H56" s="84" t="n"/>
      <c r="I56" s="246">
        <f>"This means that for every dollar invested, your organization(s) was able to provide $" &amp;TEXT(M51,"#,##0.00") &amp; " of FQHC equivalent care to patients."</f>
        <v/>
      </c>
      <c r="O56" s="84" t="n"/>
      <c r="Q56" s="84" t="n"/>
      <c r="R56" s="156" t="inlineStr">
        <is>
          <t>Cancer Screen</t>
        </is>
      </c>
      <c r="S56" s="262">
        <f>'2. Improved Health'!C15</f>
        <v/>
      </c>
      <c r="T56" s="225" t="n"/>
      <c r="U56" s="264">
        <f>'2. Improved Health'!D15</f>
        <v/>
      </c>
      <c r="V56" s="252" t="n"/>
      <c r="W56" s="84" t="n"/>
      <c r="Y56" s="84" t="n"/>
      <c r="Z56" s="84" t="n"/>
      <c r="AA56" s="84" t="n"/>
      <c r="AB56" s="84" t="n"/>
      <c r="AC56" s="84" t="n"/>
      <c r="AD56" s="84" t="n"/>
      <c r="AE56" s="84" t="n"/>
      <c r="AF56" s="84" t="n"/>
      <c r="AG56" s="84" t="n"/>
      <c r="AH56" s="84" t="n"/>
      <c r="AI56" s="84" t="n"/>
    </row>
    <row r="57" ht="30" customHeight="1" s="287">
      <c r="B57" s="84" t="n"/>
      <c r="C57" s="84" t="n"/>
      <c r="D57" s="84" t="n"/>
      <c r="E57" s="84" t="n"/>
      <c r="F57" s="84" t="n"/>
      <c r="G57" s="84" t="n"/>
      <c r="H57" s="84" t="n"/>
      <c r="O57" s="84" t="n"/>
      <c r="Q57" s="84" t="n"/>
      <c r="R57" s="155" t="inlineStr">
        <is>
          <t>Mental Health Visit</t>
        </is>
      </c>
      <c r="S57" s="260">
        <f>'2. Improved Health'!C16</f>
        <v/>
      </c>
      <c r="T57" s="225" t="n"/>
      <c r="U57" s="261">
        <f>'2. Improved Health'!D16</f>
        <v/>
      </c>
      <c r="V57" s="252" t="n"/>
      <c r="W57" s="84" t="n"/>
      <c r="Y57" s="84" t="n"/>
      <c r="Z57" s="84" t="n"/>
      <c r="AA57" s="84" t="n"/>
      <c r="AB57" s="84" t="n"/>
      <c r="AC57" s="84" t="n"/>
      <c r="AD57" s="84" t="n"/>
      <c r="AE57" s="84" t="n"/>
      <c r="AF57" s="84" t="n"/>
      <c r="AG57" s="84" t="n"/>
      <c r="AH57" s="84" t="n"/>
      <c r="AI57" s="84" t="n"/>
    </row>
    <row r="58" ht="30" customHeight="1" s="287">
      <c r="B58" s="84" t="n"/>
      <c r="C58" s="84" t="n"/>
      <c r="D58" s="84" t="n"/>
      <c r="E58" s="84" t="n"/>
      <c r="F58" s="84" t="n"/>
      <c r="G58" s="84" t="n"/>
      <c r="H58" s="84" t="n"/>
      <c r="O58" s="84" t="n"/>
      <c r="Q58" s="84" t="n"/>
      <c r="R58" s="156" t="inlineStr">
        <is>
          <t>Sexual Health Screening</t>
        </is>
      </c>
      <c r="S58" s="262">
        <f>'2. Improved Health'!C17</f>
        <v/>
      </c>
      <c r="T58" s="225" t="n"/>
      <c r="U58" s="264">
        <f>'2. Improved Health'!D17</f>
        <v/>
      </c>
      <c r="V58" s="252" t="n"/>
      <c r="W58" s="84" t="n"/>
      <c r="Y58" s="84" t="n"/>
      <c r="Z58" s="246">
        <f>"This means that for every dollar invested, your organization(s) was able to provide $" &amp;TEXT(AC53,"#,##0.00") &amp; " of cost savings."</f>
        <v/>
      </c>
      <c r="AE58" s="84" t="n"/>
      <c r="AF58" s="84" t="n"/>
      <c r="AG58" s="84" t="n"/>
      <c r="AH58" s="84" t="n"/>
      <c r="AI58" s="84" t="n"/>
    </row>
    <row r="59" ht="30" customHeight="1" s="287">
      <c r="B59" s="84" t="n"/>
      <c r="C59" s="84" t="n"/>
      <c r="D59" s="84" t="n"/>
      <c r="E59" s="84" t="n"/>
      <c r="F59" s="84" t="n"/>
      <c r="G59" s="84" t="n"/>
      <c r="H59" s="84" t="n"/>
      <c r="O59" s="84" t="n"/>
      <c r="Q59" s="84" t="n"/>
      <c r="R59" s="155" t="inlineStr">
        <is>
          <t>Non-Influenza Vaccination</t>
        </is>
      </c>
      <c r="S59" s="260">
        <f>'2. Improved Health'!C19</f>
        <v/>
      </c>
      <c r="T59" s="225" t="n"/>
      <c r="U59" s="261">
        <f>'2. Improved Health'!D19</f>
        <v/>
      </c>
      <c r="V59" s="252" t="n"/>
      <c r="W59" s="84" t="n"/>
      <c r="Y59" s="84" t="n"/>
      <c r="AE59" s="84" t="n"/>
      <c r="AF59" s="84" t="n"/>
      <c r="AG59" s="84" t="n"/>
      <c r="AH59" s="84" t="n"/>
      <c r="AI59" s="84" t="n"/>
    </row>
    <row r="60" ht="30" customHeight="1" s="287">
      <c r="B60" s="84" t="n"/>
      <c r="C60" s="84" t="n"/>
      <c r="D60" s="84" t="n"/>
      <c r="E60" s="84" t="n"/>
      <c r="F60" s="84" t="n"/>
      <c r="G60" s="84" t="n"/>
      <c r="H60" s="84" t="n"/>
      <c r="O60" s="84" t="n"/>
      <c r="Q60" s="84" t="n"/>
      <c r="R60" s="156" t="inlineStr">
        <is>
          <t>Oral Health Visit</t>
        </is>
      </c>
      <c r="S60" s="262">
        <f>'2. Improved Health'!C20</f>
        <v/>
      </c>
      <c r="T60" s="225" t="n"/>
      <c r="U60" s="263">
        <f>'2. Improved Health'!D20</f>
        <v/>
      </c>
      <c r="V60" s="252" t="n"/>
      <c r="W60" s="84" t="n"/>
      <c r="Y60" s="84" t="n"/>
      <c r="AE60" s="84" t="n"/>
      <c r="AF60" s="84" t="n"/>
      <c r="AG60" s="84" t="n"/>
      <c r="AH60" s="84" t="n"/>
      <c r="AI60" s="84" t="n"/>
    </row>
    <row r="61" ht="30" customHeight="1" s="287" thickBot="1">
      <c r="B61" s="84" t="n"/>
      <c r="C61" s="84" t="n"/>
      <c r="D61" s="84" t="n"/>
      <c r="E61" s="84" t="n"/>
      <c r="F61" s="84" t="n"/>
      <c r="G61" s="84" t="n"/>
      <c r="H61" s="84" t="n"/>
      <c r="O61" s="84" t="n"/>
      <c r="Q61" s="84" t="n"/>
      <c r="R61" s="157" t="inlineStr">
        <is>
          <t>Diabetes Screening</t>
        </is>
      </c>
      <c r="S61" s="274">
        <f>'2. Improved Health'!C21</f>
        <v/>
      </c>
      <c r="T61" s="275" t="n"/>
      <c r="U61" s="276">
        <f>'2. Improved Health'!D21</f>
        <v/>
      </c>
      <c r="V61" s="254" t="n"/>
      <c r="W61" s="84" t="n"/>
      <c r="Y61" s="84" t="n"/>
      <c r="AE61" s="84" t="n"/>
      <c r="AF61" s="84" t="n"/>
      <c r="AG61" s="84" t="n"/>
      <c r="AH61" s="84" t="n"/>
      <c r="AI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F62" s="84" t="n"/>
      <c r="AG62" s="84" t="n"/>
      <c r="AH62" s="84" t="n"/>
      <c r="AI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F63" s="84" t="n"/>
      <c r="AG63" s="84" t="n"/>
      <c r="AH63" s="84" t="n"/>
      <c r="AI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F64" s="84" t="n"/>
      <c r="AG64" s="84" t="n"/>
      <c r="AH64" s="84" t="n"/>
      <c r="AI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F65" s="84" t="n"/>
      <c r="AG65" s="84" t="n"/>
      <c r="AH65" s="84" t="n"/>
      <c r="AI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F66" s="84" t="n"/>
      <c r="AG66" s="84" t="n"/>
      <c r="AH66" s="84" t="n"/>
      <c r="AI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F67" s="84" t="n"/>
      <c r="AG67" s="84" t="n"/>
      <c r="AH67" s="84" t="n"/>
      <c r="AI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F68" s="84" t="n"/>
      <c r="AG68" s="84" t="n"/>
      <c r="AH68" s="84" t="n"/>
      <c r="AI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F69" s="84" t="n"/>
      <c r="AG69" s="84" t="n"/>
      <c r="AH69" s="84" t="n"/>
      <c r="AI69" s="84" t="n"/>
    </row>
    <row r="70" ht="40" customHeight="1" s="287" thickBot="1">
      <c r="B70" s="84" t="n"/>
      <c r="C70" s="84" t="n"/>
      <c r="D70" s="84" t="n"/>
      <c r="E70" s="84" t="n"/>
      <c r="F70" s="84" t="n"/>
      <c r="G70" s="84" t="n"/>
      <c r="H70" s="84" t="n"/>
      <c r="I70" s="84" t="n"/>
      <c r="J70" s="84" t="n"/>
      <c r="K70" s="84" t="n"/>
      <c r="L70" s="84" t="n"/>
      <c r="M70" s="84" t="n"/>
      <c r="N70" s="84" t="n"/>
      <c r="O70" s="84" t="n"/>
      <c r="Q70" s="84" t="n"/>
      <c r="R70" s="273" t="inlineStr">
        <is>
          <t>Return Value Analysis</t>
        </is>
      </c>
      <c r="U70" s="117" t="n"/>
      <c r="V70" s="117" t="n"/>
      <c r="W70" s="84" t="n"/>
      <c r="Y70" s="84" t="n"/>
      <c r="Z70" s="84" t="n"/>
      <c r="AA70" s="84" t="n"/>
      <c r="AB70" s="84" t="n"/>
      <c r="AC70" s="84" t="n"/>
      <c r="AD70" s="84" t="n"/>
      <c r="AE70" s="84" t="n"/>
      <c r="AF70" s="84" t="n"/>
      <c r="AG70" s="84" t="n"/>
      <c r="AH70" s="84" t="n"/>
      <c r="AI70" s="84" t="n"/>
    </row>
    <row r="71" ht="29" customHeight="1" s="287">
      <c r="B71" s="84" t="n"/>
      <c r="C71" s="84" t="n"/>
      <c r="D71" s="84" t="n"/>
      <c r="E71" s="84" t="n"/>
      <c r="F71" s="84" t="n"/>
      <c r="G71" s="84" t="n"/>
      <c r="H71" s="84" t="n"/>
      <c r="I71" s="84" t="n"/>
      <c r="J71" s="84" t="n"/>
      <c r="K71" s="84" t="n"/>
      <c r="L71" s="84" t="n"/>
      <c r="M71" s="84" t="n"/>
      <c r="N71" s="84" t="n"/>
      <c r="O71" s="84" t="n"/>
      <c r="Q71" s="84" t="n"/>
      <c r="R71" s="255" t="inlineStr">
        <is>
          <t>Total Cash-Operating Expenditure</t>
        </is>
      </c>
      <c r="S71" s="256" t="n"/>
      <c r="T71" s="256" t="n"/>
      <c r="U71" s="335">
        <f>'1. Reimbursement Value'!C26</f>
        <v/>
      </c>
      <c r="V71" s="250" t="n"/>
      <c r="W71" s="84" t="n"/>
      <c r="Y71" s="84" t="n"/>
      <c r="Z71" s="84" t="n"/>
      <c r="AA71" s="84" t="n"/>
      <c r="AB71" s="84" t="n"/>
      <c r="AC71" s="84" t="n"/>
      <c r="AD71" s="84" t="n"/>
      <c r="AE71" s="84" t="n"/>
      <c r="AF71" s="84" t="n"/>
      <c r="AG71" s="84" t="n"/>
      <c r="AH71" s="84" t="n"/>
      <c r="AI71" s="84" t="n"/>
    </row>
    <row r="72" ht="29" customHeight="1" s="287">
      <c r="B72" s="84" t="n"/>
      <c r="C72" s="84" t="n"/>
      <c r="D72" s="84" t="n"/>
      <c r="E72" s="84" t="n"/>
      <c r="F72" s="84" t="n"/>
      <c r="G72" s="84" t="n"/>
      <c r="H72" s="84" t="n"/>
      <c r="I72" s="84" t="n"/>
      <c r="J72" s="84" t="n"/>
      <c r="K72" s="84" t="n"/>
      <c r="L72" s="84" t="n"/>
      <c r="M72" s="84" t="n"/>
      <c r="N72" s="84" t="n"/>
      <c r="O72" s="84" t="n"/>
      <c r="Q72" s="84" t="n"/>
      <c r="R72" s="257" t="inlineStr">
        <is>
          <t>Total Delivered Value</t>
        </is>
      </c>
      <c r="U72" s="336">
        <f>R24</f>
        <v/>
      </c>
      <c r="V72" s="252" t="n"/>
      <c r="W72" s="84" t="n"/>
      <c r="Y72" s="84" t="n"/>
      <c r="Z72" s="84" t="n"/>
      <c r="AA72" s="84" t="n"/>
      <c r="AB72" s="84" t="n"/>
      <c r="AC72" s="84" t="n"/>
      <c r="AD72" s="84" t="n"/>
      <c r="AE72" s="84" t="n"/>
      <c r="AF72" s="84" t="n"/>
      <c r="AG72" s="84" t="n"/>
      <c r="AH72" s="84" t="n"/>
      <c r="AI72" s="84" t="n"/>
    </row>
    <row r="73" ht="29" customHeight="1" s="287" thickBot="1">
      <c r="B73" s="84" t="n"/>
      <c r="C73" s="84" t="n"/>
      <c r="D73" s="84" t="n"/>
      <c r="E73" s="84" t="n"/>
      <c r="F73" s="84" t="n"/>
      <c r="G73" s="84" t="n"/>
      <c r="H73" s="84" t="n"/>
      <c r="I73" s="84" t="n"/>
      <c r="J73" s="84" t="n"/>
      <c r="K73" s="84" t="n"/>
      <c r="L73" s="84" t="n"/>
      <c r="M73" s="84" t="n"/>
      <c r="N73" s="84" t="n"/>
      <c r="O73" s="84" t="n"/>
      <c r="Q73" s="84" t="n"/>
      <c r="R73" s="258" t="inlineStr">
        <is>
          <t>Return Value = Delivered Value/CAPEX</t>
        </is>
      </c>
      <c r="S73" s="259" t="n"/>
      <c r="T73" s="259" t="n"/>
      <c r="U73" s="253">
        <f>U72/U71</f>
        <v/>
      </c>
      <c r="V73" s="254" t="n"/>
      <c r="W73" s="84" t="n"/>
      <c r="Y73" s="84" t="n"/>
      <c r="Z73" s="84" t="n"/>
      <c r="AA73" s="84" t="n"/>
      <c r="AB73" s="84" t="n"/>
      <c r="AC73" s="84" t="n"/>
      <c r="AD73" s="84" t="n"/>
      <c r="AE73" s="84" t="n"/>
      <c r="AF73" s="84" t="n"/>
      <c r="AG73" s="84" t="n"/>
      <c r="AH73" s="84" t="n"/>
      <c r="AI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F74" s="84" t="n"/>
      <c r="AG74" s="84" t="n"/>
      <c r="AH74" s="84" t="n"/>
      <c r="AI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F75" s="84" t="n"/>
      <c r="AG75" s="84" t="n"/>
      <c r="AH75" s="84" t="n"/>
      <c r="AI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F76" s="84" t="n"/>
      <c r="AG76" s="84" t="n"/>
      <c r="AH76" s="84" t="n"/>
      <c r="AI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F77" s="84" t="n"/>
      <c r="AG77" s="84" t="n"/>
      <c r="AH77" s="84" t="n"/>
      <c r="AI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F78" s="84" t="n"/>
      <c r="AG78" s="84" t="n"/>
      <c r="AH78" s="84" t="n"/>
      <c r="AI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F79" s="84" t="n"/>
      <c r="AG79" s="84" t="n"/>
      <c r="AH79" s="84" t="n"/>
      <c r="AI79" s="84" t="n"/>
    </row>
    <row r="80" ht="29" customHeight="1" s="287">
      <c r="B80" s="84" t="n"/>
      <c r="C80" s="84" t="n"/>
      <c r="D80" s="84" t="n"/>
      <c r="E80" s="84" t="n"/>
      <c r="F80" s="84" t="n"/>
      <c r="G80" s="84" t="n"/>
      <c r="H80" s="84" t="n"/>
      <c r="I80" s="84" t="n"/>
      <c r="J80" s="84" t="n"/>
      <c r="K80" s="84" t="n"/>
      <c r="L80" s="84" t="n"/>
      <c r="M80" s="84" t="n"/>
      <c r="N80" s="84" t="n"/>
      <c r="O80" s="84" t="n"/>
      <c r="Q80" s="84" t="n"/>
      <c r="R80" s="246">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F80" s="84" t="n"/>
      <c r="AG80" s="84" t="n"/>
      <c r="AH80" s="84" t="n"/>
      <c r="AI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F81" s="84" t="n"/>
      <c r="AG81" s="84" t="n"/>
      <c r="AH81" s="84" t="n"/>
      <c r="AI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F82" s="84" t="n"/>
      <c r="AG82" s="84" t="n"/>
      <c r="AH82" s="84" t="n"/>
      <c r="AI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F83" s="84" t="n"/>
      <c r="AG83" s="84" t="n"/>
      <c r="AH83" s="84" t="n"/>
      <c r="AI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F84" s="84" t="n"/>
      <c r="AG84" s="84" t="n"/>
      <c r="AH84" s="84" t="n"/>
      <c r="AI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F85" s="84" t="n"/>
      <c r="AG85" s="84" t="n"/>
      <c r="AH85" s="84" t="n"/>
      <c r="AI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F86" s="84" t="n"/>
      <c r="AG86" s="84" t="n"/>
      <c r="AH86" s="84" t="n"/>
      <c r="AI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F87" s="84" t="n"/>
      <c r="AG87" s="84" t="n"/>
      <c r="AH87" s="84" t="n"/>
      <c r="AI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F88" s="84" t="n"/>
      <c r="AG88" s="84" t="n"/>
      <c r="AH88" s="84" t="n"/>
      <c r="AI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F89" s="84" t="n"/>
      <c r="AG89" s="84" t="n"/>
      <c r="AH89" s="84" t="n"/>
      <c r="AI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F90" s="84" t="n"/>
      <c r="AG90" s="84" t="n"/>
      <c r="AH90" s="84" t="n"/>
      <c r="AI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F91" s="84" t="n"/>
      <c r="AG91" s="84" t="n"/>
      <c r="AH91" s="84" t="n"/>
      <c r="AI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F92" s="84" t="n"/>
      <c r="AG92" s="84" t="n"/>
      <c r="AH92" s="84" t="n"/>
      <c r="AI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F93" s="84" t="n"/>
      <c r="AG93" s="84" t="n"/>
      <c r="AH93" s="84" t="n"/>
      <c r="AI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F94" s="84" t="n"/>
      <c r="AG94" s="84" t="n"/>
      <c r="AH94" s="84" t="n"/>
      <c r="AI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F95" s="84" t="n"/>
      <c r="AG95" s="84" t="n"/>
      <c r="AH95" s="84" t="n"/>
      <c r="AI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F96" s="84" t="n"/>
      <c r="AG96" s="84" t="n"/>
      <c r="AH96" s="84" t="n"/>
      <c r="AI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F97" s="84" t="n"/>
      <c r="AG97" s="84" t="n"/>
      <c r="AH97" s="84" t="n"/>
      <c r="AI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F98" s="84" t="n"/>
      <c r="AG98" s="84" t="n"/>
      <c r="AH98" s="84" t="n"/>
      <c r="AI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F99" s="84" t="n"/>
      <c r="AG99" s="84" t="n"/>
      <c r="AH99" s="84" t="n"/>
      <c r="AI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F100" s="84" t="n"/>
      <c r="AG100" s="84" t="n"/>
      <c r="AH100" s="84" t="n"/>
      <c r="AI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F101" s="84" t="n"/>
      <c r="AG101" s="84" t="n"/>
      <c r="AH101" s="84" t="n"/>
      <c r="AI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F102" s="84" t="n"/>
      <c r="AG102" s="84" t="n"/>
      <c r="AH102" s="84" t="n"/>
      <c r="AI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F103" s="84" t="n"/>
      <c r="AG103" s="84" t="n"/>
      <c r="AH103" s="84" t="n"/>
      <c r="AI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F104" s="84" t="n"/>
      <c r="AG104" s="84" t="n"/>
      <c r="AH104" s="84" t="n"/>
      <c r="AI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F105" s="84" t="n"/>
      <c r="AG105" s="84" t="n"/>
      <c r="AH105" s="84" t="n"/>
      <c r="AI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F106" s="84" t="n"/>
      <c r="AG106" s="84" t="n"/>
      <c r="AH106" s="84" t="n"/>
      <c r="AI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F107" s="84" t="n"/>
      <c r="AG107" s="84" t="n"/>
      <c r="AH107" s="84" t="n"/>
      <c r="AI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F108" s="84" t="n"/>
      <c r="AG108" s="84" t="n"/>
      <c r="AH108" s="84" t="n"/>
      <c r="AI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F109" s="84" t="n"/>
      <c r="AG109" s="84" t="n"/>
      <c r="AH109" s="84" t="n"/>
      <c r="AI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F110" s="84" t="n"/>
      <c r="AG110" s="84" t="n"/>
      <c r="AH110" s="84" t="n"/>
      <c r="AI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F111" s="84" t="n"/>
      <c r="AG111" s="84" t="n"/>
      <c r="AH111" s="84" t="n"/>
      <c r="AI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F112" s="84" t="n"/>
      <c r="AG112" s="84" t="n"/>
      <c r="AH112" s="84" t="n"/>
      <c r="AI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F113" s="84" t="n"/>
      <c r="AG113" s="84" t="n"/>
      <c r="AH113" s="84" t="n"/>
      <c r="AI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F114" s="84" t="n"/>
      <c r="AG114" s="84" t="n"/>
      <c r="AH114" s="84" t="n"/>
      <c r="AI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F115" s="84" t="n"/>
      <c r="AG115" s="84" t="n"/>
      <c r="AH115" s="84" t="n"/>
      <c r="AI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F116" s="84" t="n"/>
      <c r="AG116" s="84" t="n"/>
      <c r="AH116" s="84" t="n"/>
      <c r="AI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F117" s="84" t="n"/>
      <c r="AG117" s="84" t="n"/>
      <c r="AH117" s="84" t="n"/>
      <c r="AI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F118" s="84" t="n"/>
      <c r="AG118" s="84" t="n"/>
      <c r="AH118" s="84" t="n"/>
      <c r="AI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F119" s="84" t="n"/>
      <c r="AG119" s="84" t="n"/>
      <c r="AH119" s="84" t="n"/>
      <c r="AI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F120" s="84" t="n"/>
      <c r="AG120" s="84" t="n"/>
      <c r="AH120" s="84" t="n"/>
      <c r="AI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F121" s="84" t="n"/>
      <c r="AG121" s="84" t="n"/>
      <c r="AH121" s="84" t="n"/>
      <c r="AI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F122" s="84" t="n"/>
      <c r="AG122" s="84" t="n"/>
      <c r="AH122" s="84" t="n"/>
      <c r="AI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F123" s="84" t="n"/>
      <c r="AG123" s="84" t="n"/>
      <c r="AH123" s="84" t="n"/>
      <c r="AI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F124" s="84" t="n"/>
      <c r="AG124" s="84" t="n"/>
      <c r="AH124" s="84" t="n"/>
      <c r="AI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F125" s="84" t="n"/>
      <c r="AG125" s="84" t="n"/>
      <c r="AH125" s="84" t="n"/>
      <c r="AI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F126" s="84" t="n"/>
      <c r="AG126" s="84" t="n"/>
      <c r="AH126" s="84" t="n"/>
      <c r="AI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F127" s="84" t="n"/>
      <c r="AG127" s="84" t="n"/>
      <c r="AH127" s="84" t="n"/>
      <c r="AI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F128" s="84" t="n"/>
      <c r="AG128" s="84" t="n"/>
      <c r="AH128" s="84" t="n"/>
      <c r="AI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F129" s="84" t="n"/>
      <c r="AG129" s="84" t="n"/>
      <c r="AH129" s="84" t="n"/>
      <c r="AI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F130" s="84" t="n"/>
      <c r="AG130" s="84" t="n"/>
      <c r="AH130" s="84" t="n"/>
      <c r="AI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F131" s="84" t="n"/>
      <c r="AG131" s="84" t="n"/>
      <c r="AH131" s="84" t="n"/>
      <c r="AI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F132" s="84" t="n"/>
      <c r="AG132" s="84" t="n"/>
      <c r="AH132" s="84" t="n"/>
      <c r="AI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F133" s="84" t="n"/>
      <c r="AG133" s="84" t="n"/>
      <c r="AH133" s="84" t="n"/>
      <c r="AI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F134" s="84" t="n"/>
      <c r="AG134" s="84" t="n"/>
      <c r="AH134" s="84" t="n"/>
      <c r="AI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F135" s="84" t="n"/>
      <c r="AG135" s="84" t="n"/>
      <c r="AH135" s="84" t="n"/>
      <c r="AI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F136" s="84" t="n"/>
      <c r="AG136" s="84" t="n"/>
      <c r="AH136" s="84" t="n"/>
      <c r="AI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F137" s="84" t="n"/>
      <c r="AG137" s="84" t="n"/>
      <c r="AH137" s="84" t="n"/>
      <c r="AI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F138" s="84" t="n"/>
      <c r="AG138" s="84" t="n"/>
      <c r="AH138" s="84" t="n"/>
      <c r="AI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F139" s="84" t="n"/>
      <c r="AG139" s="84" t="n"/>
      <c r="AH139" s="84" t="n"/>
      <c r="AI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F140" s="84" t="n"/>
      <c r="AG140" s="84" t="n"/>
      <c r="AH140" s="84" t="n"/>
      <c r="AI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F141" s="84" t="n"/>
      <c r="AG141" s="84" t="n"/>
      <c r="AH141" s="84" t="n"/>
      <c r="AI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F142" s="84" t="n"/>
      <c r="AG142" s="84" t="n"/>
      <c r="AH142" s="84" t="n"/>
      <c r="AI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F143" s="84" t="n"/>
      <c r="AG143" s="84" t="n"/>
      <c r="AH143" s="84" t="n"/>
      <c r="AI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F144" s="84" t="n"/>
      <c r="AG144" s="84" t="n"/>
      <c r="AH144" s="84" t="n"/>
      <c r="AI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F145" s="84" t="n"/>
      <c r="AG145" s="84" t="n"/>
      <c r="AH145" s="84" t="n"/>
      <c r="AI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F146" s="84" t="n"/>
      <c r="AG146" s="84" t="n"/>
      <c r="AH146" s="84" t="n"/>
      <c r="AI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F147" s="84" t="n"/>
      <c r="AG147" s="84" t="n"/>
      <c r="AH147" s="84" t="n"/>
      <c r="AI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F148" s="84" t="n"/>
      <c r="AG148" s="84" t="n"/>
      <c r="AH148" s="84" t="n"/>
      <c r="AI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F149" s="84" t="n"/>
      <c r="AG149" s="84" t="n"/>
      <c r="AH149" s="84" t="n"/>
      <c r="AI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F150" s="84" t="n"/>
      <c r="AG150" s="84" t="n"/>
      <c r="AH150" s="84" t="n"/>
      <c r="AI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F151" s="84" t="n"/>
      <c r="AG151" s="84" t="n"/>
      <c r="AH151" s="84" t="n"/>
      <c r="AI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F152" s="84" t="n"/>
      <c r="AG152" s="84" t="n"/>
      <c r="AH152" s="84" t="n"/>
      <c r="AI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F153" s="84" t="n"/>
      <c r="AG153" s="84" t="n"/>
      <c r="AH153" s="84" t="n"/>
      <c r="AI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F154" s="84" t="n"/>
      <c r="AG154" s="84" t="n"/>
      <c r="AH154" s="84" t="n"/>
      <c r="AI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F155" s="84" t="n"/>
      <c r="AG155" s="84" t="n"/>
      <c r="AH155" s="84" t="n"/>
      <c r="AI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F156" s="84" t="n"/>
      <c r="AG156" s="84" t="n"/>
      <c r="AH156" s="84" t="n"/>
      <c r="AI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F157" s="84" t="n"/>
      <c r="AG157" s="84" t="n"/>
      <c r="AH157" s="84" t="n"/>
      <c r="AI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F158" s="84" t="n"/>
      <c r="AG158" s="84" t="n"/>
      <c r="AH158" s="84" t="n"/>
      <c r="AI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F159" s="84" t="n"/>
      <c r="AG159" s="84" t="n"/>
      <c r="AH159" s="84" t="n"/>
      <c r="AI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F160" s="84" t="n"/>
      <c r="AG160" s="84" t="n"/>
      <c r="AH160" s="84" t="n"/>
      <c r="AI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F161" s="84" t="n"/>
      <c r="AG161" s="84" t="n"/>
      <c r="AH161" s="84" t="n"/>
      <c r="AI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F162" s="84" t="n"/>
      <c r="AG162" s="84" t="n"/>
      <c r="AH162" s="84" t="n"/>
      <c r="AI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F163" s="84" t="n"/>
      <c r="AG163" s="84" t="n"/>
      <c r="AH163" s="84" t="n"/>
      <c r="AI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F164" s="84" t="n"/>
      <c r="AG164" s="84" t="n"/>
      <c r="AH164" s="84" t="n"/>
      <c r="AI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F165" s="84" t="n"/>
      <c r="AG165" s="84" t="n"/>
      <c r="AH165" s="84" t="n"/>
      <c r="AI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F166" s="84" t="n"/>
      <c r="AG166" s="84" t="n"/>
      <c r="AH166" s="84" t="n"/>
      <c r="AI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F167" s="84" t="n"/>
      <c r="AG167" s="84" t="n"/>
      <c r="AH167" s="84" t="n"/>
      <c r="AI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F168" s="84" t="n"/>
      <c r="AG168" s="84" t="n"/>
      <c r="AH168" s="84" t="n"/>
      <c r="AI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F169" s="84" t="n"/>
      <c r="AG169" s="84" t="n"/>
      <c r="AH169" s="84" t="n"/>
      <c r="AI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F170" s="84" t="n"/>
      <c r="AG170" s="84" t="n"/>
      <c r="AH170" s="84" t="n"/>
      <c r="AI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F171" s="84" t="n"/>
      <c r="AG171" s="84" t="n"/>
      <c r="AH171" s="84" t="n"/>
      <c r="AI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F172" s="84" t="n"/>
      <c r="AG172" s="84" t="n"/>
      <c r="AH172" s="84" t="n"/>
      <c r="AI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F173" s="84" t="n"/>
      <c r="AG173" s="84" t="n"/>
      <c r="AH173" s="84" t="n"/>
      <c r="AI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F174" s="84" t="n"/>
      <c r="AG174" s="84" t="n"/>
      <c r="AH174" s="84" t="n"/>
      <c r="AI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F175" s="84" t="n"/>
      <c r="AG175" s="84" t="n"/>
      <c r="AH175" s="84" t="n"/>
      <c r="AI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F176" s="84" t="n"/>
      <c r="AG176" s="84" t="n"/>
      <c r="AH176" s="84" t="n"/>
      <c r="AI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F177" s="84" t="n"/>
      <c r="AG177" s="84" t="n"/>
      <c r="AH177" s="84" t="n"/>
      <c r="AI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F178" s="84" t="n"/>
      <c r="AG178" s="84" t="n"/>
      <c r="AH178" s="84" t="n"/>
      <c r="AI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F179" s="84" t="n"/>
      <c r="AG179" s="84" t="n"/>
      <c r="AH179" s="84" t="n"/>
      <c r="AI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F180" s="84" t="n"/>
      <c r="AG180" s="84" t="n"/>
      <c r="AH180" s="84" t="n"/>
      <c r="AI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F181" s="84" t="n"/>
      <c r="AG181" s="84" t="n"/>
      <c r="AH181" s="84" t="n"/>
      <c r="AI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F182" s="84" t="n"/>
      <c r="AG182" s="84" t="n"/>
      <c r="AH182" s="84" t="n"/>
      <c r="AI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F183" s="84" t="n"/>
      <c r="AG183" s="84" t="n"/>
      <c r="AH183" s="84" t="n"/>
      <c r="AI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F184" s="84" t="n"/>
      <c r="AG184" s="84" t="n"/>
      <c r="AH184" s="84" t="n"/>
      <c r="AI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F185" s="84" t="n"/>
      <c r="AG185" s="84" t="n"/>
      <c r="AH185" s="84" t="n"/>
      <c r="AI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F186" s="84" t="n"/>
      <c r="AG186" s="84" t="n"/>
      <c r="AH186" s="84" t="n"/>
      <c r="AI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F187" s="84" t="n"/>
      <c r="AG187" s="84" t="n"/>
      <c r="AH187" s="84" t="n"/>
      <c r="AI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F188" s="84" t="n"/>
      <c r="AG188" s="84" t="n"/>
      <c r="AH188" s="84" t="n"/>
      <c r="AI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F189" s="84" t="n"/>
      <c r="AG189" s="84" t="n"/>
      <c r="AH189" s="84" t="n"/>
      <c r="AI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F190" s="84" t="n"/>
      <c r="AG190" s="84" t="n"/>
      <c r="AH190" s="84" t="n"/>
      <c r="AI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F191" s="84" t="n"/>
      <c r="AG191" s="84" t="n"/>
      <c r="AH191" s="84" t="n"/>
      <c r="AI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F192" s="84" t="n"/>
      <c r="AG192" s="84" t="n"/>
      <c r="AH192" s="84" t="n"/>
      <c r="AI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F193" s="84" t="n"/>
      <c r="AG193" s="84" t="n"/>
      <c r="AH193" s="84" t="n"/>
      <c r="AI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F194" s="84" t="n"/>
      <c r="AG194" s="84" t="n"/>
      <c r="AH194" s="84" t="n"/>
      <c r="AI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F195" s="84" t="n"/>
      <c r="AG195" s="84" t="n"/>
      <c r="AH195" s="84" t="n"/>
      <c r="AI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F196" s="84" t="n"/>
      <c r="AG196" s="84" t="n"/>
      <c r="AH196" s="84" t="n"/>
      <c r="AI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F197" s="84" t="n"/>
      <c r="AG197" s="84" t="n"/>
      <c r="AH197" s="84" t="n"/>
      <c r="AI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F198" s="84" t="n"/>
      <c r="AG198" s="84" t="n"/>
      <c r="AH198" s="84" t="n"/>
      <c r="AI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F199" s="84" t="n"/>
      <c r="AG199" s="84" t="n"/>
      <c r="AH199" s="84" t="n"/>
      <c r="AI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F200" s="84" t="n"/>
      <c r="AG200" s="84" t="n"/>
      <c r="AH200" s="84" t="n"/>
      <c r="AI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F201" s="84" t="n"/>
      <c r="AG201" s="84" t="n"/>
      <c r="AH201" s="84" t="n"/>
      <c r="AI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F202" s="84" t="n"/>
      <c r="AG202" s="84" t="n"/>
      <c r="AH202" s="84" t="n"/>
      <c r="AI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F203" s="84" t="n"/>
      <c r="AG203" s="84" t="n"/>
      <c r="AH203" s="84" t="n"/>
      <c r="AI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F204" s="84" t="n"/>
      <c r="AG204" s="84" t="n"/>
      <c r="AH204" s="84" t="n"/>
      <c r="AI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F205" s="84" t="n"/>
      <c r="AG205" s="84" t="n"/>
      <c r="AH205" s="84" t="n"/>
      <c r="AI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F206" s="84" t="n"/>
      <c r="AG206" s="84" t="n"/>
      <c r="AH206" s="84" t="n"/>
      <c r="AI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F207" s="84" t="n"/>
      <c r="AG207" s="84" t="n"/>
      <c r="AH207" s="84" t="n"/>
      <c r="AI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F208" s="84" t="n"/>
      <c r="AG208" s="84" t="n"/>
      <c r="AH208" s="84" t="n"/>
      <c r="AI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F209" s="84" t="n"/>
      <c r="AG209" s="84" t="n"/>
      <c r="AH209" s="84" t="n"/>
      <c r="AI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F210" s="84" t="n"/>
      <c r="AG210" s="84" t="n"/>
      <c r="AH210" s="84" t="n"/>
      <c r="AI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F211" s="84" t="n"/>
      <c r="AG211" s="84" t="n"/>
      <c r="AH211" s="84" t="n"/>
      <c r="AI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F212" s="84" t="n"/>
      <c r="AG212" s="84" t="n"/>
      <c r="AH212" s="84" t="n"/>
      <c r="AI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F213" s="84" t="n"/>
      <c r="AG213" s="84" t="n"/>
      <c r="AH213" s="84" t="n"/>
      <c r="AI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F214" s="84" t="n"/>
      <c r="AG214" s="84" t="n"/>
      <c r="AH214" s="84" t="n"/>
      <c r="AI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F215" s="84" t="n"/>
      <c r="AG215" s="84" t="n"/>
      <c r="AH215" s="84" t="n"/>
      <c r="AI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F216" s="84" t="n"/>
      <c r="AG216" s="84" t="n"/>
      <c r="AH216" s="84" t="n"/>
      <c r="AI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F217" s="84" t="n"/>
      <c r="AG217" s="84" t="n"/>
      <c r="AH217" s="84" t="n"/>
      <c r="AI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F218" s="84" t="n"/>
      <c r="AG218" s="84" t="n"/>
      <c r="AH218" s="84" t="n"/>
      <c r="AI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F219" s="84" t="n"/>
      <c r="AG219" s="84" t="n"/>
      <c r="AH219" s="84" t="n"/>
      <c r="AI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F220" s="84" t="n"/>
      <c r="AG220" s="84" t="n"/>
      <c r="AH220" s="84" t="n"/>
      <c r="AI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F221" s="84" t="n"/>
      <c r="AG221" s="84" t="n"/>
      <c r="AH221" s="84" t="n"/>
      <c r="AI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F222" s="84" t="n"/>
      <c r="AG222" s="84" t="n"/>
      <c r="AH222" s="84" t="n"/>
      <c r="AI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F223" s="84" t="n"/>
      <c r="AG223" s="84" t="n"/>
      <c r="AH223" s="84" t="n"/>
      <c r="AI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F224" s="84" t="n"/>
      <c r="AG224" s="84" t="n"/>
      <c r="AH224" s="84" t="n"/>
      <c r="AI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F225" s="84" t="n"/>
      <c r="AG225" s="84" t="n"/>
      <c r="AH225" s="84" t="n"/>
      <c r="AI225" s="84" t="n"/>
    </row>
  </sheetData>
  <mergeCells count="116">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37">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row>
    <row r="40" ht="13" customHeight="1" s="287">
      <c r="B40" s="53" t="inlineStr">
        <is>
          <t>Value per 1st Covid-19 Vaccine</t>
        </is>
      </c>
      <c r="C40" s="57" t="n">
        <v>16.94</v>
      </c>
    </row>
    <row r="41" ht="13" customHeight="1" s="287">
      <c r="A41" s="283" t="n"/>
      <c r="B41" s="53" t="inlineStr">
        <is>
          <t>Value per 2nd Covid-19 Vaccine</t>
        </is>
      </c>
      <c r="C41" s="57" t="n">
        <v>28.39</v>
      </c>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38">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zoomScale="200" zoomScaleNormal="200" workbookViewId="0">
      <selection activeCell="C21" sqref="C2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14" t="inlineStr">
        <is>
          <t>2. VALUE OF IMPROVED HEALTH</t>
        </is>
      </c>
      <c r="C1" s="314" t="n"/>
      <c r="D1" s="314" t="n"/>
      <c r="J1" s="18" t="n"/>
      <c r="K1" s="10" t="n"/>
      <c r="L1" s="10" t="n"/>
      <c r="M1" s="10" t="n"/>
    </row>
    <row r="2" ht="15.75" customHeight="1" s="287" thickBot="1">
      <c r="A2" s="11" t="inlineStr">
        <is>
          <t>Clinic Data Inputs highlighted in RED font</t>
        </is>
      </c>
      <c r="B2" s="303" t="n"/>
      <c r="C2" s="317" t="n"/>
      <c r="D2" s="317" t="n"/>
      <c r="J2" s="18" t="n"/>
      <c r="K2" s="10" t="n"/>
      <c r="L2" s="10" t="n"/>
      <c r="M2" s="10" t="n"/>
    </row>
    <row r="3" ht="15.75" customHeight="1" s="287" thickBot="1">
      <c r="A3" s="289" t="inlineStr">
        <is>
          <t>Clinic Data Input</t>
        </is>
      </c>
      <c r="B3" s="12" t="inlineStr">
        <is>
          <t>Clinic Name:</t>
        </is>
      </c>
      <c r="C3" s="291">
        <f>'0. Dashboard'!R12</f>
        <v/>
      </c>
      <c r="D3" s="292"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303" t="inlineStr">
        <is>
          <t>Reporting Period:</t>
        </is>
      </c>
      <c r="C4" s="295">
        <f>'0. Dashboard'!I12</f>
        <v/>
      </c>
      <c r="D4" s="234" t="n"/>
      <c r="H4" s="18" t="n"/>
      <c r="I4" s="10" t="n"/>
      <c r="J4" s="10" t="n"/>
      <c r="K4" s="10" t="n"/>
    </row>
    <row r="5" ht="15.75" customHeight="1" s="287" thickBot="1">
      <c r="B5" s="303" t="inlineStr">
        <is>
          <t>Total Patients Seen:</t>
        </is>
      </c>
      <c r="C5" s="296">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4" t="n"/>
      <c r="J5" s="18" t="n"/>
      <c r="K5" s="10" t="n"/>
      <c r="L5" s="10" t="n"/>
      <c r="M5" s="10" t="n"/>
    </row>
    <row r="6" ht="15.75" customHeight="1" s="287">
      <c r="B6" s="317" t="n"/>
      <c r="C6" s="317" t="n"/>
      <c r="D6" s="76" t="n"/>
      <c r="F6" s="293" t="inlineStr">
        <is>
          <t>Conversion Rates for QALY estimation (literature)</t>
        </is>
      </c>
      <c r="J6" s="294"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30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7"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90"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8"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8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88" t="inlineStr">
        <is>
          <t>Estimation of CPB</t>
        </is>
      </c>
      <c r="K34" s="10" t="n"/>
      <c r="L34" s="10" t="n"/>
      <c r="M34" s="10" t="n"/>
    </row>
    <row r="35" ht="15.75" customHeight="1" s="287">
      <c r="B35" s="286" t="inlineStr">
        <is>
          <t>*******Diabetes Screening</t>
        </is>
      </c>
      <c r="J35" s="18" t="n"/>
      <c r="K35" s="10" t="n"/>
      <c r="L35" s="10" t="n"/>
      <c r="M35" s="10" t="n"/>
    </row>
    <row r="36" ht="15.75" customHeight="1" s="287">
      <c r="B36" s="28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4:J24"/>
    <mergeCell ref="A3:A21"/>
    <mergeCell ref="C3:D3"/>
    <mergeCell ref="F6:H8"/>
    <mergeCell ref="J6:K8"/>
    <mergeCell ref="C4:D4"/>
    <mergeCell ref="C5:D5"/>
    <mergeCell ref="H11:H21"/>
    <mergeCell ref="G23:I23"/>
    <mergeCell ref="B26:J26"/>
    <mergeCell ref="B28:J28"/>
    <mergeCell ref="B32:J32"/>
    <mergeCell ref="B34:J34"/>
    <mergeCell ref="B36:J36"/>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14" t="inlineStr">
        <is>
          <t>3. DIVERTED EMERGENCY DEPARTMENT VISITS</t>
        </is>
      </c>
    </row>
    <row r="2" ht="17" customHeight="1" s="287" thickBot="1">
      <c r="A2" s="11" t="inlineStr">
        <is>
          <t>Clinic Data Inputs highlighted in RED font</t>
        </is>
      </c>
      <c r="D2" s="10" t="n"/>
    </row>
    <row r="3" ht="17" customHeight="1" s="287" thickBot="1">
      <c r="A3" s="301" t="inlineStr">
        <is>
          <t>Clinic Data Inputs</t>
        </is>
      </c>
      <c r="B3" s="12" t="inlineStr">
        <is>
          <t>Clinic Name:</t>
        </is>
      </c>
      <c r="C3" s="315">
        <f>'0. Dashboard'!R12</f>
        <v/>
      </c>
      <c r="D3" s="316" t="n"/>
      <c r="E3" s="317" t="n"/>
    </row>
    <row r="4" ht="17" customHeight="1" s="287" thickBot="1">
      <c r="B4" s="303" t="inlineStr">
        <is>
          <t>Reporting Period:</t>
        </is>
      </c>
      <c r="C4" s="295">
        <f>'0. Dashboard'!I12</f>
        <v/>
      </c>
      <c r="D4" s="234" t="n"/>
    </row>
    <row r="5">
      <c r="B5" s="317" t="n"/>
      <c r="C5" s="317" t="n"/>
    </row>
    <row r="6">
      <c r="B6" s="317" t="n"/>
      <c r="C6" s="317" t="n"/>
    </row>
    <row r="7"/>
    <row r="8" ht="17" customHeight="1" s="287" thickBot="1">
      <c r="D8" s="10" t="n"/>
    </row>
    <row r="9" ht="17" customHeight="1" s="287" thickBot="1">
      <c r="B9" s="303" t="inlineStr">
        <is>
          <t>Total number of clinic encounters:</t>
        </is>
      </c>
      <c r="D9" s="162">
        <f>D11+D13</f>
        <v/>
      </c>
    </row>
    <row r="10" ht="17" customHeight="1" s="287" thickBot="1">
      <c r="B10" s="304" t="inlineStr">
        <is>
          <t>visits where patient met with a physician *</t>
        </is>
      </c>
      <c r="D10" s="163" t="n"/>
    </row>
    <row r="11" ht="17" customHeight="1" s="287" thickBot="1">
      <c r="B11" s="30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4" t="inlineStr">
        <is>
          <t>visits where patient met with a physician</t>
        </is>
      </c>
      <c r="D12" s="163" t="n"/>
    </row>
    <row r="13" ht="17" customHeight="1" s="287" thickBot="1">
      <c r="B13" s="30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4" t="inlineStr">
        <is>
          <t>visits where patient met with a physician</t>
        </is>
      </c>
      <c r="D14" s="10" t="n"/>
    </row>
    <row r="15" ht="17" customHeight="1" s="287" thickBot="1">
      <c r="D15" s="10" t="n"/>
    </row>
    <row r="16" ht="17" customHeight="1" s="287" thickBot="1">
      <c r="B16" s="313"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303" t="inlineStr">
        <is>
          <t>Avoided, unnecessary ED visits (medical)*:</t>
        </is>
      </c>
      <c r="D18" s="10" t="n"/>
    </row>
    <row r="19" ht="17" customHeight="1" s="287" thickBot="1">
      <c r="B19" s="311"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303" t="inlineStr">
        <is>
          <t>Avoided, unnecessary ED visits (dental)*:</t>
        </is>
      </c>
      <c r="D20" s="10" t="n"/>
    </row>
    <row r="21" ht="17" customHeight="1" s="287" thickBot="1">
      <c r="B21" s="299" t="inlineStr">
        <is>
          <t xml:space="preserve">       Surveyed (%):</t>
        </is>
      </c>
      <c r="C21" s="300"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1" t="inlineStr">
        <is>
          <t xml:space="preserve">           OR</t>
        </is>
      </c>
      <c r="C22" s="311" t="n"/>
      <c r="D22" s="10" t="n"/>
    </row>
    <row r="23" ht="16" customHeight="1" s="287">
      <c r="A23" s="305" t="inlineStr">
        <is>
          <t>Literature Estimates</t>
        </is>
      </c>
      <c r="B23" s="311" t="inlineStr">
        <is>
          <t xml:space="preserve">      State/Local estimate (%): **</t>
        </is>
      </c>
      <c r="D23" s="40" t="n">
        <v>0.33</v>
      </c>
    </row>
    <row r="24">
      <c r="B24" s="312"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303" t="inlineStr">
        <is>
          <t>Average ED cost per avoidable visit (medical) ($):</t>
        </is>
      </c>
      <c r="D28" s="41" t="n">
        <v>1233</v>
      </c>
    </row>
    <row r="29" ht="15.75" customHeight="1" s="287">
      <c r="B29" s="304" t="inlineStr">
        <is>
          <t>State or national estimate</t>
        </is>
      </c>
      <c r="D29" s="10" t="n"/>
    </row>
    <row r="30" ht="15.75" customHeight="1" s="287">
      <c r="B30" s="303" t="inlineStr">
        <is>
          <t>Average ED cost per avoidable visit (dental) ($):</t>
        </is>
      </c>
      <c r="D30" s="41" t="n">
        <v>402</v>
      </c>
    </row>
    <row r="31" ht="15.75" customHeight="1" s="287">
      <c r="B31" s="304" t="inlineStr">
        <is>
          <t>State or national estimate</t>
        </is>
      </c>
      <c r="D31" s="10" t="n"/>
    </row>
    <row r="32">
      <c r="B32" s="303" t="n"/>
      <c r="C32" s="303" t="n"/>
      <c r="D32" s="10" t="n"/>
    </row>
    <row r="33">
      <c r="A33" s="306" t="inlineStr">
        <is>
          <t>Calculated Values</t>
        </is>
      </c>
      <c r="B33" s="303" t="inlineStr">
        <is>
          <t>Average Cost per Clinic Patient ($):</t>
        </is>
      </c>
      <c r="D33" s="42">
        <f>D16/D9</f>
        <v/>
      </c>
    </row>
    <row r="34">
      <c r="D34" s="10" t="n"/>
    </row>
    <row r="35">
      <c r="B35" s="303" t="inlineStr">
        <is>
          <t>Number of Diverted ED Visits Medical (#):</t>
        </is>
      </c>
      <c r="D35" s="158">
        <f>IF(D19=0,D23*D11,D23*D11)</f>
        <v/>
      </c>
    </row>
    <row r="36">
      <c r="D36" s="159" t="n"/>
    </row>
    <row r="37">
      <c r="B37" s="303" t="inlineStr">
        <is>
          <t>Number of Diverted ED Visits for Dental (#)</t>
        </is>
      </c>
      <c r="D37" s="160">
        <f>IF(D21=0,D23*D13,D23*D13)</f>
        <v/>
      </c>
    </row>
    <row r="38">
      <c r="B38" s="303" t="n"/>
      <c r="D38" s="159" t="n"/>
    </row>
    <row r="39">
      <c r="B39" s="303" t="inlineStr">
        <is>
          <t>Total Diverted ED Visits (#)</t>
        </is>
      </c>
      <c r="D39" s="161">
        <f>D35+D37</f>
        <v/>
      </c>
    </row>
    <row r="40" ht="17" customHeight="1" s="287" thickBot="1">
      <c r="D40" s="108" t="n"/>
    </row>
    <row r="41">
      <c r="B41" s="307" t="inlineStr">
        <is>
          <t>Total ED Cost Savings (medical):</t>
        </is>
      </c>
      <c r="C41" s="308" t="n"/>
      <c r="D41" s="102">
        <f>(D35*D28)</f>
        <v/>
      </c>
    </row>
    <row r="42">
      <c r="B42" s="103" t="n"/>
      <c r="C42" s="76" t="n"/>
      <c r="D42" s="106" t="n"/>
    </row>
    <row r="43">
      <c r="B43" s="302" t="inlineStr">
        <is>
          <t>Total ED Cost Savings (dental):</t>
        </is>
      </c>
      <c r="D43" s="107">
        <f>D37*D30</f>
        <v/>
      </c>
    </row>
    <row r="44">
      <c r="B44" s="103" t="n"/>
      <c r="C44" s="76" t="n"/>
      <c r="D44" s="104" t="n"/>
    </row>
    <row r="45">
      <c r="B45" s="302" t="inlineStr">
        <is>
          <t>Total ED Cost Savings (total):</t>
        </is>
      </c>
      <c r="D45" s="107">
        <f>D41+D43</f>
        <v/>
      </c>
    </row>
    <row r="46" ht="17" customHeight="1" s="287" thickBot="1">
      <c r="B46" s="309" t="inlineStr">
        <is>
          <t>ED Cost Savings per dollar ($) invested</t>
        </is>
      </c>
      <c r="C46" s="310"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D13"/>
  <sheetViews>
    <sheetView zoomScale="85" workbookViewId="0">
      <pane xSplit="2" ySplit="1" topLeftCell="AI2" activePane="bottomRight" state="frozen"/>
      <selection activeCell="A59" sqref="A59"/>
      <selection pane="topRight" activeCell="A59" sqref="A59"/>
      <selection pane="bottomLeft" activeCell="A59" sqref="A59"/>
      <selection pane="bottomRight" activeCell="AJ977" sqref="AJ977"/>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row>
    <row r="14" ht="21" customHeight="1" s="287"/>
    <row r="15" ht="21" customHeight="1" s="287"/>
    <row r="16" ht="21" customHeight="1" s="287"/>
    <row r="17" ht="21" customHeight="1" s="287"/>
    <row r="18" ht="20" customHeight="1" s="287"/>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39" min="4" max="4"/>
  </cols>
  <sheetData>
    <row r="1">
      <c r="A1" t="inlineStr">
        <is>
          <t>Service Type</t>
        </is>
      </c>
      <c r="B1" t="inlineStr">
        <is>
          <t>Short Service Name</t>
        </is>
      </c>
      <c r="C1" s="339" t="inlineStr">
        <is>
          <t>Value</t>
        </is>
      </c>
    </row>
    <row r="2">
      <c r="A2">
        <f>'1. Reimbursement Value'!B51</f>
        <v/>
      </c>
      <c r="B2">
        <f>RIGHT(A2,LEN(A2)-9)</f>
        <v/>
      </c>
      <c r="C2" s="339">
        <f>'1. Reimbursement Value'!C51</f>
        <v/>
      </c>
    </row>
    <row r="3">
      <c r="A3">
        <f>'1. Reimbursement Value'!B49</f>
        <v/>
      </c>
      <c r="B3">
        <f>RIGHT(A3,LEN(A3)-9)</f>
        <v/>
      </c>
      <c r="C3" s="339">
        <f>'1. Reimbursement Value'!C49</f>
        <v/>
      </c>
    </row>
    <row r="4">
      <c r="A4">
        <f>'1. Reimbursement Value'!B61</f>
        <v/>
      </c>
      <c r="B4">
        <f>RIGHT(A4,LEN(A4)-9)</f>
        <v/>
      </c>
      <c r="C4" s="339">
        <f>'1. Reimbursement Value'!C61</f>
        <v/>
      </c>
    </row>
    <row r="5">
      <c r="A5">
        <f>'1. Reimbursement Value'!B59</f>
        <v/>
      </c>
      <c r="B5">
        <f>RIGHT(A5,LEN(A5)-9)</f>
        <v/>
      </c>
      <c r="C5" s="339">
        <f>'1. Reimbursement Value'!C59</f>
        <v/>
      </c>
    </row>
    <row r="6">
      <c r="A6">
        <f>'1. Reimbursement Value'!B57</f>
        <v/>
      </c>
      <c r="B6">
        <f>RIGHT(A6,LEN(A6)-9)</f>
        <v/>
      </c>
      <c r="C6" s="339">
        <f>'1. Reimbursement Value'!C57</f>
        <v/>
      </c>
    </row>
    <row r="7">
      <c r="A7">
        <f>'1. Reimbursement Value'!B53</f>
        <v/>
      </c>
      <c r="B7">
        <f>RIGHT(A7,LEN(A7)-9)</f>
        <v/>
      </c>
      <c r="C7" s="339">
        <f>'1. Reimbursement Value'!C53</f>
        <v/>
      </c>
    </row>
    <row r="8">
      <c r="A8">
        <f>'1. Reimbursement Value'!B55</f>
        <v/>
      </c>
      <c r="B8">
        <f>RIGHT(A8,LEN(A8)-9)</f>
        <v/>
      </c>
      <c r="C8" s="339">
        <f>'1. Reimbursement Value'!C55</f>
        <v/>
      </c>
    </row>
    <row r="15" ht="42" customHeight="1" s="287">
      <c r="A15" s="303" t="inlineStr">
        <is>
          <t>Primary Care Management</t>
        </is>
      </c>
      <c r="B15" s="21" t="inlineStr">
        <is>
          <t>Total QALYs Saved</t>
        </is>
      </c>
      <c r="C15" s="19" t="inlineStr">
        <is>
          <t>QALY-related Value</t>
        </is>
      </c>
    </row>
    <row r="16" ht="29" customHeight="1" s="287">
      <c r="A16" s="22" t="inlineStr">
        <is>
          <t>Obesity Screening</t>
        </is>
      </c>
      <c r="B16" s="92">
        <f>'2. Improved Health'!J11</f>
        <v/>
      </c>
      <c r="C16" s="340">
        <f>'2. Improved Health'!K11</f>
        <v/>
      </c>
    </row>
    <row r="17" ht="29" customHeight="1" s="287">
      <c r="A17" s="22" t="inlineStr">
        <is>
          <t>Cholesterol Screening</t>
        </is>
      </c>
      <c r="B17" s="92">
        <f>'2. Improved Health'!J12</f>
        <v/>
      </c>
      <c r="C17" s="340">
        <f>'2. Improved Health'!K12</f>
        <v/>
      </c>
    </row>
    <row r="18" ht="29" customHeight="1" s="287">
      <c r="A18" s="22" t="inlineStr">
        <is>
          <t>Hypertension Screening</t>
        </is>
      </c>
      <c r="B18" s="92">
        <f>'2. Improved Health'!J13</f>
        <v/>
      </c>
      <c r="C18" s="340">
        <f>'2. Improved Health'!K13</f>
        <v/>
      </c>
    </row>
    <row r="19" ht="43" customHeight="1" s="287">
      <c r="A19" s="22" t="inlineStr">
        <is>
          <t>Influenza Immunization</t>
        </is>
      </c>
      <c r="B19" s="92">
        <f>'2. Improved Health'!J14</f>
        <v/>
      </c>
      <c r="C19" s="340">
        <f>'2. Improved Health'!K14</f>
        <v/>
      </c>
    </row>
    <row r="20" ht="29" customHeight="1" s="287">
      <c r="A20" s="22" t="inlineStr">
        <is>
          <t>Cancer Screening*</t>
        </is>
      </c>
      <c r="B20" s="92">
        <f>'2. Improved Health'!J15</f>
        <v/>
      </c>
      <c r="C20" s="340">
        <f>'2. Improved Health'!K15</f>
        <v/>
      </c>
    </row>
    <row r="21" ht="43" customHeight="1" s="287">
      <c r="A21" s="22" t="inlineStr">
        <is>
          <t>Mental Health Visits***</t>
        </is>
      </c>
      <c r="B21" s="92">
        <f>'2. Improved Health'!J16</f>
        <v/>
      </c>
      <c r="C21" s="340">
        <f>'2. Improved Health'!K16</f>
        <v/>
      </c>
    </row>
    <row r="22" ht="57" customHeight="1" s="287">
      <c r="A22" s="22" t="inlineStr">
        <is>
          <t>Sexual Health Screening****</t>
        </is>
      </c>
      <c r="B22" s="92">
        <f>'2. Improved Health'!J17</f>
        <v/>
      </c>
      <c r="C22" s="340">
        <f>'2. Improved Health'!K17</f>
        <v/>
      </c>
    </row>
    <row r="23" ht="57" customHeight="1" s="287">
      <c r="A23" s="22" t="inlineStr">
        <is>
          <t>Non-Influenza Immunizations*****</t>
        </is>
      </c>
      <c r="B23" s="92">
        <f>'2. Improved Health'!J19</f>
        <v/>
      </c>
      <c r="C23" s="340">
        <f>'2. Improved Health'!K19</f>
        <v/>
      </c>
    </row>
    <row r="24" ht="29" customHeight="1" s="287">
      <c r="A24" s="22" t="inlineStr">
        <is>
          <t>Oral Health Visits******</t>
        </is>
      </c>
      <c r="B24" s="92">
        <f>'2. Improved Health'!J20</f>
        <v/>
      </c>
      <c r="C24" s="340">
        <f>'2. Improved Health'!K20</f>
        <v/>
      </c>
    </row>
    <row r="25" ht="44" customHeight="1" s="287" thickBot="1">
      <c r="A25" s="29" t="inlineStr">
        <is>
          <t>Diabetes Screening*******</t>
        </is>
      </c>
      <c r="B25" s="92">
        <f>'2. Improved Health'!J21</f>
        <v/>
      </c>
      <c r="C25" s="340">
        <f>'2. Improved Health'!K21</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3"/>
  <sheetViews>
    <sheetView workbookViewId="0">
      <selection activeCell="A2" sqref="A2:XFD18"/>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41"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41" t="n">
        <v>45012.66494723381</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41"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41"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41"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41" t="n">
        <v>45020.62207393517</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41"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41"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41"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41"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41" t="n">
        <v>45066.51774677082</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41"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42"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42"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42"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42"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42"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42"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42"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43"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42" t="n">
        <v>44606.66866561344</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42"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43"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42"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43"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42"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42"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42"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42"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42"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42"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42"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42"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42" t="n">
        <v>44669.44274717594</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43" t="n">
        <v>996399</v>
      </c>
      <c r="W20" s="343"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42"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42"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43"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44"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44" t="n">
        <v>44761.55420447918</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44"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45"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44"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2023-09-18T05:28:14Z</dcterms:modified>
  <cp:lastModifiedBy>Alan Soetikno</cp:lastModifiedBy>
</cp:coreProperties>
</file>