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3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<sst xmlns="http://schemas.openxmlformats.org/spreadsheetml/2006/main" count="1109" uniqueCount="112">
  <si>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</si>
  <si>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</si>
  <si>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</si>
  <si>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</si>
  <si>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</si>
  <si>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</si>
  <si>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</si>
  <si>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</si>
  <si>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</si>
  <si>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</si>
  <si>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</si>
  <si>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</si>
  <si>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</si>
  <si>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</si>
  <si>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</si>
  <si>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</si>
  <si>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</si>
  <si>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</si>
  <si>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</si>
  <si>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</si>
  <si>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</si>
  <si>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</si>
  <si>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</si>
  <si>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</si>
  <si>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</si>
  <si>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</si>
  <si>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</si>
  <si>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</si>
  <si>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</si>
  <si>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</si>
  <si>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</si>
  <si>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</si>
  <si>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</si>
  <si>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</si>
  <si>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</si>
  <si>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</si>
  <si>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</si>
  <si>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</si>
  <si>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</si>
  <si>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</si>
  <si>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</si>
  <si>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</si>
  <si>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</si>
  <si>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</si>
  <si>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</si>
  <si>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</si>
  <si>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</si>
  <si>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</si>
  <si>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</si>
  <si>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</si>
  <si>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</si>
  <si>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</si>
  <si>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</si>
  <si>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</si>
  <si>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</si>
  <si>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</si>
  <si>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</si>
  <si>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</si>
  <si>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</si>
  <si>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</si>
  <si>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</si>
  <si>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</si>
  <si>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</si>
  <si>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</si>
  <si>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</si>
  <si>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</si>
  <si>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</si>
  <si>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</si>
  <si>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</si>
  <si>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</si>
  <si>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</si>
  <si>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</si>
  <si>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</si>
  <si>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</si>
  <si>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</t>
  </si>
  <si>
    <t>Hair Cutting</t>
  </si>
  <si>
    <t>Cigarettes</t>
  </si>
  <si>
    <t>Oxford Dictionary</t>
  </si>
  <si>
    <t>Paid For 19th of Each Month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</si>
  <si>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</si>
  <si>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</si>
  <si>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</si>
  <si>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</si>
  <si>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</si>
  <si>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</si>
  <si>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</si>
  <si>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</si>
  <si>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</si>
  <si>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</si>
  <si>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</si>
  <si>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</si>
  <si>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</si>
  <si>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</si>
  <si>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</si>
  <si>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</si>
  <si>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</si>
  <si>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</si>
  <si>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</si>
  <si>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</si>
  <si>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Mother borrowed $570 For Buying Cigarette Buds</t>
  </si>
  <si>
    <t>Additional Half Month Allowance</t>
  </si>
  <si>
    <t>Sportify</t>
  </si>
  <si>
    <t>Sportify $68 for 2 months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</si>
  <si>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</si>
  <si>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</t>
  </si>
  <si>
    <t>~ Payback $570 to Mom</t>
  </si>
  <si>
    <t>~ Food And Transport ~ $400
~ See the Doctor (Injection) ~ $19
~ See the Doctor For Blood Pressure ~ $50</t>
  </si>
  <si>
    <t>~ Amazon Books $1066.15</t>
  </si>
  <si>
    <t>~ Buy Cigarette Buds ~ $800</t>
  </si>
  <si>
    <t>Balance Brought Forward From July 2024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</si>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</sst>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176" fontId="4" fillId="0" borderId="0" applyBorder="0" applyProtection="0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176" fontId="5" fillId="0" borderId="22" xfId="50" applyFont="1" applyBorder="1" applyAlignment="1" applyProtection="1">
      <alignment horizontal="right" vertical="center"/>
    </xf>
    <xf numFmtId="49" fontId="13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5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5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4" fillId="0" borderId="25" xfId="52" applyFont="1" applyBorder="1" applyAlignment="1" applyProtection="1">
      <alignment horizontal="left" vertical="center" wrapText="1"/>
    </xf>
    <xf numFmtId="49" fontId="15" fillId="0" borderId="21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2" applyFont="1" applyBorder="1" applyAlignment="1" applyProtection="1">
      <alignment horizontal="left" vertical="center"/>
    </xf>
    <xf numFmtId="49" fontId="11" fillId="0" borderId="29" xfId="52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5" fillId="0" borderId="4" xfId="52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1" xfId="51" applyFont="1" applyBorder="1" applyAlignment="1" applyProtection="1">
      <alignment horizontal="center" vertical="top" wrapText="1"/>
    </xf>
    <xf numFmtId="49" fontId="11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19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2" applyFont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0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45677</v>
      </c>
    </row>
    <row r="4" ht="45" customHeight="1" spans="1:2">
      <c r="A4" s="226" t="s">
        <v>6</v>
      </c>
      <c r="B4" s="232" t="str">
        <f>IF(B2,TEXT(EDATE(B3,1)-1,"dd-mmm-yyyy"),TEXT(EDATE(B3,1)-1,"dd-mmm-yyyy"))</f>
        <v>19-Feb-2025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39.95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January 2025 - 19 February 2025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February 2025 - 19 March 2025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March 2025 - 19 April 2025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April 2025 - 19 May 2025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May 2025 - 19 June 2025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June 2025 - 19 July 2025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July 2025 - 19 August 2025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4" sqref="C14"/>
    </sheetView>
  </sheetViews>
  <sheetFormatPr defaultColWidth="9" defaultRowHeight="17.6"/>
  <cols>
    <col min="1" max="1" width="18.875" style="156" customWidth="1"/>
    <col min="2" max="2" width="25.625" style="156" customWidth="1"/>
    <col min="3" max="4" width="20.625" style="156" customWidth="1"/>
    <col min="5" max="5" width="25.625" style="156" customWidth="1"/>
    <col min="6" max="6" width="20.625" style="156" customWidth="1"/>
    <col min="7" max="7" width="9" style="156"/>
    <col min="8" max="8" width="23" style="156" customWidth="1"/>
    <col min="9" max="9" width="40.75" style="47" customWidth="1"/>
    <col min="10" max="10" width="28.625" style="156" customWidth="1"/>
    <col min="11" max="12" width="9" style="156"/>
    <col min="13" max="13" width="36.625" style="156" customWidth="1"/>
    <col min="14" max="14" width="21.125" style="156" customWidth="1"/>
    <col min="15" max="16384" width="9" style="156"/>
  </cols>
  <sheetData>
    <row r="1" ht="36.75" customHeight="1" spans="1:14">
      <c r="A1" s="157" t="s">
        <v>25</v>
      </c>
      <c r="B1" s="157"/>
      <c r="C1" s="157"/>
      <c r="D1" s="157"/>
      <c r="E1" s="157"/>
      <c r="F1" s="157"/>
      <c r="I1" s="195" t="s">
        <v>26</v>
      </c>
      <c r="J1" s="195"/>
      <c r="M1" s="195" t="s">
        <v>27</v>
      </c>
      <c r="N1" s="195"/>
    </row>
    <row r="2" ht="36" customHeight="1" spans="1:14">
      <c r="A2" s="158" t="s">
        <v>28</v>
      </c>
      <c r="B2" s="159"/>
      <c r="C2" s="159"/>
      <c r="D2" s="160" t="s">
        <v>29</v>
      </c>
      <c r="E2" s="160"/>
      <c r="F2" s="160"/>
      <c r="I2" s="196" t="s">
        <v>30</v>
      </c>
      <c r="J2" s="197" t="s">
        <v>31</v>
      </c>
      <c r="M2" s="206" t="s">
        <v>32</v>
      </c>
      <c r="N2" s="197" t="s">
        <v>33</v>
      </c>
    </row>
    <row r="3" ht="35.25" customHeight="1" spans="1:14">
      <c r="A3" s="161" t="s">
        <v>34</v>
      </c>
      <c r="B3" s="162" t="s">
        <v>35</v>
      </c>
      <c r="C3" s="163">
        <v>49.4</v>
      </c>
      <c r="D3" s="164" t="s">
        <v>34</v>
      </c>
      <c r="E3" s="5" t="s">
        <v>35</v>
      </c>
      <c r="F3" s="190">
        <v>49.4</v>
      </c>
      <c r="I3" s="198" t="str">
        <f>TEXT(Main!B3,"dd mmmm yyyy")&amp;" - "&amp;IF(Main!B2,TEXT(EDATE(Main!B3,1)-1,"dd mmmm yyyy"),TEXT(Main!B3+(Main!B5-Main!B3)*1,"dd mmmm yyyy"))</f>
        <v>20 January 2025 - 19 February 2025</v>
      </c>
      <c r="J3" s="199">
        <f>E149</f>
        <v>941.71</v>
      </c>
      <c r="M3" s="204" t="str">
        <f>TEXT(Main!B3,"dd mmmm yyyy")&amp;" - "&amp;IF(Main!B2,TEXT(EDATE(Main!B3,3)-1,"dd mmmm yyyy"),TEXT(Main!B3+((Main!B5-Main!B3)*3+2),"dd mmmm yyyy"))</f>
        <v>20 January 2025 - 19 April 2025</v>
      </c>
      <c r="N3" s="199">
        <f>-C122</f>
        <v>-7053</v>
      </c>
    </row>
    <row r="4" ht="35.25" customHeight="1" spans="1:14">
      <c r="A4" s="161"/>
      <c r="B4" s="162" t="s">
        <v>36</v>
      </c>
      <c r="C4" s="163">
        <v>0</v>
      </c>
      <c r="D4" s="165"/>
      <c r="E4" s="5" t="s">
        <v>36</v>
      </c>
      <c r="F4" s="190">
        <v>120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9">
        <f>E176</f>
        <v>941.71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9">
        <f ca="1">'April 2025 - June 2025'!C5</f>
        <v>-6483</v>
      </c>
    </row>
    <row r="5" ht="35.25" customHeight="1" spans="1:14">
      <c r="A5" s="161"/>
      <c r="B5" s="162" t="s">
        <v>37</v>
      </c>
      <c r="C5" s="163">
        <v>0</v>
      </c>
      <c r="D5" s="165"/>
      <c r="E5" s="5" t="s">
        <v>37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9">
        <f>E203</f>
        <v>941.71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9">
        <f ca="1">'July 2025 - September 2025'!C5</f>
        <v>-6483</v>
      </c>
    </row>
    <row r="6" ht="35.25" customHeight="1" spans="1:14">
      <c r="A6" s="161"/>
      <c r="B6" s="162" t="s">
        <v>38</v>
      </c>
      <c r="C6" s="163">
        <v>0</v>
      </c>
      <c r="D6" s="165"/>
      <c r="E6" s="5" t="s">
        <v>38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9">
        <f ca="1">'April 2025 - June 2025'!E136</f>
        <v>107.22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9">
        <f ca="1">'October 2025 - December 2025'!C5</f>
        <v>-6483</v>
      </c>
    </row>
    <row r="7" ht="35.25" customHeight="1" spans="1:14">
      <c r="A7" s="161"/>
      <c r="B7" s="162" t="s">
        <v>39</v>
      </c>
      <c r="C7" s="163">
        <v>0</v>
      </c>
      <c r="D7" s="165"/>
      <c r="E7" s="5" t="s">
        <v>39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9">
        <f ca="1">'April 2025 - June 2025'!E163</f>
        <v>320.08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9">
        <f ca="1">'January 2026 - March 2026'!C5</f>
        <v>-6483</v>
      </c>
    </row>
    <row r="8" ht="45" customHeight="1" spans="1:14">
      <c r="A8" s="161"/>
      <c r="B8" s="162" t="s">
        <v>40</v>
      </c>
      <c r="C8" s="163">
        <v>0</v>
      </c>
      <c r="D8" s="165"/>
      <c r="E8" s="5" t="s">
        <v>40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9">
        <f ca="1">'April 2025 - June 2025'!E190</f>
        <v>2335.09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9">
        <f ca="1">'April 2026 - June 2026'!C5</f>
        <v>-6483</v>
      </c>
    </row>
    <row r="9" ht="39.75" customHeight="1" spans="1:14">
      <c r="A9" s="161"/>
      <c r="B9" s="162" t="s">
        <v>41</v>
      </c>
      <c r="C9" s="163">
        <v>0</v>
      </c>
      <c r="D9" s="165"/>
      <c r="E9" s="5" t="s">
        <v>41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9">
        <f ca="1">'July 2025 - September 2025'!E136</f>
        <v>4350.1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8">
        <f ca="1">'July 2026 - September 2026'!C5</f>
        <v>-6483</v>
      </c>
    </row>
    <row r="10" ht="35.25" customHeight="1" spans="1:14">
      <c r="A10" s="161"/>
      <c r="B10" s="162" t="s">
        <v>42</v>
      </c>
      <c r="C10" s="163">
        <v>0</v>
      </c>
      <c r="D10" s="165"/>
      <c r="E10" s="5" t="s">
        <v>42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9">
        <f ca="1">'July 2025 - September 2025'!E163</f>
        <v>6365.11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9">
        <f ca="1">'October 2026 - December 2026'!C5</f>
        <v>-6483</v>
      </c>
    </row>
    <row r="11" ht="35.25" customHeight="1" spans="1:14">
      <c r="A11" s="161"/>
      <c r="B11" s="162" t="s">
        <v>43</v>
      </c>
      <c r="C11" s="163">
        <v>19.4</v>
      </c>
      <c r="D11" s="165"/>
      <c r="E11" s="5" t="s">
        <v>43</v>
      </c>
      <c r="F11" s="190">
        <v>9.4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9">
        <f ca="1">'July 2025 - September 2025'!E190</f>
        <v>8380.12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3">
        <f ca="1">'January 2027 - March 2027'!C5</f>
        <v>-6483</v>
      </c>
    </row>
    <row r="12" ht="35.25" customHeight="1" spans="1:14">
      <c r="A12" s="161"/>
      <c r="B12" s="162" t="s">
        <v>44</v>
      </c>
      <c r="C12" s="163">
        <v>30.02</v>
      </c>
      <c r="D12" s="165"/>
      <c r="E12" s="192" t="s">
        <v>44</v>
      </c>
      <c r="F12" s="190">
        <v>50.01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9">
        <f ca="1">'October 2025 - December 2025'!E136</f>
        <v>10395.13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3">
        <f ca="1">'April 2027 - June 2027'!C5</f>
        <v>-6483</v>
      </c>
    </row>
    <row r="13" ht="35.25" customHeight="1" spans="1:14">
      <c r="A13" s="161"/>
      <c r="B13" s="162" t="s">
        <v>45</v>
      </c>
      <c r="C13" s="163">
        <v>1</v>
      </c>
      <c r="D13" s="165"/>
      <c r="E13" s="192" t="s">
        <v>45</v>
      </c>
      <c r="F13" s="190">
        <v>1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9">
        <f ca="1">'October 2025 - December 2025'!E163</f>
        <v>12410.14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3">
        <f ca="1">'July 2027 - September 2027'!C5</f>
        <v>-6483</v>
      </c>
    </row>
    <row r="14" ht="35.25" customHeight="1" spans="1:14">
      <c r="A14" s="161"/>
      <c r="B14" s="162" t="s">
        <v>46</v>
      </c>
      <c r="C14" s="163">
        <v>7.4</v>
      </c>
      <c r="D14" s="165"/>
      <c r="E14" s="192" t="s">
        <v>46</v>
      </c>
      <c r="F14" s="190">
        <v>11.4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3">
        <f ca="1">'October 2025 - December 2025'!E190</f>
        <v>14425.15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3">
        <f ca="1">'October 2027 - December 2027'!C5</f>
        <v>-6483</v>
      </c>
    </row>
    <row r="15" ht="35.25" customHeight="1" spans="1:14">
      <c r="A15" s="161"/>
      <c r="B15" s="166" t="s">
        <v>47</v>
      </c>
      <c r="C15" s="163">
        <v>0</v>
      </c>
      <c r="D15" s="165"/>
      <c r="E15" s="192" t="s">
        <v>47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3">
        <f ca="1">'January 2026 - March 2026'!E136</f>
        <v>16440.16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3">
        <f ca="1">'January 2028 - March 2028'!C5</f>
        <v>-6483</v>
      </c>
    </row>
    <row r="16" ht="35.25" customHeight="1" spans="1:14">
      <c r="A16" s="167"/>
      <c r="B16" s="168" t="s">
        <v>48</v>
      </c>
      <c r="C16" s="169">
        <f>SUM(C3:C15)</f>
        <v>107.22</v>
      </c>
      <c r="D16" s="170"/>
      <c r="E16" s="168" t="s">
        <v>48</v>
      </c>
      <c r="F16" s="193">
        <f>SUM(F3:F15)</f>
        <v>241.21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3">
        <f ca="1">'January 2026 - March 2026'!E163</f>
        <v>18455.17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3">
        <f ca="1">'April 2028 - June 2028'!C5</f>
        <v>-6483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3">
        <f ca="1">'January 2026 - March 2026'!E190</f>
        <v>20470.18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3">
        <f ca="1">'July 2028 - September 2028'!C5</f>
        <v>-6483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3">
        <f ca="1">'April 2026 - June 2026'!E136</f>
        <v>22485.19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9">
        <f ca="1">'October 2028 - December 2028'!C5</f>
        <v>-6483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3">
        <f ca="1">'April 2026 - June 2026'!E163</f>
        <v>24500.2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3">
        <f ca="1">'April 2026 - June 2026'!E190</f>
        <v>26515.21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3">
        <f ca="1">'July 2026 - September 2026'!E136</f>
        <v>28530.22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3">
        <f ca="1">'July 2026 - September 2026'!E163</f>
        <v>30545.23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3">
        <f ca="1">'July 2026 - September 2026'!E190</f>
        <v>32560.24</v>
      </c>
    </row>
    <row r="24" ht="33" customHeight="1" spans="1:10">
      <c r="A24" s="19"/>
      <c r="B24" s="171"/>
      <c r="C24" s="20"/>
      <c r="D24" s="20"/>
      <c r="E24" s="20"/>
      <c r="F24" s="41">
        <v>0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3">
        <f ca="1">'October 2026 - December 2026'!E136</f>
        <v>32560.24</v>
      </c>
    </row>
    <row r="25" ht="30" customHeight="1" spans="1:10">
      <c r="A25" s="19"/>
      <c r="B25" s="21"/>
      <c r="C25" s="22"/>
      <c r="D25" s="21"/>
      <c r="E25" s="22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3">
        <f ca="1">'October 2026 - December 2026'!E163</f>
        <v>32560.24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3">
        <f ca="1">'October 2026 - December 2026'!E190</f>
        <v>32560.24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3">
        <f ca="1">'January 2027 - March 2027'!E136</f>
        <v>32560.24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3">
        <f ca="1">'January 2027 - March 2027'!E163</f>
        <v>32560.24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9">
        <f ca="1">'January 2027 - March 2027'!E190</f>
        <v>32560.24</v>
      </c>
    </row>
    <row r="30" ht="30" customHeight="1" spans="1:10">
      <c r="A30" s="172"/>
      <c r="B30" s="173"/>
      <c r="C30" s="174"/>
      <c r="D30" s="27" t="s">
        <v>52</v>
      </c>
      <c r="E30" s="44"/>
      <c r="F30" s="45">
        <f>SUM(F24:G29)</f>
        <v>0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5">
        <f ca="1">'April 2027 - June 2027'!E136</f>
        <v>32560.24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3">
        <f ca="1">'April 2027 - June 2027'!E163</f>
        <v>32560.24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3">
        <f ca="1">'April 2027 - June 2027'!E190</f>
        <v>32560.24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3">
        <f ca="1">'July 2027 - September 2027'!E136</f>
        <v>32560.24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3">
        <f ca="1">'July 2027 - September 2027'!E163</f>
        <v>32560.24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3">
        <f ca="1">'July 2027 - September 2027'!E190</f>
        <v>32560.24</v>
      </c>
    </row>
    <row r="36" ht="22" customHeight="1" spans="1:10">
      <c r="A36" s="19"/>
      <c r="B36" s="21" t="s">
        <v>53</v>
      </c>
      <c r="C36" s="22"/>
      <c r="D36" s="109" t="s">
        <v>54</v>
      </c>
      <c r="E36" s="109"/>
      <c r="F36" s="41">
        <v>400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3">
        <f ca="1">'October 2027 - December 2027'!E136</f>
        <v>32560.24</v>
      </c>
    </row>
    <row r="37" ht="24.75" customHeight="1" spans="1:10">
      <c r="A37" s="19"/>
      <c r="B37" s="21"/>
      <c r="C37" s="22"/>
      <c r="D37" s="109"/>
      <c r="E37" s="109"/>
      <c r="F37" s="41">
        <v>0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3">
        <f ca="1">'October 2027 - December 2027'!E163</f>
        <v>32560.24</v>
      </c>
    </row>
    <row r="38" ht="20.25" customHeight="1" spans="1:10">
      <c r="A38" s="19"/>
      <c r="B38" s="175"/>
      <c r="C38" s="22"/>
      <c r="D38" s="21"/>
      <c r="E38" s="22"/>
      <c r="F38" s="41">
        <v>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3">
        <f ca="1">'October 2027 - December 2027'!E190</f>
        <v>32560.24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3">
        <f ca="1">'January 2028 - March 2028'!E136</f>
        <v>32560.24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3">
        <f ca="1">'January 2028 - March 2028'!E163</f>
        <v>32560.24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3">
        <f ca="1">'January 2028 - March 2028'!E190</f>
        <v>32560.24</v>
      </c>
    </row>
    <row r="42" ht="24.75" customHeight="1" spans="1:10">
      <c r="A42" s="172"/>
      <c r="B42" s="173"/>
      <c r="C42" s="174"/>
      <c r="D42" s="27" t="s">
        <v>52</v>
      </c>
      <c r="E42" s="44"/>
      <c r="F42" s="45">
        <f>SUM(F36:G41)</f>
        <v>400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3">
        <f ca="1">'April 2028 - June 2028'!E136</f>
        <v>32560.24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3">
        <f ca="1">'April 2028 - June 2028'!E163</f>
        <v>32560.24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3">
        <f ca="1">'April 2028 - June 2028'!E190</f>
        <v>32560.24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3">
        <f ca="1">'July 2028 - September 2028'!E136</f>
        <v>32560.24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3">
        <f ca="1">'July 2028 - September 2028'!E163</f>
        <v>32560.24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3">
        <f ca="1">'July 2028 - September 2028'!E190</f>
        <v>32560.24</v>
      </c>
    </row>
    <row r="48" ht="24.75" customHeight="1" spans="1:10">
      <c r="A48" s="95"/>
      <c r="B48" s="21" t="s">
        <v>53</v>
      </c>
      <c r="C48" s="22"/>
      <c r="D48" s="109" t="s">
        <v>54</v>
      </c>
      <c r="E48" s="109"/>
      <c r="F48" s="194">
        <v>400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3">
        <f ca="1">'October 2028 - December 2028'!E136</f>
        <v>32560.24</v>
      </c>
    </row>
    <row r="49" ht="24.75" customHeight="1" spans="1:10">
      <c r="A49" s="95"/>
      <c r="B49" s="96"/>
      <c r="C49" s="96"/>
      <c r="D49" s="97"/>
      <c r="E49" s="97"/>
      <c r="F49" s="194">
        <v>0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3">
        <f ca="1">'October 2028 - December 2028'!E163</f>
        <v>32560.24</v>
      </c>
    </row>
    <row r="50" ht="24.75" customHeight="1" spans="1:10">
      <c r="A50" s="95"/>
      <c r="B50" s="96"/>
      <c r="C50" s="96"/>
      <c r="D50" s="96"/>
      <c r="E50" s="96"/>
      <c r="F50" s="194">
        <v>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9">
        <f ca="1">'October 2028 - December 2028'!E190</f>
        <v>32560.24</v>
      </c>
    </row>
    <row r="51" ht="41.1" customHeight="1" spans="1:7">
      <c r="A51" s="176"/>
      <c r="B51" s="177"/>
      <c r="C51" s="177"/>
      <c r="D51" s="97"/>
      <c r="E51" s="97"/>
      <c r="F51" s="194">
        <v>0</v>
      </c>
      <c r="G51" s="42"/>
    </row>
    <row r="52" ht="24.75" customHeight="1" spans="1:7">
      <c r="A52" s="178"/>
      <c r="B52" s="96"/>
      <c r="C52" s="96"/>
      <c r="D52" s="96"/>
      <c r="E52" s="96"/>
      <c r="F52" s="194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2"/>
      <c r="B54" s="173"/>
      <c r="C54" s="174"/>
      <c r="D54" s="27" t="s">
        <v>52</v>
      </c>
      <c r="E54" s="44"/>
      <c r="F54" s="45">
        <f>SUM(F48:G53)</f>
        <v>400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80"/>
      <c r="C58" s="181"/>
    </row>
    <row r="59" ht="21" spans="1:3">
      <c r="A59" s="182" t="s">
        <v>49</v>
      </c>
      <c r="B59" s="182" t="s">
        <v>50</v>
      </c>
      <c r="C59" s="183" t="s">
        <v>51</v>
      </c>
    </row>
    <row r="60" spans="1:3">
      <c r="A60" s="184" t="s">
        <v>55</v>
      </c>
      <c r="B60" s="185"/>
      <c r="C60" s="186"/>
    </row>
    <row r="61" spans="1:3">
      <c r="A61" s="50" t="s">
        <v>56</v>
      </c>
      <c r="B61" s="187"/>
      <c r="C61" s="144">
        <v>78</v>
      </c>
    </row>
    <row r="62" spans="1:3">
      <c r="A62" s="50" t="s">
        <v>57</v>
      </c>
      <c r="B62" s="187"/>
      <c r="C62" s="144">
        <v>149</v>
      </c>
    </row>
    <row r="63" ht="21" customHeight="1" spans="1:3">
      <c r="A63" s="188" t="s">
        <v>58</v>
      </c>
      <c r="B63" s="187"/>
      <c r="C63" s="144">
        <v>0</v>
      </c>
    </row>
    <row r="64" spans="1:3">
      <c r="A64" s="50" t="s">
        <v>59</v>
      </c>
      <c r="B64" s="189"/>
      <c r="C64" s="144">
        <v>0</v>
      </c>
    </row>
    <row r="65" spans="1:3">
      <c r="A65" s="50" t="s">
        <v>60</v>
      </c>
      <c r="B65" s="187"/>
      <c r="C65" s="210">
        <v>50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61</v>
      </c>
      <c r="C69" s="210">
        <f>SUM(C61:C68)</f>
        <v>277</v>
      </c>
    </row>
    <row r="70" spans="1:3">
      <c r="A70" s="184" t="s">
        <v>62</v>
      </c>
      <c r="B70" s="185"/>
      <c r="C70" s="186"/>
    </row>
    <row r="71" spans="1:3">
      <c r="A71" s="50"/>
      <c r="B71" s="187"/>
      <c r="C71" s="210">
        <v>0</v>
      </c>
    </row>
    <row r="72" spans="1:3">
      <c r="A72" s="50"/>
      <c r="B72" s="187"/>
      <c r="C72" s="210">
        <v>0</v>
      </c>
    </row>
    <row r="73" spans="1:3">
      <c r="A73" s="50"/>
      <c r="B73" s="187"/>
      <c r="C73" s="210">
        <v>0</v>
      </c>
    </row>
    <row r="74" spans="1:3">
      <c r="A74" s="50"/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61</v>
      </c>
      <c r="C80" s="210">
        <f>SUM(C71:C79)</f>
        <v>0</v>
      </c>
    </row>
    <row r="81" spans="1:3">
      <c r="A81" s="184" t="s">
        <v>63</v>
      </c>
      <c r="B81" s="185"/>
      <c r="C81" s="186"/>
    </row>
    <row r="82" spans="1:3">
      <c r="A82" s="50" t="s">
        <v>64</v>
      </c>
      <c r="B82" s="189" t="s">
        <v>65</v>
      </c>
      <c r="C82" s="36">
        <v>0</v>
      </c>
    </row>
    <row r="83" spans="1:3">
      <c r="A83" s="213" t="s">
        <v>66</v>
      </c>
      <c r="B83" s="187" t="s">
        <v>67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61</v>
      </c>
      <c r="C89" s="36">
        <f>SUM(C82:C88)</f>
        <v>0</v>
      </c>
    </row>
    <row r="90" spans="1:3">
      <c r="A90" s="184" t="s">
        <v>68</v>
      </c>
      <c r="B90" s="185"/>
      <c r="C90" s="186"/>
    </row>
    <row r="91" spans="1:3">
      <c r="A91" s="214" t="s">
        <v>69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61</v>
      </c>
      <c r="C99" s="36">
        <f>SUM(C91:C98)</f>
        <v>0</v>
      </c>
    </row>
    <row r="100" spans="1:3">
      <c r="A100" s="184" t="s">
        <v>70</v>
      </c>
      <c r="B100" s="185"/>
      <c r="C100" s="186"/>
    </row>
    <row r="101" spans="1:3">
      <c r="A101" s="50" t="s">
        <v>71</v>
      </c>
      <c r="B101" s="216" t="s">
        <v>72</v>
      </c>
      <c r="C101" s="98">
        <v>0</v>
      </c>
    </row>
    <row r="102" ht="46" customHeight="1" spans="1:3">
      <c r="A102" s="51" t="s">
        <v>73</v>
      </c>
      <c r="B102" s="100" t="s">
        <v>74</v>
      </c>
      <c r="C102" s="98">
        <v>68</v>
      </c>
    </row>
    <row r="103" spans="1:3">
      <c r="A103" s="50" t="s">
        <v>75</v>
      </c>
      <c r="B103" s="100"/>
      <c r="C103" s="98">
        <v>55</v>
      </c>
    </row>
    <row r="104" spans="1:3">
      <c r="A104" s="50" t="s">
        <v>76</v>
      </c>
      <c r="B104" s="100"/>
      <c r="C104" s="98">
        <v>0</v>
      </c>
    </row>
    <row r="105" spans="1:3">
      <c r="A105" s="50" t="s">
        <v>77</v>
      </c>
      <c r="B105" s="187" t="s">
        <v>78</v>
      </c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61</v>
      </c>
      <c r="C109" s="210">
        <f>SUM(C101:C108)</f>
        <v>123</v>
      </c>
    </row>
    <row r="110" spans="1:3">
      <c r="A110" s="49"/>
      <c r="B110" s="39" t="s">
        <v>79</v>
      </c>
      <c r="C110" s="210">
        <f>C69+C80+C89+C99+C109</f>
        <v>400</v>
      </c>
    </row>
    <row r="111" spans="1:3">
      <c r="A111" s="184" t="s">
        <v>80</v>
      </c>
      <c r="B111" s="185"/>
      <c r="C111" s="186"/>
    </row>
    <row r="112" spans="1:8">
      <c r="A112" s="217" t="s">
        <v>81</v>
      </c>
      <c r="B112" s="218"/>
      <c r="C112" s="219">
        <v>5970</v>
      </c>
      <c r="D112" s="14"/>
      <c r="E112" s="94"/>
      <c r="F112" s="14"/>
      <c r="G112" s="14"/>
      <c r="H112" s="14"/>
    </row>
    <row r="113" spans="1:8">
      <c r="A113" s="217" t="s">
        <v>82</v>
      </c>
      <c r="B113" s="187"/>
      <c r="C113" s="220">
        <v>0</v>
      </c>
      <c r="D113" s="14"/>
      <c r="E113" s="14"/>
      <c r="F113" s="14"/>
      <c r="G113" s="14"/>
      <c r="H113" s="14"/>
    </row>
    <row r="114" spans="1:8">
      <c r="A114" s="217" t="s">
        <v>83</v>
      </c>
      <c r="B114" s="187"/>
      <c r="C114" s="221">
        <v>0</v>
      </c>
      <c r="D114" s="14"/>
      <c r="E114" s="14"/>
      <c r="F114" s="14"/>
      <c r="G114" s="14"/>
      <c r="H114" s="14"/>
    </row>
    <row r="115" ht="39.75" customHeight="1" spans="1:8">
      <c r="A115" s="222" t="s">
        <v>84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85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86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87</v>
      </c>
      <c r="C122" s="210">
        <f>SUM(C112:C121)</f>
        <v>7053</v>
      </c>
    </row>
    <row r="123" spans="1:3">
      <c r="A123" s="211"/>
      <c r="B123" s="212" t="s">
        <v>88</v>
      </c>
      <c r="C123" s="36">
        <f>C122+C110</f>
        <v>7453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3"/>
      <c r="C128" s="53"/>
      <c r="D128" s="53"/>
      <c r="E128" s="54"/>
    </row>
    <row r="129" ht="45" customHeight="1" spans="1:5">
      <c r="A129" s="52" t="s">
        <v>89</v>
      </c>
      <c r="B129" s="54"/>
      <c r="C129" s="52" t="s">
        <v>50</v>
      </c>
      <c r="D129" s="54"/>
      <c r="E129" s="69" t="s">
        <v>51</v>
      </c>
    </row>
    <row r="130" ht="24.75" customHeight="1" spans="1:5">
      <c r="A130" s="58" t="s">
        <v>70</v>
      </c>
      <c r="B130" s="59"/>
      <c r="C130" s="60" t="s">
        <v>90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91</v>
      </c>
      <c r="D141" s="61"/>
      <c r="E141" s="71"/>
    </row>
    <row r="142" ht="24.7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92</v>
      </c>
      <c r="B148" s="76"/>
      <c r="C148" s="77"/>
      <c r="D148" s="78"/>
      <c r="E148" s="86">
        <f>C110</f>
        <v>400</v>
      </c>
    </row>
    <row r="149" ht="45" customHeight="1" spans="1:5">
      <c r="A149" s="79"/>
      <c r="B149" s="80"/>
      <c r="C149" s="81" t="s">
        <v>93</v>
      </c>
      <c r="D149" s="81"/>
      <c r="E149" s="87">
        <v>941.71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3"/>
      <c r="C154" s="53"/>
      <c r="D154" s="53"/>
      <c r="E154" s="54"/>
    </row>
    <row r="155" ht="24.75" customHeight="1" spans="1:5">
      <c r="A155" s="52" t="s">
        <v>89</v>
      </c>
      <c r="B155" s="54"/>
      <c r="C155" s="82" t="s">
        <v>50</v>
      </c>
      <c r="D155" s="83"/>
      <c r="E155" s="88" t="s">
        <v>51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February 2025</v>
      </c>
      <c r="B156" s="56"/>
      <c r="C156" s="224"/>
      <c r="D156" s="224"/>
      <c r="E156" s="87">
        <f>E149</f>
        <v>941.71</v>
      </c>
    </row>
    <row r="157" ht="24.75" customHeight="1" spans="1:5">
      <c r="A157" s="58" t="s">
        <v>70</v>
      </c>
      <c r="B157" s="59"/>
      <c r="C157" s="84" t="s">
        <v>90</v>
      </c>
      <c r="D157" s="85"/>
      <c r="E157" s="89"/>
    </row>
    <row r="158" ht="24.75" customHeight="1" spans="1:8">
      <c r="A158" s="62"/>
      <c r="B158" s="63"/>
      <c r="C158" s="64"/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/>
      <c r="D159" s="73"/>
      <c r="E159" s="98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91</v>
      </c>
      <c r="D168" s="61"/>
      <c r="E168" s="71"/>
    </row>
    <row r="169" ht="24.75" customHeight="1" spans="1:5">
      <c r="A169" s="62"/>
      <c r="B169" s="63"/>
      <c r="C169" s="109"/>
      <c r="D169" s="109"/>
      <c r="E169" s="98">
        <v>0</v>
      </c>
    </row>
    <row r="170" ht="24.75" customHeight="1" spans="1:5">
      <c r="A170" s="62"/>
      <c r="B170" s="63"/>
      <c r="C170" s="109"/>
      <c r="D170" s="109"/>
      <c r="E170" s="98">
        <v>0</v>
      </c>
    </row>
    <row r="171" ht="24.75" customHeight="1" spans="1:5">
      <c r="A171" s="62"/>
      <c r="B171" s="63"/>
      <c r="C171" s="109"/>
      <c r="D171" s="109"/>
      <c r="E171" s="98">
        <v>0</v>
      </c>
    </row>
    <row r="172" ht="30" customHeight="1" spans="1:5">
      <c r="A172" s="62"/>
      <c r="B172" s="63"/>
      <c r="C172" s="100"/>
      <c r="D172" s="100"/>
      <c r="E172" s="98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92</v>
      </c>
      <c r="B175" s="76"/>
      <c r="C175" s="77"/>
      <c r="D175" s="78"/>
      <c r="E175" s="86">
        <f>C110</f>
        <v>400</v>
      </c>
    </row>
    <row r="176" ht="24.75" customHeight="1" spans="1:5">
      <c r="A176" s="79"/>
      <c r="B176" s="80"/>
      <c r="C176" s="81" t="s">
        <v>93</v>
      </c>
      <c r="D176" s="81"/>
      <c r="E176" s="90">
        <f>(F42+E156)-(SUM(E159:E167)+SUM(E169:E175))</f>
        <v>941.71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3"/>
      <c r="C181" s="53"/>
      <c r="D181" s="53"/>
      <c r="E181" s="54"/>
    </row>
    <row r="182" ht="24.75" customHeight="1" spans="1:5">
      <c r="A182" s="52" t="s">
        <v>89</v>
      </c>
      <c r="B182" s="54"/>
      <c r="C182" s="82" t="s">
        <v>50</v>
      </c>
      <c r="D182" s="83"/>
      <c r="E182" s="88" t="s">
        <v>51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March 2025</v>
      </c>
      <c r="B183" s="56"/>
      <c r="C183" s="224"/>
      <c r="D183" s="224"/>
      <c r="E183" s="90">
        <f>E176</f>
        <v>941.71</v>
      </c>
    </row>
    <row r="184" ht="24.75" customHeight="1" spans="1:5">
      <c r="A184" s="58" t="s">
        <v>70</v>
      </c>
      <c r="B184" s="59"/>
      <c r="C184" s="84" t="s">
        <v>90</v>
      </c>
      <c r="D184" s="85"/>
      <c r="E184" s="89"/>
    </row>
    <row r="185" ht="24.75" customHeight="1" spans="1:8">
      <c r="A185" s="62"/>
      <c r="B185" s="63"/>
      <c r="C185" s="109"/>
      <c r="D185" s="109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91</v>
      </c>
      <c r="D195" s="61"/>
      <c r="E195" s="71"/>
    </row>
    <row r="196" ht="24.75" customHeight="1" spans="1:5">
      <c r="A196" s="62"/>
      <c r="B196" s="63"/>
      <c r="C196" s="109"/>
      <c r="D196" s="109"/>
      <c r="E196" s="98">
        <v>0</v>
      </c>
    </row>
    <row r="197" ht="24.75" customHeight="1" spans="1:5">
      <c r="A197" s="62"/>
      <c r="B197" s="63"/>
      <c r="C197" s="100"/>
      <c r="D197" s="100"/>
      <c r="E197" s="98">
        <v>0</v>
      </c>
    </row>
    <row r="198" ht="24.75" customHeight="1" spans="1:5">
      <c r="A198" s="62"/>
      <c r="B198" s="63"/>
      <c r="C198" s="109"/>
      <c r="D198" s="109"/>
      <c r="E198" s="98">
        <v>0</v>
      </c>
    </row>
    <row r="199" ht="30" customHeight="1" spans="1:5">
      <c r="A199" s="62"/>
      <c r="B199" s="63"/>
      <c r="C199" s="72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92</v>
      </c>
      <c r="B202" s="76"/>
      <c r="C202" s="77"/>
      <c r="D202" s="78"/>
      <c r="E202" s="86">
        <f>C110</f>
        <v>400</v>
      </c>
    </row>
    <row r="203" ht="24.75" customHeight="1" spans="1:5">
      <c r="A203" s="79"/>
      <c r="B203" s="80"/>
      <c r="C203" s="81" t="s">
        <v>93</v>
      </c>
      <c r="D203" s="81"/>
      <c r="E203" s="90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workbookViewId="0">
      <selection activeCell="C91" sqref="C91"/>
    </sheetView>
  </sheetViews>
  <sheetFormatPr defaultColWidth="9" defaultRowHeight="17.6"/>
  <cols>
    <col min="1" max="1" width="25" style="40" customWidth="1"/>
    <col min="2" max="2" width="29.5069444444444" style="40" customWidth="1"/>
    <col min="3" max="3" width="24.875" style="40" customWidth="1"/>
    <col min="4" max="4" width="20.625" style="40" customWidth="1"/>
    <col min="5" max="5" width="27.625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</row>
    <row r="3" ht="42" customHeight="1" spans="1:7">
      <c r="A3" s="5"/>
      <c r="B3" s="6" t="s">
        <v>95</v>
      </c>
      <c r="C3" s="7">
        <f ca="1">E190</f>
        <v>2335.09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2442.31</v>
      </c>
      <c r="D4" s="10"/>
      <c r="E4" s="10"/>
      <c r="F4" s="10"/>
      <c r="G4" s="10"/>
      <c r="H4" s="14"/>
      <c r="I4" s="47"/>
    </row>
    <row r="5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35"/>
      <c r="B10" s="136" t="s">
        <v>97</v>
      </c>
      <c r="C10" s="137"/>
      <c r="D10" s="138" t="s">
        <v>98</v>
      </c>
      <c r="E10" s="145"/>
      <c r="F10" s="41">
        <v>0</v>
      </c>
      <c r="G10" s="42"/>
      <c r="H10" s="14"/>
      <c r="I10" s="47"/>
    </row>
    <row r="11" ht="24.75" customHeight="1" spans="1:9">
      <c r="A11" s="135"/>
      <c r="B11" s="21" t="s">
        <v>53</v>
      </c>
      <c r="C11" s="22"/>
      <c r="D11" s="109" t="s">
        <v>54</v>
      </c>
      <c r="E11" s="109"/>
      <c r="F11" s="41">
        <v>400</v>
      </c>
      <c r="G11" s="42"/>
      <c r="H11" s="14"/>
      <c r="I11" s="47"/>
    </row>
    <row r="12" ht="24.75" customHeight="1" spans="1:9">
      <c r="A12" s="135"/>
      <c r="B12" s="113" t="s">
        <v>81</v>
      </c>
      <c r="C12" s="114"/>
      <c r="D12" s="126" t="s">
        <v>99</v>
      </c>
      <c r="E12" s="146"/>
      <c r="F12" s="41">
        <v>570</v>
      </c>
      <c r="G12" s="42"/>
      <c r="H12" s="14"/>
      <c r="I12" s="47"/>
    </row>
    <row r="13" ht="24.75" customHeight="1" spans="1:9">
      <c r="A13" s="135"/>
      <c r="B13" s="139"/>
      <c r="C13" s="140"/>
      <c r="D13" s="126"/>
      <c r="E13" s="146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970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" customHeight="1" spans="1:9">
      <c r="A22" s="135"/>
      <c r="B22" s="141" t="s">
        <v>97</v>
      </c>
      <c r="C22" s="137"/>
      <c r="D22" s="136" t="s">
        <v>98</v>
      </c>
      <c r="E22" s="145"/>
      <c r="F22" s="147">
        <v>2435</v>
      </c>
      <c r="G22" s="148"/>
      <c r="H22" s="14"/>
      <c r="I22" s="47"/>
    </row>
    <row r="23" ht="26.25" customHeight="1" spans="1:9">
      <c r="A23" s="135"/>
      <c r="B23" s="113" t="s">
        <v>97</v>
      </c>
      <c r="C23" s="114"/>
      <c r="D23" s="142" t="s">
        <v>100</v>
      </c>
      <c r="E23" s="149"/>
      <c r="F23" s="7">
        <v>1035</v>
      </c>
      <c r="G23" s="7"/>
      <c r="H23" s="14"/>
      <c r="I23" s="47"/>
    </row>
    <row r="24" ht="24.75" customHeight="1" spans="1:9">
      <c r="A24" s="135"/>
      <c r="B24" s="113" t="s">
        <v>101</v>
      </c>
      <c r="C24" s="114"/>
      <c r="D24" s="126" t="s">
        <v>102</v>
      </c>
      <c r="E24" s="146"/>
      <c r="F24" s="106">
        <v>68</v>
      </c>
      <c r="G24" s="107"/>
      <c r="H24" s="14"/>
      <c r="I24" s="47"/>
    </row>
    <row r="25" ht="24.75" customHeight="1" spans="1:9">
      <c r="A25" s="135"/>
      <c r="B25" s="113"/>
      <c r="C25" s="114"/>
      <c r="D25" s="126"/>
      <c r="E25" s="146"/>
      <c r="F25" s="41">
        <v>0</v>
      </c>
      <c r="G25" s="42"/>
      <c r="H25" s="14"/>
      <c r="I25" s="47"/>
    </row>
    <row r="26" ht="24.75" customHeight="1" spans="1:9">
      <c r="A26" s="135"/>
      <c r="B26" s="113"/>
      <c r="C26" s="114"/>
      <c r="D26" s="126"/>
      <c r="E26" s="118"/>
      <c r="F26" s="150">
        <v>0</v>
      </c>
      <c r="G26" s="42"/>
      <c r="H26" s="14"/>
      <c r="I26" s="47"/>
    </row>
    <row r="27" ht="32.1" customHeight="1" spans="1:9">
      <c r="A27" s="135"/>
      <c r="B27" s="139"/>
      <c r="C27" s="140"/>
      <c r="D27" s="143"/>
      <c r="E27" s="151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3538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35"/>
      <c r="B34" s="136" t="s">
        <v>97</v>
      </c>
      <c r="C34" s="137"/>
      <c r="D34" s="138"/>
      <c r="E34" s="145"/>
      <c r="F34" s="147">
        <v>2435</v>
      </c>
      <c r="G34" s="148"/>
      <c r="H34" s="14"/>
      <c r="I34" s="47"/>
    </row>
    <row r="35" ht="24.75" customHeight="1" spans="1:9">
      <c r="A35" s="135"/>
      <c r="B35" s="113"/>
      <c r="C35" s="114"/>
      <c r="D35" s="126"/>
      <c r="E35" s="152"/>
      <c r="F35" s="7">
        <v>0</v>
      </c>
      <c r="G35" s="7"/>
      <c r="H35" s="14"/>
      <c r="I35" s="47"/>
    </row>
    <row r="36" ht="24.75" customHeight="1" spans="1:9">
      <c r="A36" s="135"/>
      <c r="B36" s="113"/>
      <c r="C36" s="114"/>
      <c r="D36" s="126"/>
      <c r="E36" s="152"/>
      <c r="F36" s="7">
        <v>0</v>
      </c>
      <c r="G36" s="7"/>
      <c r="H36" s="14"/>
      <c r="I36" s="48"/>
    </row>
    <row r="37" ht="24.75" customHeight="1" spans="1:9">
      <c r="A37" s="135"/>
      <c r="B37" s="113"/>
      <c r="C37" s="114"/>
      <c r="D37" s="126"/>
      <c r="E37" s="152"/>
      <c r="F37" s="7">
        <v>0</v>
      </c>
      <c r="G37" s="7"/>
      <c r="H37" s="14"/>
      <c r="I37" s="47"/>
    </row>
    <row r="38" ht="24.75" customHeight="1" spans="1:9">
      <c r="A38" s="135"/>
      <c r="B38" s="113"/>
      <c r="C38" s="114"/>
      <c r="D38" s="126"/>
      <c r="E38" s="146"/>
      <c r="F38" s="106">
        <v>0</v>
      </c>
      <c r="G38" s="107"/>
      <c r="H38" s="14"/>
      <c r="I38" s="47"/>
    </row>
    <row r="39" ht="84" customHeight="1" spans="1:9">
      <c r="A39" s="19"/>
      <c r="B39" s="21"/>
      <c r="C39" s="22"/>
      <c r="D39" s="21"/>
      <c r="E39" s="22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4">
        <v>78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4">
        <v>149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4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4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5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7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79</v>
      </c>
      <c r="C96" s="36">
        <f>C55+C66+C75+C85+C95</f>
        <v>419.99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-5400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3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87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88</v>
      </c>
      <c r="C109" s="108">
        <f ca="1">C108-C96</f>
        <v>-6902.99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April 2025</v>
      </c>
      <c r="B116" s="56"/>
      <c r="C116" s="57"/>
      <c r="D116" s="57"/>
      <c r="E116" s="87" cm="1">
        <f ca="1" t="array" ref="E116">INDIRECT("'"&amp;INDIRECT("Main!B9")&amp;"'!E203")</f>
        <v>941.71</v>
      </c>
      <c r="F116" s="14"/>
      <c r="G116" s="14"/>
      <c r="H116" s="67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0" t="s">
        <v>103</v>
      </c>
      <c r="D129" s="109"/>
      <c r="E129" s="98">
        <v>910</v>
      </c>
      <c r="F129" s="14"/>
      <c r="G129" s="14"/>
      <c r="H129" s="14"/>
      <c r="I129" s="47"/>
    </row>
    <row r="130" ht="132" customHeight="1" spans="1:9">
      <c r="A130" s="62"/>
      <c r="B130" s="63"/>
      <c r="C130" s="100" t="s">
        <v>104</v>
      </c>
      <c r="D130" s="109"/>
      <c r="E130" s="98">
        <v>474.5</v>
      </c>
      <c r="F130" s="14"/>
      <c r="G130" s="14"/>
      <c r="H130" s="14"/>
      <c r="I130" s="47"/>
    </row>
    <row r="131" ht="24.75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109"/>
      <c r="D132" s="109"/>
      <c r="E132" s="98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128"/>
      <c r="D133" s="128"/>
      <c r="E133" s="98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419.99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107.22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May 2025</v>
      </c>
      <c r="B143" s="56"/>
      <c r="C143" s="57"/>
      <c r="D143" s="57"/>
      <c r="E143" s="87">
        <f ca="1">E136</f>
        <v>107.22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 t="s">
        <v>105</v>
      </c>
      <c r="D145" s="65"/>
      <c r="E145" s="36">
        <v>570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65" customHeight="1" spans="1:9">
      <c r="A156" s="62"/>
      <c r="B156" s="63"/>
      <c r="C156" s="100" t="s">
        <v>106</v>
      </c>
      <c r="D156" s="109"/>
      <c r="E156" s="98">
        <v>469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107</v>
      </c>
      <c r="D157" s="109"/>
      <c r="E157" s="98">
        <v>1066.15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108</v>
      </c>
      <c r="D158" s="109"/>
      <c r="E158" s="98">
        <v>800</v>
      </c>
      <c r="F158" s="14"/>
      <c r="G158" s="14"/>
      <c r="H158" s="14"/>
      <c r="I158" s="47"/>
    </row>
    <row r="159" ht="24.75" customHeight="1" spans="1:9">
      <c r="A159" s="62"/>
      <c r="B159" s="63"/>
      <c r="C159" s="109"/>
      <c r="D159" s="109"/>
      <c r="E159" s="98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128"/>
      <c r="D160" s="128"/>
      <c r="E160" s="98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419.99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320.08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">
        <v>109</v>
      </c>
      <c r="B170" s="56"/>
      <c r="C170" s="57"/>
      <c r="D170" s="57"/>
      <c r="E170" s="90">
        <f ca="1">E163</f>
        <v>320.08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/>
      <c r="D174" s="109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/>
      <c r="D183" s="109"/>
      <c r="E183" s="98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109"/>
      <c r="D184" s="109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109"/>
      <c r="D185" s="109"/>
      <c r="E185" s="98">
        <v>0</v>
      </c>
      <c r="F185" s="14"/>
      <c r="G185" s="14"/>
      <c r="H185" s="14"/>
      <c r="I185" s="47"/>
    </row>
    <row r="186" ht="117.95" customHeight="1" spans="1:9">
      <c r="A186" s="62"/>
      <c r="B186" s="63"/>
      <c r="C186" s="100"/>
      <c r="D186" s="100"/>
      <c r="E186" s="98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100"/>
      <c r="D187" s="100"/>
      <c r="E187" s="98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154"/>
      <c r="D188" s="155"/>
      <c r="E188" s="98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419.99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2335.09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28" workbookViewId="0">
      <selection activeCell="C92" sqref="C92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</row>
    <row r="3" ht="30" customHeight="1" spans="1:7">
      <c r="A3" s="5"/>
      <c r="B3" s="6" t="s">
        <v>95</v>
      </c>
      <c r="C3" s="7">
        <f ca="1">E190</f>
        <v>8380.12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8487.34</v>
      </c>
      <c r="D4" s="10"/>
      <c r="E4" s="10"/>
      <c r="F4" s="10"/>
      <c r="G4" s="10"/>
      <c r="H4" s="14"/>
      <c r="I4" s="47"/>
    </row>
    <row r="5" ht="30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30" customHeight="1" spans="1:9">
      <c r="A10" s="95"/>
      <c r="B10" s="96" t="s">
        <v>97</v>
      </c>
      <c r="C10" s="96"/>
      <c r="D10" s="118" t="s">
        <v>98</v>
      </c>
      <c r="E10" s="126"/>
      <c r="F10" s="7">
        <v>2435</v>
      </c>
      <c r="G10" s="7"/>
      <c r="H10" s="14"/>
      <c r="I10" s="47"/>
    </row>
    <row r="11" ht="30" customHeight="1" spans="1:9">
      <c r="A11" s="95"/>
      <c r="B11" s="96"/>
      <c r="C11" s="96"/>
      <c r="D11" s="118"/>
      <c r="E11" s="126"/>
      <c r="F11" s="7">
        <v>0</v>
      </c>
      <c r="G11" s="7"/>
      <c r="H11" s="14"/>
      <c r="I11" s="47"/>
    </row>
    <row r="12" ht="30" customHeight="1" spans="1:9">
      <c r="A12" s="95"/>
      <c r="B12" s="96"/>
      <c r="C12" s="96"/>
      <c r="D12" s="118"/>
      <c r="E12" s="126"/>
      <c r="F12" s="7">
        <v>0</v>
      </c>
      <c r="G12" s="7"/>
      <c r="H12" s="14"/>
      <c r="I12" s="47"/>
    </row>
    <row r="13" ht="30" customHeight="1" spans="1:9">
      <c r="A13" s="95"/>
      <c r="B13" s="96"/>
      <c r="C13" s="96"/>
      <c r="D13" s="118"/>
      <c r="E13" s="126"/>
      <c r="F13" s="7">
        <v>0</v>
      </c>
      <c r="G13" s="7"/>
      <c r="H13" s="14"/>
      <c r="I13" s="47"/>
    </row>
    <row r="14" ht="30" customHeight="1" spans="1:9">
      <c r="A14" s="95"/>
      <c r="B14" s="96"/>
      <c r="C14" s="96"/>
      <c r="D14" s="118"/>
      <c r="E14" s="126"/>
      <c r="F14" s="7">
        <v>0</v>
      </c>
      <c r="G14" s="7"/>
      <c r="H14" s="14"/>
      <c r="I14" s="47"/>
    </row>
    <row r="15" ht="30" customHeight="1" spans="1:9">
      <c r="A15" s="95"/>
      <c r="B15" s="96"/>
      <c r="C15" s="96"/>
      <c r="D15" s="118"/>
      <c r="E15" s="126"/>
      <c r="F15" s="7">
        <v>0</v>
      </c>
      <c r="G15" s="7"/>
      <c r="H15" s="14"/>
      <c r="I15" s="47"/>
    </row>
    <row r="16" ht="30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30" customHeight="1" spans="1:9">
      <c r="A22" s="95"/>
      <c r="B22" s="96" t="s">
        <v>97</v>
      </c>
      <c r="C22" s="96"/>
      <c r="D22" s="118" t="s">
        <v>98</v>
      </c>
      <c r="E22" s="126"/>
      <c r="F22" s="7">
        <v>2435</v>
      </c>
      <c r="G22" s="7"/>
      <c r="H22" s="14"/>
      <c r="I22" s="47"/>
    </row>
    <row r="23" ht="30" customHeight="1" spans="1:9">
      <c r="A23" s="95"/>
      <c r="B23" s="96"/>
      <c r="C23" s="115"/>
      <c r="D23" s="97"/>
      <c r="E23" s="116"/>
      <c r="F23" s="7">
        <v>0</v>
      </c>
      <c r="G23" s="7"/>
      <c r="H23" s="14"/>
      <c r="I23" s="47"/>
    </row>
    <row r="24" ht="27" customHeight="1" spans="1:9">
      <c r="A24" s="19"/>
      <c r="B24" s="21"/>
      <c r="C24" s="22"/>
      <c r="D24" s="21"/>
      <c r="E24" s="22"/>
      <c r="F24" s="41">
        <v>0</v>
      </c>
      <c r="G24" s="42"/>
      <c r="H24" s="14"/>
      <c r="I24" s="47"/>
    </row>
    <row r="25" ht="29.25" customHeight="1" spans="1:9">
      <c r="A25" s="95"/>
      <c r="B25" s="96"/>
      <c r="C25" s="115"/>
      <c r="D25" s="96"/>
      <c r="E25" s="115"/>
      <c r="F25" s="7">
        <v>0</v>
      </c>
      <c r="G25" s="7"/>
      <c r="H25" s="14"/>
      <c r="I25" s="47"/>
    </row>
    <row r="26" ht="30" customHeight="1" spans="1:9">
      <c r="A26" s="95"/>
      <c r="B26" s="96"/>
      <c r="C26" s="115"/>
      <c r="D26" s="97"/>
      <c r="E26" s="116"/>
      <c r="F26" s="7">
        <v>0</v>
      </c>
      <c r="G26" s="7"/>
      <c r="H26" s="14"/>
      <c r="I26" s="47"/>
    </row>
    <row r="27" ht="30" customHeight="1" spans="1:9">
      <c r="A27" s="95"/>
      <c r="B27" s="96"/>
      <c r="C27" s="115"/>
      <c r="D27" s="96"/>
      <c r="E27" s="115"/>
      <c r="F27" s="7">
        <v>0</v>
      </c>
      <c r="G27" s="7"/>
      <c r="H27" s="14"/>
      <c r="I27" s="47"/>
    </row>
    <row r="28" ht="30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30" customHeight="1" spans="1:9">
      <c r="A34" s="95"/>
      <c r="B34" s="96" t="s">
        <v>97</v>
      </c>
      <c r="C34" s="96"/>
      <c r="D34" s="118" t="s">
        <v>98</v>
      </c>
      <c r="E34" s="126"/>
      <c r="F34" s="7">
        <v>2435</v>
      </c>
      <c r="G34" s="7"/>
      <c r="H34" s="14"/>
      <c r="I34" s="47"/>
    </row>
    <row r="35" ht="30" customHeight="1" spans="1:9">
      <c r="A35" s="95"/>
      <c r="B35" s="119"/>
      <c r="C35" s="120"/>
      <c r="D35" s="97"/>
      <c r="E35" s="116"/>
      <c r="F35" s="7">
        <v>0</v>
      </c>
      <c r="G35" s="7"/>
      <c r="H35" s="14"/>
      <c r="I35" s="47"/>
    </row>
    <row r="36" ht="30" customHeight="1" spans="1:9">
      <c r="A36" s="95"/>
      <c r="B36" s="119"/>
      <c r="C36" s="120"/>
      <c r="D36" s="97"/>
      <c r="E36" s="116"/>
      <c r="F36" s="7">
        <v>0</v>
      </c>
      <c r="G36" s="7"/>
      <c r="H36" s="14"/>
      <c r="I36" s="48"/>
    </row>
    <row r="37" ht="24" customHeight="1" spans="1:9">
      <c r="A37" s="121"/>
      <c r="B37" s="122"/>
      <c r="C37" s="123"/>
      <c r="D37" s="122"/>
      <c r="E37" s="123"/>
      <c r="F37" s="41">
        <v>0</v>
      </c>
      <c r="G37" s="42"/>
      <c r="H37" s="14"/>
      <c r="I37" s="47"/>
    </row>
    <row r="38" ht="30" customHeight="1" spans="1:9">
      <c r="A38" s="95"/>
      <c r="B38" s="119"/>
      <c r="C38" s="120"/>
      <c r="D38" s="119"/>
      <c r="E38" s="120"/>
      <c r="F38" s="7">
        <v>0</v>
      </c>
      <c r="G38" s="7"/>
      <c r="H38" s="14"/>
      <c r="I38" s="47"/>
    </row>
    <row r="39" ht="30" customHeight="1" spans="1:9">
      <c r="A39" s="95"/>
      <c r="B39" s="124"/>
      <c r="C39" s="125"/>
      <c r="D39" s="124"/>
      <c r="E39" s="125"/>
      <c r="F39" s="7">
        <v>0</v>
      </c>
      <c r="G39" s="7"/>
      <c r="H39" s="14"/>
      <c r="I39" s="47"/>
    </row>
    <row r="40" ht="30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30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30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44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79</v>
      </c>
      <c r="C96" s="36">
        <f>C55+C66+C75+C85+C95</f>
        <v>419.99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-5400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88</v>
      </c>
      <c r="C109" s="36">
        <f ca="1">C108-C96</f>
        <v>-6902.99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July 2025</v>
      </c>
      <c r="B116" s="56"/>
      <c r="C116" s="57"/>
      <c r="D116" s="57"/>
      <c r="E116" s="87" cm="1">
        <f ca="1" t="array" ref="E116">INDIRECT("'"&amp;INDIRECT("Main!B12")&amp;"'!E190")</f>
        <v>2335.09</v>
      </c>
      <c r="F116" s="14"/>
      <c r="G116" s="14"/>
      <c r="H116" s="14"/>
      <c r="I116" s="47"/>
    </row>
    <row r="117" ht="30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/>
      <c r="D120" s="109"/>
      <c r="E120" s="98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89.1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9"/>
      <c r="D130" s="109"/>
      <c r="E130" s="98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128"/>
      <c r="D132" s="128"/>
      <c r="E132" s="98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92</v>
      </c>
      <c r="B135" s="76"/>
      <c r="C135" s="77"/>
      <c r="D135" s="78"/>
      <c r="E135" s="86">
        <f>C96</f>
        <v>419.99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93</v>
      </c>
      <c r="D136" s="81"/>
      <c r="E136" s="87">
        <f ca="1">(F16+E116)-(SUM(E118:E127)+SUM(E129:E135))</f>
        <v>4350.1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August 2025</v>
      </c>
      <c r="B143" s="56"/>
      <c r="C143" s="57"/>
      <c r="D143" s="57"/>
      <c r="E143" s="87">
        <f ca="1">E136</f>
        <v>4350.1</v>
      </c>
      <c r="F143" s="14"/>
      <c r="G143" s="14"/>
      <c r="H143" s="14"/>
      <c r="I143" s="47"/>
    </row>
    <row r="144" ht="30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/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/>
      <c r="D147" s="109"/>
      <c r="E147" s="98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129"/>
      <c r="D158" s="129"/>
      <c r="E158" s="98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92</v>
      </c>
      <c r="B162" s="76"/>
      <c r="C162" s="77"/>
      <c r="D162" s="78"/>
      <c r="E162" s="86">
        <f>C96</f>
        <v>419.99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93</v>
      </c>
      <c r="D163" s="81"/>
      <c r="E163" s="90">
        <f ca="1">(F28+E143)-(SUM(E145:E154)+SUM(E156:E162))</f>
        <v>6365.11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September 2025</v>
      </c>
      <c r="B170" s="56"/>
      <c r="C170" s="57"/>
      <c r="D170" s="57"/>
      <c r="E170" s="90">
        <f ca="1">E163</f>
        <v>6365.11</v>
      </c>
      <c r="F170" s="14"/>
      <c r="G170" s="14"/>
      <c r="H170" s="14"/>
      <c r="I170" s="47"/>
    </row>
    <row r="171" ht="30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/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/>
      <c r="D174" s="130"/>
      <c r="E174" s="98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33.75" customHeight="1" spans="1:9">
      <c r="A183" s="62"/>
      <c r="B183" s="63"/>
      <c r="C183" s="130"/>
      <c r="D183" s="130"/>
      <c r="E183" s="98">
        <v>0</v>
      </c>
      <c r="F183" s="14"/>
      <c r="G183" s="14"/>
      <c r="H183" s="14"/>
      <c r="I183" s="47"/>
    </row>
    <row r="184" ht="30.75" customHeight="1" spans="1:9">
      <c r="A184" s="62"/>
      <c r="B184" s="63"/>
      <c r="C184" s="130"/>
      <c r="D184" s="130"/>
      <c r="E184" s="98">
        <v>0</v>
      </c>
      <c r="F184" s="14"/>
      <c r="G184" s="14"/>
      <c r="H184" s="14"/>
      <c r="I184" s="47"/>
    </row>
    <row r="185" ht="30.75" customHeight="1" spans="1:9">
      <c r="A185" s="62"/>
      <c r="B185" s="63"/>
      <c r="C185" s="130"/>
      <c r="D185" s="130"/>
      <c r="E185" s="98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130"/>
      <c r="D186" s="130"/>
      <c r="E186" s="98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133"/>
      <c r="D187" s="130"/>
      <c r="E187" s="98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419.99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93</v>
      </c>
      <c r="D190" s="81"/>
      <c r="E190" s="90">
        <f ca="1">(F40+E170)-(SUM(E172:E181)+SUM(E183:E189))</f>
        <v>8380.12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1" workbookViewId="0">
      <selection activeCell="D93" sqref="D9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14425.15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14532.37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115"/>
      <c r="D10" s="97" t="s">
        <v>98</v>
      </c>
      <c r="E10" s="116"/>
      <c r="F10" s="7">
        <v>2435</v>
      </c>
      <c r="G10" s="7"/>
      <c r="H10" s="14"/>
      <c r="I10" s="47"/>
    </row>
    <row r="11" ht="24.75" customHeight="1" spans="1:9">
      <c r="A11" s="95"/>
      <c r="B11" s="96"/>
      <c r="C11" s="115"/>
      <c r="D11" s="97"/>
      <c r="E11" s="116"/>
      <c r="F11" s="7">
        <v>0</v>
      </c>
      <c r="G11" s="7"/>
      <c r="H11" s="14"/>
      <c r="I11" s="47"/>
    </row>
    <row r="12" ht="24" customHeight="1" spans="1:9">
      <c r="A12" s="19"/>
      <c r="B12" s="21"/>
      <c r="C12" s="22"/>
      <c r="D12" s="21"/>
      <c r="E12" s="22"/>
      <c r="F12" s="41">
        <v>0</v>
      </c>
      <c r="G12" s="42"/>
      <c r="H12" s="14"/>
      <c r="I12" s="47"/>
    </row>
    <row r="13" ht="25.5" customHeight="1" spans="1:9">
      <c r="A13" s="19"/>
      <c r="B13" s="21"/>
      <c r="C13" s="22"/>
      <c r="D13" s="21"/>
      <c r="E13" s="22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95"/>
      <c r="B25" s="96"/>
      <c r="C25" s="96"/>
      <c r="D25" s="97"/>
      <c r="E25" s="97"/>
      <c r="F25" s="7">
        <v>0</v>
      </c>
      <c r="G25" s="7"/>
      <c r="H25" s="14"/>
      <c r="I25" s="47"/>
    </row>
    <row r="26" ht="24.75" customHeight="1" spans="1:9">
      <c r="A26" s="19"/>
      <c r="B26" s="104"/>
      <c r="C26" s="105"/>
      <c r="D26" s="104"/>
      <c r="E26" s="105"/>
      <c r="F26" s="106">
        <v>0</v>
      </c>
      <c r="G26" s="107"/>
      <c r="H26" s="14"/>
      <c r="I26" s="47"/>
    </row>
    <row r="27" ht="24.75" customHeight="1" spans="1:9">
      <c r="A27" s="19"/>
      <c r="B27" s="21"/>
      <c r="C27" s="22"/>
      <c r="D27" s="21"/>
      <c r="E27" s="22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97</v>
      </c>
      <c r="C34" s="96"/>
      <c r="D34" s="116" t="s">
        <v>98</v>
      </c>
      <c r="E34" s="11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116"/>
      <c r="E35" s="11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116"/>
      <c r="E36" s="11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1"/>
      <c r="E37" s="22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419.99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-6902.99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October 2025</v>
      </c>
      <c r="B116" s="56"/>
      <c r="C116" s="57"/>
      <c r="D116" s="57"/>
      <c r="E116" s="70" cm="1">
        <f ca="1" t="array" ref="E116">INDIRECT("'"&amp;INDIRECT("Main!B15")&amp;"'!E190")</f>
        <v>8380.12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102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/>
      <c r="D120" s="100"/>
      <c r="E120" s="102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7.75" customHeight="1" spans="1:9">
      <c r="A129" s="62"/>
      <c r="B129" s="63"/>
      <c r="C129" s="100"/>
      <c r="D129" s="100"/>
      <c r="E129" s="102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5.5" customHeight="1" spans="1:9">
      <c r="A131" s="62"/>
      <c r="B131" s="63"/>
      <c r="C131" s="113"/>
      <c r="D131" s="114"/>
      <c r="E131" s="102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419.99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10395.13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November 2025</v>
      </c>
      <c r="B143" s="56"/>
      <c r="C143" s="57"/>
      <c r="D143" s="57"/>
      <c r="E143" s="87">
        <f ca="1">E136</f>
        <v>10395.13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/>
      <c r="D145" s="100"/>
      <c r="E145" s="102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7.7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31.5" customHeight="1" spans="1:9">
      <c r="A158" s="62"/>
      <c r="B158" s="63"/>
      <c r="C158" s="72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419.99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12410.14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December 2025</v>
      </c>
      <c r="B170" s="56"/>
      <c r="C170" s="57"/>
      <c r="D170" s="57"/>
      <c r="E170" s="90">
        <f ca="1">E163</f>
        <v>12410.14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102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6.25" customHeight="1" spans="1:9">
      <c r="A183" s="62"/>
      <c r="B183" s="63"/>
      <c r="C183" s="100"/>
      <c r="D183" s="100"/>
      <c r="E183" s="36">
        <v>0</v>
      </c>
      <c r="F183" s="14"/>
      <c r="G183" s="14"/>
      <c r="H183" s="14"/>
      <c r="I183" s="47"/>
    </row>
    <row r="184" ht="28.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419.99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14425.15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E95" sqref="E95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20470.18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20577.4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96"/>
      <c r="D10" s="97" t="s">
        <v>98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95"/>
      <c r="B13" s="96"/>
      <c r="C13" s="96"/>
      <c r="D13" s="97"/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110"/>
      <c r="C24" s="110"/>
      <c r="D24" s="111"/>
      <c r="E24" s="111"/>
      <c r="F24" s="112">
        <v>0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97</v>
      </c>
      <c r="C34" s="96"/>
      <c r="D34" s="97" t="s">
        <v>98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419.99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-6902.99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January 2026</v>
      </c>
      <c r="B116" s="56"/>
      <c r="C116" s="57"/>
      <c r="D116" s="57"/>
      <c r="E116" s="70" cm="1">
        <f ca="1" t="array" ref="E116">INDIRECT("'"&amp;INDIRECT("Main!B18")&amp;"'!E190")</f>
        <v>14425.15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30.75" customHeight="1" spans="1:9">
      <c r="A129" s="62"/>
      <c r="B129" s="63"/>
      <c r="C129" s="100"/>
      <c r="D129" s="109"/>
      <c r="E129" s="98">
        <v>0</v>
      </c>
      <c r="F129" s="14"/>
      <c r="G129" s="14"/>
      <c r="H129" s="14"/>
      <c r="I129" s="47"/>
    </row>
    <row r="130" ht="30.75" customHeight="1" spans="1:9">
      <c r="A130" s="62"/>
      <c r="B130" s="63"/>
      <c r="C130" s="113"/>
      <c r="D130" s="114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419.99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16440.16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February 2026</v>
      </c>
      <c r="B143" s="56"/>
      <c r="C143" s="57"/>
      <c r="D143" s="57"/>
      <c r="E143" s="87">
        <f ca="1">E136</f>
        <v>16440.16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9.2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419.99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18455.17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March 2026</v>
      </c>
      <c r="B170" s="56"/>
      <c r="C170" s="57"/>
      <c r="D170" s="57"/>
      <c r="E170" s="90">
        <f ca="1">E163</f>
        <v>18455.17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419.99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20470.18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D93" sqref="D93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26515.21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26622.43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96"/>
      <c r="D10" s="97" t="s">
        <v>98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97</v>
      </c>
      <c r="C34" s="96"/>
      <c r="D34" s="97" t="s">
        <v>98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419.99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108">
        <f ca="1">C108-C96</f>
        <v>-6902.99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April 2026</v>
      </c>
      <c r="B116" s="56"/>
      <c r="C116" s="57"/>
      <c r="D116" s="57"/>
      <c r="E116" s="70" cm="1">
        <f ca="1" t="array" ref="E116">INDIRECT("'"&amp;INDIRECT("Main!B21")&amp;"'!E190")</f>
        <v>20470.18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9.2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419.99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22485.19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May 2026</v>
      </c>
      <c r="B143" s="56"/>
      <c r="C143" s="57"/>
      <c r="D143" s="57"/>
      <c r="E143" s="87">
        <f ca="1">E136</f>
        <v>22485.19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1.5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419.99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24500.2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June 2026</v>
      </c>
      <c r="B170" s="56"/>
      <c r="C170" s="57"/>
      <c r="D170" s="57"/>
      <c r="E170" s="90">
        <f ca="1">E163</f>
        <v>24500.2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419.99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26515.21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4" workbookViewId="0">
      <selection activeCell="D92" sqref="D92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97</v>
      </c>
      <c r="C10" s="96"/>
      <c r="D10" s="97" t="s">
        <v>98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110</v>
      </c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97</v>
      </c>
      <c r="C22" s="96"/>
      <c r="D22" s="97" t="s">
        <v>98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 t="s">
        <v>97</v>
      </c>
      <c r="C34" s="105"/>
      <c r="D34" s="104" t="s">
        <v>98</v>
      </c>
      <c r="E34" s="105"/>
      <c r="F34" s="106">
        <v>2435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19.99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142.99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419.99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108">
        <f ca="1">C108-C96</f>
        <v>-6902.99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July 2026</v>
      </c>
      <c r="B116" s="56"/>
      <c r="C116" s="57"/>
      <c r="D116" s="57"/>
      <c r="E116" s="70" cm="1">
        <f ca="1" t="array" ref="E116">INDIRECT("'"&amp;INDIRECT("Main!B24")&amp;"'!E190")</f>
        <v>26515.21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419.99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28530.22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August 2026</v>
      </c>
      <c r="B143" s="56"/>
      <c r="C143" s="57"/>
      <c r="D143" s="57"/>
      <c r="E143" s="87">
        <f ca="1">E136</f>
        <v>28530.22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5.5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6.2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419.99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30545.23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September 2026</v>
      </c>
      <c r="B170" s="56"/>
      <c r="C170" s="57"/>
      <c r="D170" s="57"/>
      <c r="E170" s="90">
        <f ca="1">E163</f>
        <v>30545.23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7.75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7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419.99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6" workbookViewId="0">
      <selection activeCell="C91" sqref="C91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104"/>
      <c r="C22" s="105"/>
      <c r="D22" s="104"/>
      <c r="E22" s="105"/>
      <c r="F22" s="106">
        <v>0</v>
      </c>
      <c r="G22" s="10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/>
      <c r="C34" s="105"/>
      <c r="D34" s="104"/>
      <c r="E34" s="105"/>
      <c r="F34" s="106">
        <v>0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October 2026</v>
      </c>
      <c r="B116" s="56"/>
      <c r="C116" s="57"/>
      <c r="D116" s="57"/>
      <c r="E116" s="70" cm="1">
        <f ca="1" t="array" ref="E116">INDIRECT("'"&amp;INDIRECT("Main!B27")&amp;"'!E190")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96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November 2026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74.1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74.1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December 2026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69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9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E185" sqref="E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January 2027</v>
      </c>
      <c r="B116" s="56"/>
      <c r="C116" s="57"/>
      <c r="D116" s="57"/>
      <c r="E116" s="70" cm="1">
        <f ca="1" t="array" ref="E116">INDIRECT("'"&amp;INDIRECT("Main!B30")&amp;"'!E190")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110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110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February 2027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90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March 2027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89.1" customHeight="1" spans="1:9">
      <c r="A183" s="62"/>
      <c r="B183" s="63"/>
      <c r="C183" s="99"/>
      <c r="D183" s="103"/>
      <c r="E183" s="101">
        <v>0</v>
      </c>
      <c r="F183" s="14"/>
      <c r="G183" s="14"/>
      <c r="H183" s="14"/>
      <c r="I183" s="47"/>
    </row>
    <row r="184" ht="89.1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6" workbookViewId="0">
      <selection activeCell="E184" sqref="E184:E185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April 2027</v>
      </c>
      <c r="B116" s="56"/>
      <c r="C116" s="57"/>
      <c r="D116" s="57"/>
      <c r="E116" s="70" cm="1">
        <f ca="1" t="array" ref="E116">INDIRECT("'"&amp;INDIRECT("Main!B33")&amp;"'!E190")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63.95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3.9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May 2027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93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June 2027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78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3" workbookViewId="0">
      <selection activeCell="E187" sqref="E1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July 2027</v>
      </c>
      <c r="B116" s="56"/>
      <c r="C116" s="57"/>
      <c r="D116" s="57"/>
      <c r="E116" s="70" cm="1">
        <f ca="1" t="array" ref="E116">INDIRECT("'"&amp;INDIRECT("Main!B36")&amp;"'!E190")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65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5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August 2027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105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05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September 2027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6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4" sqref="C184:D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October 2027</v>
      </c>
      <c r="B116" s="56"/>
      <c r="C116" s="57"/>
      <c r="D116" s="57"/>
      <c r="E116" s="70" cm="1">
        <f ca="1" t="array" ref="E116">INDIRECT("'"&amp;INDIRECT("Main!B39")&amp;"'!E190")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83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3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November 2027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114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14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December 2027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84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3" workbookViewId="0">
      <selection activeCell="E186" sqref="E1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February 2028</v>
      </c>
      <c r="B116" s="56"/>
      <c r="C116" s="57"/>
      <c r="D116" s="57"/>
      <c r="E116" s="70" cm="1">
        <f ca="1" t="array" ref="E116">INDIRECT("'"&amp;INDIRECT("Main!B42")&amp;"'!E190")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86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6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February 2028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78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March 2028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April 2028</v>
      </c>
      <c r="B116" s="56"/>
      <c r="C116" s="57"/>
      <c r="D116" s="57"/>
      <c r="E116" s="70" cm="1">
        <f ca="1" t="array" ref="E116">INDIRECT("'"&amp;INDIRECT("Main!B45")&amp;"'!E190")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May 2028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June 2028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80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111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July 2028</v>
      </c>
      <c r="B116" s="56"/>
      <c r="C116" s="57"/>
      <c r="D116" s="57"/>
      <c r="E116" s="70" cm="1">
        <f ca="1" t="array" ref="E116">INDIRECT("'"&amp;INDIRECT("Main!B48")&amp;"'!E190")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August 2028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September 2028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94</v>
      </c>
      <c r="C2" s="4" cm="1">
        <f ca="1" t="array" ref="C2">INDIRECT("'"&amp;Main!B9&amp;"'!$C$16")</f>
        <v>107.22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95</v>
      </c>
      <c r="C3" s="7">
        <f ca="1">E190</f>
        <v>32560.24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32667.46</v>
      </c>
      <c r="D4" s="10"/>
      <c r="E4" s="10"/>
      <c r="F4" s="10"/>
      <c r="G4" s="10"/>
      <c r="H4" s="14"/>
      <c r="I4" s="47"/>
    </row>
    <row r="5" ht="24.75" customHeight="1" spans="1:9">
      <c r="A5" s="11" t="s">
        <v>96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62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63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68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70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Sportify Music Paid For 7th of Each Month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>Oxford Dictionary</v>
      </c>
      <c r="B91" s="37" t="str" cm="1">
        <f ca="1" t="array" ref="B91">IF((INDIRECT("'"&amp;INDIRECT("Main!B9")&amp;"'!B105"))=0,"",(INDIRECT("'"&amp;INDIRECT("Main!B9")&amp;"'!B105")))</f>
        <v>Paid For 19th of Each Month</v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79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80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-5400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87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88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89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October 2028</v>
      </c>
      <c r="B116" s="56"/>
      <c r="C116" s="57"/>
      <c r="D116" s="57"/>
      <c r="E116" s="70" cm="1">
        <f ca="1" t="array" ref="E116">INDIRECT("'"&amp;INDIRECT("Main!B51")&amp;"'!E190")</f>
        <v>32560.24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90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91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92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93</v>
      </c>
      <c r="D136" s="81"/>
      <c r="E136" s="87">
        <f ca="1">(F16+E116)-(SUM(E118:E127)+SUM(E129:E135))</f>
        <v>32560.24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89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November 2028</v>
      </c>
      <c r="B143" s="56"/>
      <c r="C143" s="57"/>
      <c r="D143" s="57"/>
      <c r="E143" s="87">
        <f ca="1">E136</f>
        <v>32560.24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90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91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92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93</v>
      </c>
      <c r="D163" s="81"/>
      <c r="E163" s="90">
        <f ca="1">(F28+E143)-(SUM(E145:E154)+SUM(E156:E162))</f>
        <v>32560.24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89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December 2028</v>
      </c>
      <c r="B170" s="56"/>
      <c r="C170" s="57"/>
      <c r="D170" s="57"/>
      <c r="E170" s="90">
        <f ca="1">E163</f>
        <v>32560.24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90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91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92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93</v>
      </c>
      <c r="D190" s="81"/>
      <c r="E190" s="90">
        <f ca="1">(F40+E170)-(SUM(E172:E181)+SUM(E183:E189))</f>
        <v>32560.24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2025-03-04T13:27:00Z</dcterms:created>
  <dcterms:modified xsi:type="dcterms:W3CDTF">2025-05-09T13:12:51Z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