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4"/>
  <workbookPr/>
  <xr:revisionPtr revIDLastSave="0" documentId="11_E078C0521FC9192F1027855279B58C9CDD438DB2" xr6:coauthVersionLast="47" xr6:coauthVersionMax="47" xr10:uidLastSave="{00000000-0000-0000-0000-000000000000}"/>
  <bookViews>
    <workbookView xWindow="0" yWindow="0" windowWidth="0" windowHeight="21560" xr2:uid="{00000000-000D-0000-FFFF-FFFF00000000}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9" i="17" l="1"/>
  <c r="A170" i="17"/>
  <c r="A168" i="17"/>
  <c r="E162" i="17"/>
  <c r="A143" i="17"/>
  <c r="A141" i="17"/>
  <c r="E135" i="17"/>
  <c r="E116" i="17" a="1"/>
  <c r="A116" i="17"/>
  <c r="A114" i="17"/>
  <c r="C107" i="17" a="1"/>
  <c r="B107" i="17" a="1"/>
  <c r="B107" i="17"/>
  <c r="A107" i="17" a="1"/>
  <c r="A107" i="17"/>
  <c r="C106" i="17" a="1"/>
  <c r="B106" i="17" a="1"/>
  <c r="B106" i="17"/>
  <c r="A106" i="17" a="1"/>
  <c r="A106" i="17"/>
  <c r="C105" i="17" a="1"/>
  <c r="B105" i="17" a="1"/>
  <c r="B105" i="17"/>
  <c r="A105" i="17" a="1"/>
  <c r="A105" i="17"/>
  <c r="C104" i="17" a="1"/>
  <c r="B104" i="17" a="1"/>
  <c r="B104" i="17"/>
  <c r="A104" i="17" a="1"/>
  <c r="A104" i="17"/>
  <c r="C103" i="17" a="1"/>
  <c r="B103" i="17" a="1"/>
  <c r="B103" i="17"/>
  <c r="A103" i="17" a="1"/>
  <c r="A103" i="17"/>
  <c r="C102" i="17" a="1"/>
  <c r="B102" i="17" a="1"/>
  <c r="B102" i="17"/>
  <c r="A102" i="17" a="1"/>
  <c r="A102" i="17"/>
  <c r="C101" i="17" a="1"/>
  <c r="B101" i="17" a="1"/>
  <c r="B101" i="17"/>
  <c r="A101" i="17" a="1"/>
  <c r="A101" i="17"/>
  <c r="C100" i="17" a="1"/>
  <c r="B100" i="17" a="1"/>
  <c r="B100" i="17"/>
  <c r="A100" i="17" a="1"/>
  <c r="A100" i="17"/>
  <c r="C99" i="17" a="1"/>
  <c r="B99" i="17" a="1"/>
  <c r="B99" i="17"/>
  <c r="A99" i="17" a="1"/>
  <c r="A99" i="17"/>
  <c r="C98" i="17" a="1"/>
  <c r="B98" i="17" a="1"/>
  <c r="B98" i="17"/>
  <c r="A98" i="17" a="1"/>
  <c r="A98" i="17"/>
  <c r="C96" i="17"/>
  <c r="C95" i="17"/>
  <c r="B94" i="17" a="1"/>
  <c r="B94" i="17"/>
  <c r="A94" i="17" a="1"/>
  <c r="A94" i="17"/>
  <c r="B93" i="17" a="1"/>
  <c r="B93" i="17"/>
  <c r="A93" i="17" a="1"/>
  <c r="A93" i="17"/>
  <c r="B92" i="17" a="1"/>
  <c r="B92" i="17"/>
  <c r="A92" i="17" a="1"/>
  <c r="A92" i="17"/>
  <c r="B91" i="17" a="1"/>
  <c r="B91" i="17"/>
  <c r="A91" i="17" a="1"/>
  <c r="A91" i="17"/>
  <c r="B90" i="17" a="1"/>
  <c r="B90" i="17"/>
  <c r="A90" i="17" a="1"/>
  <c r="A90" i="17"/>
  <c r="B89" i="17" a="1"/>
  <c r="B89" i="17"/>
  <c r="A89" i="17" a="1"/>
  <c r="A89" i="17"/>
  <c r="B88" i="17" a="1"/>
  <c r="B88" i="17"/>
  <c r="A88" i="17" a="1"/>
  <c r="A88" i="17"/>
  <c r="B87" i="17" a="1"/>
  <c r="B87" i="17"/>
  <c r="A87" i="17" a="1"/>
  <c r="A87" i="17"/>
  <c r="C85" i="17"/>
  <c r="B84" i="17" a="1"/>
  <c r="B84" i="17"/>
  <c r="A84" i="17" a="1"/>
  <c r="A84" i="17"/>
  <c r="B83" i="17" a="1"/>
  <c r="B83" i="17"/>
  <c r="A83" i="17" a="1"/>
  <c r="A83" i="17"/>
  <c r="B82" i="17" a="1"/>
  <c r="B82" i="17"/>
  <c r="A82" i="17" a="1"/>
  <c r="A82" i="17"/>
  <c r="B81" i="17" a="1"/>
  <c r="B81" i="17"/>
  <c r="A81" i="17" a="1"/>
  <c r="A81" i="17"/>
  <c r="B80" i="17" a="1"/>
  <c r="B80" i="17"/>
  <c r="A80" i="17" a="1"/>
  <c r="A80" i="17"/>
  <c r="B79" i="17" a="1"/>
  <c r="B79" i="17"/>
  <c r="A79" i="17" a="1"/>
  <c r="A79" i="17"/>
  <c r="B78" i="17" a="1"/>
  <c r="B78" i="17"/>
  <c r="A78" i="17" a="1"/>
  <c r="A78" i="17"/>
  <c r="B77" i="17" a="1"/>
  <c r="B77" i="17"/>
  <c r="A77" i="17" a="1"/>
  <c r="A77" i="17"/>
  <c r="C75" i="17"/>
  <c r="B74" i="17" a="1"/>
  <c r="B74" i="17"/>
  <c r="A74" i="17" a="1"/>
  <c r="A74" i="17"/>
  <c r="B73" i="17" a="1"/>
  <c r="B73" i="17"/>
  <c r="A73" i="17" a="1"/>
  <c r="A73" i="17"/>
  <c r="B72" i="17" a="1"/>
  <c r="B72" i="17"/>
  <c r="A72" i="17" a="1"/>
  <c r="A72" i="17"/>
  <c r="B71" i="17" a="1"/>
  <c r="B71" i="17"/>
  <c r="A71" i="17" a="1"/>
  <c r="A71" i="17"/>
  <c r="B70" i="17" a="1"/>
  <c r="B70" i="17"/>
  <c r="A70" i="17" a="1"/>
  <c r="A70" i="17"/>
  <c r="B69" i="17" a="1"/>
  <c r="B69" i="17"/>
  <c r="A69" i="17" a="1"/>
  <c r="A69" i="17"/>
  <c r="B68" i="17" a="1"/>
  <c r="B68" i="17"/>
  <c r="A68" i="17" a="1"/>
  <c r="A68" i="17"/>
  <c r="C66" i="17"/>
  <c r="B65" i="17" a="1"/>
  <c r="B65" i="17"/>
  <c r="A65" i="17" a="1"/>
  <c r="A65" i="17"/>
  <c r="B64" i="17" a="1"/>
  <c r="B64" i="17"/>
  <c r="A64" i="17" a="1"/>
  <c r="A64" i="17"/>
  <c r="B63" i="17" a="1"/>
  <c r="B63" i="17"/>
  <c r="A63" i="17" a="1"/>
  <c r="A63" i="17"/>
  <c r="B62" i="17" a="1"/>
  <c r="B62" i="17"/>
  <c r="A62" i="17" a="1"/>
  <c r="A62" i="17"/>
  <c r="B61" i="17" a="1"/>
  <c r="B61" i="17"/>
  <c r="A61" i="17" a="1"/>
  <c r="A61" i="17"/>
  <c r="B60" i="17" a="1"/>
  <c r="B60" i="17"/>
  <c r="A60" i="17" a="1"/>
  <c r="A60" i="17"/>
  <c r="B59" i="17" a="1"/>
  <c r="B59" i="17"/>
  <c r="A59" i="17" a="1"/>
  <c r="A59" i="17"/>
  <c r="B58" i="17" a="1"/>
  <c r="B58" i="17"/>
  <c r="A58" i="17" a="1"/>
  <c r="A58" i="17"/>
  <c r="B57" i="17" a="1"/>
  <c r="B57" i="17"/>
  <c r="A57" i="17" a="1"/>
  <c r="A57" i="17"/>
  <c r="C55" i="17"/>
  <c r="B54" i="17" a="1"/>
  <c r="B54" i="17"/>
  <c r="A54" i="17" a="1"/>
  <c r="A54" i="17"/>
  <c r="B53" i="17" a="1"/>
  <c r="B53" i="17"/>
  <c r="A53" i="17" a="1"/>
  <c r="A53" i="17"/>
  <c r="B52" i="17" a="1"/>
  <c r="B52" i="17"/>
  <c r="A52" i="17" a="1"/>
  <c r="A52" i="17"/>
  <c r="B51" i="17" a="1"/>
  <c r="B51" i="17"/>
  <c r="A51" i="17" a="1"/>
  <c r="A51" i="17"/>
  <c r="B50" i="17" a="1"/>
  <c r="B50" i="17"/>
  <c r="A50" i="17" a="1"/>
  <c r="A50" i="17"/>
  <c r="B49" i="17" a="1"/>
  <c r="B49" i="17"/>
  <c r="A49" i="17" a="1"/>
  <c r="A49" i="17"/>
  <c r="B48" i="17" a="1"/>
  <c r="B48" i="17"/>
  <c r="A48" i="17" a="1"/>
  <c r="A48" i="17"/>
  <c r="B47" i="17" a="1"/>
  <c r="B47" i="17"/>
  <c r="A47" i="17" a="1"/>
  <c r="A47" i="17"/>
  <c r="A44" i="17"/>
  <c r="F40" i="17"/>
  <c r="A32" i="17"/>
  <c r="F28" i="17"/>
  <c r="A20" i="17"/>
  <c r="F16" i="17"/>
  <c r="A8" i="17"/>
  <c r="C2" i="17" a="1"/>
  <c r="C2" i="17"/>
  <c r="A1" i="17"/>
  <c r="E189" i="16"/>
  <c r="A170" i="16"/>
  <c r="A168" i="16"/>
  <c r="E162" i="16"/>
  <c r="A143" i="16"/>
  <c r="A141" i="16"/>
  <c r="E135" i="16"/>
  <c r="E116" i="16" a="1"/>
  <c r="A116" i="16"/>
  <c r="A114" i="16"/>
  <c r="C107" i="16" a="1"/>
  <c r="B107" i="16" a="1"/>
  <c r="B107" i="16"/>
  <c r="A107" i="16" a="1"/>
  <c r="A107" i="16"/>
  <c r="C106" i="16" a="1"/>
  <c r="B106" i="16" a="1"/>
  <c r="B106" i="16"/>
  <c r="A106" i="16" a="1"/>
  <c r="A106" i="16"/>
  <c r="C105" i="16" a="1"/>
  <c r="B105" i="16" a="1"/>
  <c r="B105" i="16"/>
  <c r="A105" i="16" a="1"/>
  <c r="A105" i="16"/>
  <c r="C104" i="16" a="1"/>
  <c r="B104" i="16" a="1"/>
  <c r="B104" i="16"/>
  <c r="A104" i="16" a="1"/>
  <c r="A104" i="16"/>
  <c r="C103" i="16" a="1"/>
  <c r="B103" i="16" a="1"/>
  <c r="B103" i="16"/>
  <c r="A103" i="16" a="1"/>
  <c r="A103" i="16"/>
  <c r="C102" i="16" a="1"/>
  <c r="A102" i="16" a="1"/>
  <c r="A102" i="16"/>
  <c r="C101" i="16" a="1"/>
  <c r="B101" i="16" a="1"/>
  <c r="B101" i="16"/>
  <c r="A101" i="16" a="1"/>
  <c r="A101" i="16"/>
  <c r="C100" i="16" a="1"/>
  <c r="B100" i="16" a="1"/>
  <c r="B100" i="16"/>
  <c r="A100" i="16" a="1"/>
  <c r="A100" i="16"/>
  <c r="C99" i="16" a="1"/>
  <c r="B99" i="16" a="1"/>
  <c r="B99" i="16"/>
  <c r="A99" i="16" a="1"/>
  <c r="A99" i="16"/>
  <c r="C98" i="16" a="1"/>
  <c r="B98" i="16" a="1"/>
  <c r="B98" i="16"/>
  <c r="A98" i="16" a="1"/>
  <c r="A98" i="16"/>
  <c r="C96" i="16"/>
  <c r="C95" i="16"/>
  <c r="B94" i="16" a="1"/>
  <c r="B94" i="16"/>
  <c r="A94" i="16" a="1"/>
  <c r="A94" i="16"/>
  <c r="B93" i="16" a="1"/>
  <c r="B93" i="16"/>
  <c r="A93" i="16" a="1"/>
  <c r="A93" i="16"/>
  <c r="B92" i="16" a="1"/>
  <c r="B92" i="16"/>
  <c r="A92" i="16" a="1"/>
  <c r="A92" i="16"/>
  <c r="B91" i="16" a="1"/>
  <c r="B91" i="16"/>
  <c r="A91" i="16" a="1"/>
  <c r="A91" i="16"/>
  <c r="B90" i="16" a="1"/>
  <c r="B90" i="16"/>
  <c r="A90" i="16" a="1"/>
  <c r="A90" i="16"/>
  <c r="B89" i="16" a="1"/>
  <c r="B89" i="16"/>
  <c r="A89" i="16" a="1"/>
  <c r="A89" i="16"/>
  <c r="B88" i="16" a="1"/>
  <c r="B88" i="16"/>
  <c r="A88" i="16" a="1"/>
  <c r="A88" i="16"/>
  <c r="B87" i="16" a="1"/>
  <c r="B87" i="16"/>
  <c r="A87" i="16" a="1"/>
  <c r="A87" i="16"/>
  <c r="C85" i="16"/>
  <c r="B84" i="16" a="1"/>
  <c r="B84" i="16"/>
  <c r="A84" i="16" a="1"/>
  <c r="A84" i="16"/>
  <c r="B83" i="16" a="1"/>
  <c r="B83" i="16"/>
  <c r="A83" i="16" a="1"/>
  <c r="A83" i="16"/>
  <c r="B82" i="16" a="1"/>
  <c r="B82" i="16"/>
  <c r="A82" i="16" a="1"/>
  <c r="A82" i="16"/>
  <c r="B81" i="16" a="1"/>
  <c r="B81" i="16"/>
  <c r="A81" i="16" a="1"/>
  <c r="A81" i="16"/>
  <c r="B80" i="16" a="1"/>
  <c r="B80" i="16"/>
  <c r="A80" i="16" a="1"/>
  <c r="A80" i="16"/>
  <c r="B79" i="16" a="1"/>
  <c r="B79" i="16"/>
  <c r="A79" i="16" a="1"/>
  <c r="A79" i="16"/>
  <c r="B78" i="16" a="1"/>
  <c r="B78" i="16"/>
  <c r="A78" i="16" a="1"/>
  <c r="A78" i="16"/>
  <c r="B77" i="16" a="1"/>
  <c r="B77" i="16"/>
  <c r="A77" i="16" a="1"/>
  <c r="A77" i="16"/>
  <c r="C75" i="16"/>
  <c r="B74" i="16" a="1"/>
  <c r="B74" i="16"/>
  <c r="A74" i="16" a="1"/>
  <c r="A74" i="16"/>
  <c r="B73" i="16" a="1"/>
  <c r="B73" i="16"/>
  <c r="A73" i="16" a="1"/>
  <c r="A73" i="16"/>
  <c r="B72" i="16" a="1"/>
  <c r="B72" i="16"/>
  <c r="A72" i="16" a="1"/>
  <c r="A72" i="16"/>
  <c r="B71" i="16" a="1"/>
  <c r="B71" i="16"/>
  <c r="A71" i="16" a="1"/>
  <c r="A71" i="16"/>
  <c r="B70" i="16" a="1"/>
  <c r="B70" i="16"/>
  <c r="A70" i="16" a="1"/>
  <c r="A70" i="16"/>
  <c r="B69" i="16" a="1"/>
  <c r="B69" i="16"/>
  <c r="A69" i="16" a="1"/>
  <c r="A69" i="16"/>
  <c r="B68" i="16" a="1"/>
  <c r="B68" i="16"/>
  <c r="A68" i="16" a="1"/>
  <c r="A68" i="16"/>
  <c r="C66" i="16"/>
  <c r="B65" i="16" a="1"/>
  <c r="B65" i="16"/>
  <c r="A65" i="16" a="1"/>
  <c r="A65" i="16"/>
  <c r="B64" i="16" a="1"/>
  <c r="B64" i="16"/>
  <c r="A64" i="16" a="1"/>
  <c r="A64" i="16"/>
  <c r="B63" i="16" a="1"/>
  <c r="B63" i="16"/>
  <c r="A63" i="16" a="1"/>
  <c r="A63" i="16"/>
  <c r="B62" i="16" a="1"/>
  <c r="B62" i="16"/>
  <c r="A62" i="16" a="1"/>
  <c r="A62" i="16"/>
  <c r="B61" i="16" a="1"/>
  <c r="B61" i="16"/>
  <c r="A61" i="16" a="1"/>
  <c r="A61" i="16"/>
  <c r="B60" i="16" a="1"/>
  <c r="B60" i="16"/>
  <c r="A60" i="16" a="1"/>
  <c r="A60" i="16"/>
  <c r="B59" i="16" a="1"/>
  <c r="B59" i="16"/>
  <c r="A59" i="16" a="1"/>
  <c r="A59" i="16"/>
  <c r="B58" i="16" a="1"/>
  <c r="B58" i="16"/>
  <c r="A58" i="16" a="1"/>
  <c r="A58" i="16"/>
  <c r="B57" i="16" a="1"/>
  <c r="B57" i="16"/>
  <c r="A57" i="16" a="1"/>
  <c r="A57" i="16"/>
  <c r="C55" i="16"/>
  <c r="B54" i="16" a="1"/>
  <c r="B54" i="16"/>
  <c r="A54" i="16" a="1"/>
  <c r="A54" i="16"/>
  <c r="B53" i="16" a="1"/>
  <c r="B53" i="16"/>
  <c r="A53" i="16" a="1"/>
  <c r="A53" i="16"/>
  <c r="B52" i="16" a="1"/>
  <c r="B52" i="16"/>
  <c r="A52" i="16" a="1"/>
  <c r="A52" i="16"/>
  <c r="B51" i="16" a="1"/>
  <c r="B51" i="16"/>
  <c r="A51" i="16" a="1"/>
  <c r="A51" i="16"/>
  <c r="B50" i="16" a="1"/>
  <c r="B50" i="16"/>
  <c r="A50" i="16" a="1"/>
  <c r="A50" i="16"/>
  <c r="B49" i="16" a="1"/>
  <c r="B49" i="16"/>
  <c r="A49" i="16" a="1"/>
  <c r="A49" i="16"/>
  <c r="B48" i="16" a="1"/>
  <c r="B48" i="16"/>
  <c r="A48" i="16" a="1"/>
  <c r="A48" i="16"/>
  <c r="B47" i="16" a="1"/>
  <c r="B47" i="16"/>
  <c r="A47" i="16" a="1"/>
  <c r="A47" i="16"/>
  <c r="A44" i="16"/>
  <c r="F40" i="16"/>
  <c r="A32" i="16"/>
  <c r="F28" i="16"/>
  <c r="A20" i="16"/>
  <c r="F16" i="16"/>
  <c r="A8" i="16"/>
  <c r="C2" i="16" a="1"/>
  <c r="C2" i="16"/>
  <c r="A1" i="16"/>
  <c r="E189" i="15"/>
  <c r="A170" i="15"/>
  <c r="A168" i="15"/>
  <c r="E162" i="15"/>
  <c r="A143" i="15"/>
  <c r="A141" i="15"/>
  <c r="E135" i="15"/>
  <c r="E116" i="15" a="1"/>
  <c r="A116" i="15"/>
  <c r="A114" i="15"/>
  <c r="C107" i="15" a="1"/>
  <c r="B107" i="15" a="1"/>
  <c r="B107" i="15"/>
  <c r="A107" i="15" a="1"/>
  <c r="A107" i="15"/>
  <c r="C106" i="15" a="1"/>
  <c r="B106" i="15" a="1"/>
  <c r="B106" i="15"/>
  <c r="A106" i="15" a="1"/>
  <c r="A106" i="15"/>
  <c r="C105" i="15" a="1"/>
  <c r="B105" i="15" a="1"/>
  <c r="B105" i="15"/>
  <c r="A105" i="15" a="1"/>
  <c r="A105" i="15"/>
  <c r="C104" i="15" a="1"/>
  <c r="B104" i="15" a="1"/>
  <c r="B104" i="15"/>
  <c r="A104" i="15" a="1"/>
  <c r="A104" i="15"/>
  <c r="C103" i="15" a="1"/>
  <c r="B103" i="15" a="1"/>
  <c r="B103" i="15"/>
  <c r="A103" i="15" a="1"/>
  <c r="A103" i="15"/>
  <c r="C102" i="15" a="1"/>
  <c r="B102" i="15" a="1"/>
  <c r="B102" i="15"/>
  <c r="A102" i="15" a="1"/>
  <c r="A102" i="15"/>
  <c r="C101" i="15" a="1"/>
  <c r="B101" i="15" a="1"/>
  <c r="B101" i="15"/>
  <c r="A101" i="15" a="1"/>
  <c r="A101" i="15"/>
  <c r="C100" i="15" a="1"/>
  <c r="B100" i="15" a="1"/>
  <c r="B100" i="15"/>
  <c r="A100" i="15" a="1"/>
  <c r="A100" i="15"/>
  <c r="C99" i="15" a="1"/>
  <c r="B99" i="15" a="1"/>
  <c r="B99" i="15"/>
  <c r="A99" i="15" a="1"/>
  <c r="A99" i="15"/>
  <c r="C98" i="15" a="1"/>
  <c r="B98" i="15" a="1"/>
  <c r="B98" i="15"/>
  <c r="A98" i="15" a="1"/>
  <c r="A98" i="15"/>
  <c r="C96" i="15"/>
  <c r="C95" i="15"/>
  <c r="B94" i="15" a="1"/>
  <c r="B94" i="15"/>
  <c r="A94" i="15" a="1"/>
  <c r="A94" i="15"/>
  <c r="B93" i="15" a="1"/>
  <c r="B93" i="15"/>
  <c r="A93" i="15" a="1"/>
  <c r="A93" i="15"/>
  <c r="B92" i="15" a="1"/>
  <c r="B92" i="15"/>
  <c r="A92" i="15" a="1"/>
  <c r="A92" i="15"/>
  <c r="B91" i="15" a="1"/>
  <c r="B91" i="15"/>
  <c r="A91" i="15" a="1"/>
  <c r="A91" i="15"/>
  <c r="B90" i="15" a="1"/>
  <c r="B90" i="15"/>
  <c r="A90" i="15" a="1"/>
  <c r="A90" i="15"/>
  <c r="B89" i="15" a="1"/>
  <c r="B89" i="15"/>
  <c r="A89" i="15" a="1"/>
  <c r="A89" i="15"/>
  <c r="B88" i="15" a="1"/>
  <c r="B88" i="15"/>
  <c r="A88" i="15" a="1"/>
  <c r="A88" i="15"/>
  <c r="B87" i="15" a="1"/>
  <c r="B87" i="15"/>
  <c r="A87" i="15" a="1"/>
  <c r="A87" i="15"/>
  <c r="C85" i="15"/>
  <c r="B84" i="15" a="1"/>
  <c r="B84" i="15"/>
  <c r="A84" i="15" a="1"/>
  <c r="A84" i="15"/>
  <c r="B83" i="15" a="1"/>
  <c r="B83" i="15"/>
  <c r="A83" i="15" a="1"/>
  <c r="A83" i="15"/>
  <c r="B82" i="15" a="1"/>
  <c r="B82" i="15"/>
  <c r="A82" i="15" a="1"/>
  <c r="A82" i="15"/>
  <c r="B81" i="15" a="1"/>
  <c r="B81" i="15"/>
  <c r="A81" i="15" a="1"/>
  <c r="A81" i="15"/>
  <c r="B80" i="15" a="1"/>
  <c r="B80" i="15"/>
  <c r="A80" i="15" a="1"/>
  <c r="A80" i="15"/>
  <c r="B79" i="15" a="1"/>
  <c r="B79" i="15"/>
  <c r="A79" i="15" a="1"/>
  <c r="A79" i="15"/>
  <c r="B78" i="15" a="1"/>
  <c r="B78" i="15"/>
  <c r="A78" i="15" a="1"/>
  <c r="A78" i="15"/>
  <c r="B77" i="15" a="1"/>
  <c r="B77" i="15"/>
  <c r="A77" i="15" a="1"/>
  <c r="A77" i="15"/>
  <c r="C75" i="15"/>
  <c r="B74" i="15" a="1"/>
  <c r="B74" i="15"/>
  <c r="A74" i="15" a="1"/>
  <c r="A74" i="15"/>
  <c r="B73" i="15" a="1"/>
  <c r="B73" i="15"/>
  <c r="A73" i="15" a="1"/>
  <c r="A73" i="15"/>
  <c r="B72" i="15" a="1"/>
  <c r="B72" i="15"/>
  <c r="A72" i="15" a="1"/>
  <c r="A72" i="15"/>
  <c r="B71" i="15" a="1"/>
  <c r="B71" i="15"/>
  <c r="A71" i="15" a="1"/>
  <c r="A71" i="15"/>
  <c r="B70" i="15" a="1"/>
  <c r="B70" i="15"/>
  <c r="A70" i="15" a="1"/>
  <c r="A70" i="15"/>
  <c r="B69" i="15" a="1"/>
  <c r="B69" i="15"/>
  <c r="A69" i="15" a="1"/>
  <c r="A69" i="15"/>
  <c r="B68" i="15" a="1"/>
  <c r="B68" i="15"/>
  <c r="A68" i="15" a="1"/>
  <c r="A68" i="15"/>
  <c r="C66" i="15"/>
  <c r="B65" i="15" a="1"/>
  <c r="B65" i="15"/>
  <c r="A65" i="15" a="1"/>
  <c r="A65" i="15"/>
  <c r="B64" i="15" a="1"/>
  <c r="B64" i="15"/>
  <c r="A64" i="15" a="1"/>
  <c r="A64" i="15"/>
  <c r="B63" i="15" a="1"/>
  <c r="B63" i="15"/>
  <c r="A63" i="15" a="1"/>
  <c r="A63" i="15"/>
  <c r="B62" i="15" a="1"/>
  <c r="B62" i="15"/>
  <c r="A62" i="15" a="1"/>
  <c r="A62" i="15"/>
  <c r="B61" i="15" a="1"/>
  <c r="B61" i="15"/>
  <c r="A61" i="15" a="1"/>
  <c r="A61" i="15"/>
  <c r="B60" i="15" a="1"/>
  <c r="B60" i="15"/>
  <c r="A60" i="15" a="1"/>
  <c r="A60" i="15"/>
  <c r="B59" i="15" a="1"/>
  <c r="B59" i="15"/>
  <c r="A59" i="15" a="1"/>
  <c r="A59" i="15"/>
  <c r="B58" i="15" a="1"/>
  <c r="B58" i="15"/>
  <c r="A58" i="15" a="1"/>
  <c r="A58" i="15"/>
  <c r="B57" i="15" a="1"/>
  <c r="B57" i="15"/>
  <c r="A57" i="15" a="1"/>
  <c r="A57" i="15"/>
  <c r="C55" i="15"/>
  <c r="B54" i="15" a="1"/>
  <c r="B54" i="15"/>
  <c r="A54" i="15" a="1"/>
  <c r="A54" i="15"/>
  <c r="B53" i="15" a="1"/>
  <c r="B53" i="15"/>
  <c r="A53" i="15" a="1"/>
  <c r="A53" i="15"/>
  <c r="B52" i="15" a="1"/>
  <c r="B52" i="15"/>
  <c r="A52" i="15" a="1"/>
  <c r="A52" i="15"/>
  <c r="B51" i="15" a="1"/>
  <c r="B51" i="15"/>
  <c r="A51" i="15" a="1"/>
  <c r="A51" i="15"/>
  <c r="B50" i="15" a="1"/>
  <c r="B50" i="15"/>
  <c r="A50" i="15" a="1"/>
  <c r="A50" i="15"/>
  <c r="B49" i="15" a="1"/>
  <c r="B49" i="15"/>
  <c r="A49" i="15" a="1"/>
  <c r="A49" i="15"/>
  <c r="B48" i="15" a="1"/>
  <c r="B48" i="15"/>
  <c r="A48" i="15" a="1"/>
  <c r="A48" i="15"/>
  <c r="B47" i="15" a="1"/>
  <c r="B47" i="15"/>
  <c r="A47" i="15" a="1"/>
  <c r="A47" i="15"/>
  <c r="A44" i="15"/>
  <c r="F40" i="15"/>
  <c r="A32" i="15"/>
  <c r="F28" i="15"/>
  <c r="A20" i="15"/>
  <c r="F16" i="15"/>
  <c r="A8" i="15"/>
  <c r="C2" i="15" a="1"/>
  <c r="C2" i="15"/>
  <c r="A1" i="15"/>
  <c r="E189" i="14"/>
  <c r="A170" i="14"/>
  <c r="A168" i="14"/>
  <c r="E162" i="14"/>
  <c r="A143" i="14"/>
  <c r="A141" i="14"/>
  <c r="E135" i="14"/>
  <c r="E116" i="14" a="1"/>
  <c r="A116" i="14"/>
  <c r="A114" i="14"/>
  <c r="C107" i="14" a="1"/>
  <c r="B107" i="14" a="1"/>
  <c r="B107" i="14"/>
  <c r="A107" i="14" a="1"/>
  <c r="A107" i="14"/>
  <c r="C106" i="14" a="1"/>
  <c r="B106" i="14" a="1"/>
  <c r="B106" i="14"/>
  <c r="A106" i="14" a="1"/>
  <c r="A106" i="14"/>
  <c r="C105" i="14" a="1"/>
  <c r="B105" i="14" a="1"/>
  <c r="B105" i="14"/>
  <c r="A105" i="14" a="1"/>
  <c r="A105" i="14"/>
  <c r="C104" i="14" a="1"/>
  <c r="B104" i="14" a="1"/>
  <c r="B104" i="14"/>
  <c r="A104" i="14" a="1"/>
  <c r="A104" i="14"/>
  <c r="C103" i="14" a="1"/>
  <c r="B103" i="14" a="1"/>
  <c r="B103" i="14"/>
  <c r="A103" i="14" a="1"/>
  <c r="A103" i="14"/>
  <c r="C102" i="14" a="1"/>
  <c r="B102" i="14" a="1"/>
  <c r="B102" i="14"/>
  <c r="A102" i="14" a="1"/>
  <c r="A102" i="14"/>
  <c r="C101" i="14" a="1"/>
  <c r="B101" i="14" a="1"/>
  <c r="B101" i="14"/>
  <c r="A101" i="14" a="1"/>
  <c r="A101" i="14"/>
  <c r="C100" i="14" a="1"/>
  <c r="B100" i="14" a="1"/>
  <c r="B100" i="14"/>
  <c r="A100" i="14" a="1"/>
  <c r="A100" i="14"/>
  <c r="C99" i="14" a="1"/>
  <c r="B99" i="14" a="1"/>
  <c r="B99" i="14"/>
  <c r="A99" i="14" a="1"/>
  <c r="A99" i="14"/>
  <c r="C98" i="14" a="1"/>
  <c r="B98" i="14" a="1"/>
  <c r="B98" i="14"/>
  <c r="A98" i="14" a="1"/>
  <c r="A98" i="14"/>
  <c r="C96" i="14"/>
  <c r="C95" i="14"/>
  <c r="B94" i="14" a="1"/>
  <c r="B94" i="14"/>
  <c r="A94" i="14" a="1"/>
  <c r="A94" i="14"/>
  <c r="B93" i="14" a="1"/>
  <c r="B93" i="14"/>
  <c r="A93" i="14" a="1"/>
  <c r="A93" i="14"/>
  <c r="B92" i="14" a="1"/>
  <c r="B92" i="14"/>
  <c r="A92" i="14" a="1"/>
  <c r="A92" i="14"/>
  <c r="B91" i="14" a="1"/>
  <c r="B91" i="14"/>
  <c r="A91" i="14" a="1"/>
  <c r="A91" i="14"/>
  <c r="B90" i="14" a="1"/>
  <c r="B90" i="14"/>
  <c r="A90" i="14" a="1"/>
  <c r="A90" i="14"/>
  <c r="B89" i="14" a="1"/>
  <c r="B89" i="14"/>
  <c r="A89" i="14" a="1"/>
  <c r="A89" i="14"/>
  <c r="B88" i="14" a="1"/>
  <c r="B88" i="14"/>
  <c r="A88" i="14" a="1"/>
  <c r="A88" i="14"/>
  <c r="B87" i="14" a="1"/>
  <c r="B87" i="14"/>
  <c r="A87" i="14" a="1"/>
  <c r="A87" i="14"/>
  <c r="C85" i="14"/>
  <c r="B84" i="14" a="1"/>
  <c r="B84" i="14"/>
  <c r="A84" i="14" a="1"/>
  <c r="A84" i="14"/>
  <c r="B83" i="14" a="1"/>
  <c r="B83" i="14"/>
  <c r="A83" i="14" a="1"/>
  <c r="A83" i="14"/>
  <c r="B82" i="14" a="1"/>
  <c r="B82" i="14"/>
  <c r="A82" i="14" a="1"/>
  <c r="A82" i="14"/>
  <c r="B81" i="14" a="1"/>
  <c r="B81" i="14"/>
  <c r="A81" i="14" a="1"/>
  <c r="A81" i="14"/>
  <c r="B80" i="14" a="1"/>
  <c r="B80" i="14"/>
  <c r="A80" i="14" a="1"/>
  <c r="A80" i="14"/>
  <c r="B79" i="14" a="1"/>
  <c r="B79" i="14"/>
  <c r="A79" i="14" a="1"/>
  <c r="A79" i="14"/>
  <c r="B78" i="14" a="1"/>
  <c r="B78" i="14"/>
  <c r="A78" i="14" a="1"/>
  <c r="A78" i="14"/>
  <c r="B77" i="14" a="1"/>
  <c r="B77" i="14"/>
  <c r="A77" i="14" a="1"/>
  <c r="A77" i="14"/>
  <c r="C75" i="14"/>
  <c r="B74" i="14" a="1"/>
  <c r="B74" i="14"/>
  <c r="A74" i="14" a="1"/>
  <c r="A74" i="14"/>
  <c r="B73" i="14" a="1"/>
  <c r="B73" i="14"/>
  <c r="A73" i="14" a="1"/>
  <c r="A73" i="14"/>
  <c r="B72" i="14" a="1"/>
  <c r="B72" i="14"/>
  <c r="A72" i="14" a="1"/>
  <c r="A72" i="14"/>
  <c r="B71" i="14" a="1"/>
  <c r="B71" i="14"/>
  <c r="A71" i="14" a="1"/>
  <c r="A71" i="14"/>
  <c r="B70" i="14" a="1"/>
  <c r="B70" i="14"/>
  <c r="A70" i="14" a="1"/>
  <c r="A70" i="14"/>
  <c r="B69" i="14" a="1"/>
  <c r="B69" i="14"/>
  <c r="A69" i="14" a="1"/>
  <c r="A69" i="14"/>
  <c r="B68" i="14" a="1"/>
  <c r="B68" i="14"/>
  <c r="A68" i="14" a="1"/>
  <c r="A68" i="14"/>
  <c r="C66" i="14"/>
  <c r="B65" i="14" a="1"/>
  <c r="B65" i="14"/>
  <c r="A65" i="14" a="1"/>
  <c r="A65" i="14"/>
  <c r="B64" i="14" a="1"/>
  <c r="B64" i="14"/>
  <c r="A64" i="14" a="1"/>
  <c r="A64" i="14"/>
  <c r="B63" i="14" a="1"/>
  <c r="B63" i="14"/>
  <c r="A63" i="14" a="1"/>
  <c r="A63" i="14"/>
  <c r="B62" i="14" a="1"/>
  <c r="B62" i="14"/>
  <c r="A62" i="14" a="1"/>
  <c r="A62" i="14"/>
  <c r="B61" i="14" a="1"/>
  <c r="B61" i="14"/>
  <c r="A61" i="14" a="1"/>
  <c r="A61" i="14"/>
  <c r="B60" i="14" a="1"/>
  <c r="B60" i="14"/>
  <c r="A60" i="14" a="1"/>
  <c r="A60" i="14"/>
  <c r="B59" i="14" a="1"/>
  <c r="B59" i="14"/>
  <c r="A59" i="14" a="1"/>
  <c r="A59" i="14"/>
  <c r="B58" i="14" a="1"/>
  <c r="B58" i="14"/>
  <c r="A58" i="14" a="1"/>
  <c r="A58" i="14"/>
  <c r="B57" i="14" a="1"/>
  <c r="B57" i="14"/>
  <c r="A57" i="14" a="1"/>
  <c r="A57" i="14"/>
  <c r="C55" i="14"/>
  <c r="B54" i="14" a="1"/>
  <c r="B54" i="14"/>
  <c r="A54" i="14" a="1"/>
  <c r="A54" i="14"/>
  <c r="B53" i="14" a="1"/>
  <c r="B53" i="14"/>
  <c r="A53" i="14" a="1"/>
  <c r="A53" i="14"/>
  <c r="B52" i="14" a="1"/>
  <c r="B52" i="14"/>
  <c r="A52" i="14" a="1"/>
  <c r="A52" i="14"/>
  <c r="B51" i="14" a="1"/>
  <c r="B51" i="14"/>
  <c r="A51" i="14" a="1"/>
  <c r="A51" i="14"/>
  <c r="B50" i="14" a="1"/>
  <c r="B50" i="14"/>
  <c r="A50" i="14" a="1"/>
  <c r="A50" i="14"/>
  <c r="B49" i="14" a="1"/>
  <c r="B49" i="14"/>
  <c r="A49" i="14" a="1"/>
  <c r="A49" i="14"/>
  <c r="B48" i="14" a="1"/>
  <c r="B48" i="14"/>
  <c r="A48" i="14" a="1"/>
  <c r="A48" i="14"/>
  <c r="B47" i="14" a="1"/>
  <c r="B47" i="14"/>
  <c r="A47" i="14" a="1"/>
  <c r="A47" i="14"/>
  <c r="A44" i="14"/>
  <c r="F40" i="14"/>
  <c r="A32" i="14"/>
  <c r="F28" i="14"/>
  <c r="A20" i="14"/>
  <c r="F16" i="14"/>
  <c r="A8" i="14"/>
  <c r="C2" i="14" a="1"/>
  <c r="C2" i="14"/>
  <c r="A1" i="14"/>
  <c r="E189" i="13"/>
  <c r="A170" i="13"/>
  <c r="A168" i="13"/>
  <c r="E162" i="13"/>
  <c r="A143" i="13"/>
  <c r="A141" i="13"/>
  <c r="E135" i="13"/>
  <c r="E116" i="13" a="1"/>
  <c r="A116" i="13"/>
  <c r="A114" i="13"/>
  <c r="C107" i="13" a="1"/>
  <c r="B107" i="13" a="1"/>
  <c r="B107" i="13"/>
  <c r="A107" i="13" a="1"/>
  <c r="A107" i="13"/>
  <c r="C106" i="13" a="1"/>
  <c r="B106" i="13" a="1"/>
  <c r="B106" i="13"/>
  <c r="A106" i="13" a="1"/>
  <c r="A106" i="13"/>
  <c r="C105" i="13" a="1"/>
  <c r="B105" i="13" a="1"/>
  <c r="B105" i="13"/>
  <c r="A105" i="13" a="1"/>
  <c r="A105" i="13"/>
  <c r="C104" i="13" a="1"/>
  <c r="B104" i="13" a="1"/>
  <c r="B104" i="13"/>
  <c r="A104" i="13" a="1"/>
  <c r="A104" i="13"/>
  <c r="C103" i="13" a="1"/>
  <c r="B103" i="13" a="1"/>
  <c r="B103" i="13"/>
  <c r="A103" i="13" a="1"/>
  <c r="A103" i="13"/>
  <c r="C102" i="13" a="1"/>
  <c r="B102" i="13" a="1"/>
  <c r="B102" i="13"/>
  <c r="A102" i="13" a="1"/>
  <c r="A102" i="13"/>
  <c r="C101" i="13" a="1"/>
  <c r="B101" i="13" a="1"/>
  <c r="B101" i="13"/>
  <c r="A101" i="13" a="1"/>
  <c r="A101" i="13"/>
  <c r="C100" i="13" a="1"/>
  <c r="B100" i="13" a="1"/>
  <c r="B100" i="13"/>
  <c r="A100" i="13" a="1"/>
  <c r="A100" i="13"/>
  <c r="C99" i="13" a="1"/>
  <c r="B99" i="13" a="1"/>
  <c r="B99" i="13"/>
  <c r="A99" i="13" a="1"/>
  <c r="A99" i="13"/>
  <c r="C98" i="13" a="1"/>
  <c r="B98" i="13" a="1"/>
  <c r="B98" i="13"/>
  <c r="A98" i="13" a="1"/>
  <c r="A98" i="13"/>
  <c r="C96" i="13"/>
  <c r="C95" i="13"/>
  <c r="B94" i="13" a="1"/>
  <c r="B94" i="13"/>
  <c r="A94" i="13" a="1"/>
  <c r="A94" i="13"/>
  <c r="B93" i="13" a="1"/>
  <c r="B93" i="13"/>
  <c r="A93" i="13" a="1"/>
  <c r="A93" i="13"/>
  <c r="B92" i="13" a="1"/>
  <c r="B92" i="13"/>
  <c r="A92" i="13" a="1"/>
  <c r="A92" i="13"/>
  <c r="B91" i="13" a="1"/>
  <c r="B91" i="13"/>
  <c r="A91" i="13" a="1"/>
  <c r="A91" i="13"/>
  <c r="B90" i="13" a="1"/>
  <c r="B90" i="13"/>
  <c r="A90" i="13" a="1"/>
  <c r="A90" i="13"/>
  <c r="B89" i="13" a="1"/>
  <c r="B89" i="13"/>
  <c r="A89" i="13" a="1"/>
  <c r="A89" i="13"/>
  <c r="B88" i="13" a="1"/>
  <c r="B88" i="13"/>
  <c r="A88" i="13" a="1"/>
  <c r="A88" i="13"/>
  <c r="B87" i="13" a="1"/>
  <c r="B87" i="13"/>
  <c r="A87" i="13" a="1"/>
  <c r="A87" i="13"/>
  <c r="C85" i="13"/>
  <c r="B84" i="13" a="1"/>
  <c r="B84" i="13"/>
  <c r="A84" i="13" a="1"/>
  <c r="A84" i="13"/>
  <c r="B83" i="13" a="1"/>
  <c r="B83" i="13"/>
  <c r="A83" i="13" a="1"/>
  <c r="A83" i="13"/>
  <c r="B82" i="13" a="1"/>
  <c r="B82" i="13"/>
  <c r="A82" i="13" a="1"/>
  <c r="A82" i="13"/>
  <c r="B81" i="13" a="1"/>
  <c r="B81" i="13"/>
  <c r="A81" i="13" a="1"/>
  <c r="A81" i="13"/>
  <c r="B80" i="13" a="1"/>
  <c r="B80" i="13"/>
  <c r="A80" i="13" a="1"/>
  <c r="A80" i="13"/>
  <c r="B79" i="13" a="1"/>
  <c r="B79" i="13"/>
  <c r="A79" i="13" a="1"/>
  <c r="A79" i="13"/>
  <c r="B78" i="13" a="1"/>
  <c r="B78" i="13"/>
  <c r="A78" i="13" a="1"/>
  <c r="A78" i="13"/>
  <c r="B77" i="13" a="1"/>
  <c r="B77" i="13"/>
  <c r="A77" i="13" a="1"/>
  <c r="A77" i="13"/>
  <c r="C75" i="13"/>
  <c r="B74" i="13" a="1"/>
  <c r="B74" i="13"/>
  <c r="A74" i="13" a="1"/>
  <c r="A74" i="13"/>
  <c r="B73" i="13" a="1"/>
  <c r="B73" i="13"/>
  <c r="A73" i="13" a="1"/>
  <c r="A73" i="13"/>
  <c r="B72" i="13" a="1"/>
  <c r="B72" i="13"/>
  <c r="A72" i="13" a="1"/>
  <c r="A72" i="13"/>
  <c r="B71" i="13" a="1"/>
  <c r="B71" i="13"/>
  <c r="A71" i="13" a="1"/>
  <c r="A71" i="13"/>
  <c r="B70" i="13" a="1"/>
  <c r="B70" i="13"/>
  <c r="A70" i="13" a="1"/>
  <c r="A70" i="13"/>
  <c r="B69" i="13" a="1"/>
  <c r="B69" i="13"/>
  <c r="A69" i="13" a="1"/>
  <c r="A69" i="13"/>
  <c r="B68" i="13" a="1"/>
  <c r="B68" i="13"/>
  <c r="A68" i="13" a="1"/>
  <c r="A68" i="13"/>
  <c r="C66" i="13"/>
  <c r="B65" i="13" a="1"/>
  <c r="B65" i="13"/>
  <c r="A65" i="13" a="1"/>
  <c r="A65" i="13"/>
  <c r="B64" i="13" a="1"/>
  <c r="B64" i="13"/>
  <c r="A64" i="13" a="1"/>
  <c r="A64" i="13"/>
  <c r="B63" i="13" a="1"/>
  <c r="B63" i="13"/>
  <c r="A63" i="13" a="1"/>
  <c r="A63" i="13"/>
  <c r="B62" i="13" a="1"/>
  <c r="B62" i="13"/>
  <c r="A62" i="13" a="1"/>
  <c r="A62" i="13"/>
  <c r="B61" i="13" a="1"/>
  <c r="B61" i="13"/>
  <c r="A61" i="13" a="1"/>
  <c r="A61" i="13"/>
  <c r="B60" i="13" a="1"/>
  <c r="B60" i="13"/>
  <c r="A60" i="13" a="1"/>
  <c r="A60" i="13"/>
  <c r="B59" i="13" a="1"/>
  <c r="B59" i="13"/>
  <c r="A59" i="13" a="1"/>
  <c r="A59" i="13"/>
  <c r="B58" i="13" a="1"/>
  <c r="B58" i="13"/>
  <c r="A58" i="13" a="1"/>
  <c r="A58" i="13"/>
  <c r="B57" i="13" a="1"/>
  <c r="B57" i="13"/>
  <c r="A57" i="13" a="1"/>
  <c r="A57" i="13"/>
  <c r="C55" i="13"/>
  <c r="B54" i="13" a="1"/>
  <c r="B54" i="13"/>
  <c r="A54" i="13" a="1"/>
  <c r="A54" i="13"/>
  <c r="B53" i="13" a="1"/>
  <c r="B53" i="13"/>
  <c r="A53" i="13" a="1"/>
  <c r="A53" i="13"/>
  <c r="B52" i="13" a="1"/>
  <c r="B52" i="13"/>
  <c r="A52" i="13" a="1"/>
  <c r="A52" i="13"/>
  <c r="B51" i="13" a="1"/>
  <c r="B51" i="13"/>
  <c r="A51" i="13" a="1"/>
  <c r="A51" i="13"/>
  <c r="B50" i="13" a="1"/>
  <c r="B50" i="13"/>
  <c r="A50" i="13" a="1"/>
  <c r="A50" i="13"/>
  <c r="B49" i="13" a="1"/>
  <c r="B49" i="13"/>
  <c r="A49" i="13" a="1"/>
  <c r="A49" i="13"/>
  <c r="B48" i="13" a="1"/>
  <c r="B48" i="13"/>
  <c r="A48" i="13" a="1"/>
  <c r="A48" i="13"/>
  <c r="B47" i="13" a="1"/>
  <c r="B47" i="13"/>
  <c r="A47" i="13" a="1"/>
  <c r="A47" i="13"/>
  <c r="A44" i="13"/>
  <c r="F40" i="13"/>
  <c r="A32" i="13"/>
  <c r="F28" i="13"/>
  <c r="A20" i="13"/>
  <c r="F16" i="13"/>
  <c r="A8" i="13"/>
  <c r="C2" i="13" a="1"/>
  <c r="C2" i="13"/>
  <c r="A1" i="13"/>
  <c r="E189" i="12"/>
  <c r="A170" i="12"/>
  <c r="A168" i="12"/>
  <c r="E162" i="12"/>
  <c r="A143" i="12"/>
  <c r="A141" i="12"/>
  <c r="E135" i="12"/>
  <c r="E116" i="12" a="1"/>
  <c r="A116" i="12"/>
  <c r="A114" i="12"/>
  <c r="C107" i="12" a="1"/>
  <c r="B107" i="12" a="1"/>
  <c r="B107" i="12"/>
  <c r="A107" i="12" a="1"/>
  <c r="A107" i="12"/>
  <c r="C106" i="12" a="1"/>
  <c r="B106" i="12" a="1"/>
  <c r="B106" i="12"/>
  <c r="A106" i="12" a="1"/>
  <c r="A106" i="12"/>
  <c r="C105" i="12" a="1"/>
  <c r="B105" i="12" a="1"/>
  <c r="B105" i="12"/>
  <c r="A105" i="12" a="1"/>
  <c r="A105" i="12"/>
  <c r="C104" i="12" a="1"/>
  <c r="B104" i="12" a="1"/>
  <c r="B104" i="12"/>
  <c r="A104" i="12" a="1"/>
  <c r="A104" i="12"/>
  <c r="C103" i="12" a="1"/>
  <c r="B103" i="12" a="1"/>
  <c r="B103" i="12"/>
  <c r="A103" i="12" a="1"/>
  <c r="A103" i="12"/>
  <c r="C102" i="12" a="1"/>
  <c r="B102" i="12" a="1"/>
  <c r="B102" i="12"/>
  <c r="A102" i="12" a="1"/>
  <c r="A102" i="12"/>
  <c r="C101" i="12" a="1"/>
  <c r="B101" i="12" a="1"/>
  <c r="B101" i="12"/>
  <c r="A101" i="12" a="1"/>
  <c r="A101" i="12"/>
  <c r="C100" i="12" a="1"/>
  <c r="B100" i="12" a="1"/>
  <c r="B100" i="12"/>
  <c r="A100" i="12" a="1"/>
  <c r="A100" i="12"/>
  <c r="C99" i="12" a="1"/>
  <c r="B99" i="12" a="1"/>
  <c r="B99" i="12"/>
  <c r="A99" i="12" a="1"/>
  <c r="A99" i="12"/>
  <c r="C98" i="12" a="1"/>
  <c r="B98" i="12" a="1"/>
  <c r="B98" i="12"/>
  <c r="A98" i="12" a="1"/>
  <c r="A98" i="12"/>
  <c r="C96" i="12"/>
  <c r="C95" i="12"/>
  <c r="B94" i="12" a="1"/>
  <c r="B94" i="12"/>
  <c r="A94" i="12" a="1"/>
  <c r="A94" i="12"/>
  <c r="B93" i="12" a="1"/>
  <c r="B93" i="12"/>
  <c r="A93" i="12" a="1"/>
  <c r="A93" i="12"/>
  <c r="B92" i="12" a="1"/>
  <c r="B92" i="12"/>
  <c r="A92" i="12" a="1"/>
  <c r="A92" i="12"/>
  <c r="B91" i="12" a="1"/>
  <c r="B91" i="12"/>
  <c r="A91" i="12" a="1"/>
  <c r="A91" i="12"/>
  <c r="B90" i="12" a="1"/>
  <c r="B90" i="12"/>
  <c r="A90" i="12" a="1"/>
  <c r="A90" i="12"/>
  <c r="B89" i="12" a="1"/>
  <c r="B89" i="12"/>
  <c r="A89" i="12" a="1"/>
  <c r="A89" i="12"/>
  <c r="B88" i="12" a="1"/>
  <c r="B88" i="12"/>
  <c r="A88" i="12" a="1"/>
  <c r="A88" i="12"/>
  <c r="B87" i="12" a="1"/>
  <c r="B87" i="12"/>
  <c r="A87" i="12" a="1"/>
  <c r="A87" i="12"/>
  <c r="C85" i="12"/>
  <c r="B84" i="12" a="1"/>
  <c r="B84" i="12"/>
  <c r="A84" i="12" a="1"/>
  <c r="A84" i="12"/>
  <c r="B83" i="12" a="1"/>
  <c r="B83" i="12"/>
  <c r="A83" i="12" a="1"/>
  <c r="A83" i="12"/>
  <c r="B82" i="12" a="1"/>
  <c r="B82" i="12"/>
  <c r="A82" i="12" a="1"/>
  <c r="A82" i="12"/>
  <c r="B81" i="12" a="1"/>
  <c r="B81" i="12"/>
  <c r="A81" i="12" a="1"/>
  <c r="A81" i="12"/>
  <c r="B80" i="12" a="1"/>
  <c r="B80" i="12"/>
  <c r="A80" i="12" a="1"/>
  <c r="A80" i="12"/>
  <c r="B79" i="12" a="1"/>
  <c r="B79" i="12"/>
  <c r="A79" i="12" a="1"/>
  <c r="A79" i="12"/>
  <c r="B78" i="12" a="1"/>
  <c r="B78" i="12"/>
  <c r="A78" i="12" a="1"/>
  <c r="A78" i="12"/>
  <c r="B77" i="12" a="1"/>
  <c r="B77" i="12"/>
  <c r="A77" i="12" a="1"/>
  <c r="A77" i="12"/>
  <c r="C75" i="12"/>
  <c r="B74" i="12" a="1"/>
  <c r="B74" i="12"/>
  <c r="A74" i="12" a="1"/>
  <c r="A74" i="12"/>
  <c r="B73" i="12" a="1"/>
  <c r="B73" i="12"/>
  <c r="A73" i="12" a="1"/>
  <c r="A73" i="12"/>
  <c r="B72" i="12" a="1"/>
  <c r="B72" i="12"/>
  <c r="A72" i="12" a="1"/>
  <c r="A72" i="12"/>
  <c r="B71" i="12" a="1"/>
  <c r="B71" i="12"/>
  <c r="A71" i="12" a="1"/>
  <c r="A71" i="12"/>
  <c r="B70" i="12" a="1"/>
  <c r="B70" i="12"/>
  <c r="A70" i="12" a="1"/>
  <c r="A70" i="12"/>
  <c r="B69" i="12" a="1"/>
  <c r="B69" i="12"/>
  <c r="A69" i="12" a="1"/>
  <c r="A69" i="12"/>
  <c r="B68" i="12" a="1"/>
  <c r="B68" i="12"/>
  <c r="A68" i="12" a="1"/>
  <c r="A68" i="12"/>
  <c r="C66" i="12"/>
  <c r="B65" i="12" a="1"/>
  <c r="B65" i="12"/>
  <c r="A65" i="12" a="1"/>
  <c r="A65" i="12"/>
  <c r="B64" i="12" a="1"/>
  <c r="B64" i="12"/>
  <c r="A64" i="12" a="1"/>
  <c r="A64" i="12"/>
  <c r="B63" i="12" a="1"/>
  <c r="B63" i="12"/>
  <c r="A63" i="12" a="1"/>
  <c r="A63" i="12"/>
  <c r="B62" i="12" a="1"/>
  <c r="B62" i="12"/>
  <c r="A62" i="12" a="1"/>
  <c r="A62" i="12"/>
  <c r="B61" i="12" a="1"/>
  <c r="B61" i="12"/>
  <c r="A61" i="12" a="1"/>
  <c r="A61" i="12"/>
  <c r="B60" i="12" a="1"/>
  <c r="B60" i="12"/>
  <c r="A60" i="12" a="1"/>
  <c r="A60" i="12"/>
  <c r="B59" i="12" a="1"/>
  <c r="B59" i="12"/>
  <c r="A59" i="12" a="1"/>
  <c r="A59" i="12"/>
  <c r="B58" i="12" a="1"/>
  <c r="B58" i="12"/>
  <c r="A58" i="12" a="1"/>
  <c r="A58" i="12"/>
  <c r="B57" i="12" a="1"/>
  <c r="B57" i="12"/>
  <c r="A57" i="12" a="1"/>
  <c r="A57" i="12"/>
  <c r="C55" i="12"/>
  <c r="B54" i="12" a="1"/>
  <c r="B54" i="12"/>
  <c r="A54" i="12" a="1"/>
  <c r="A54" i="12"/>
  <c r="B53" i="12" a="1"/>
  <c r="B53" i="12"/>
  <c r="A53" i="12" a="1"/>
  <c r="A53" i="12"/>
  <c r="B52" i="12" a="1"/>
  <c r="B52" i="12"/>
  <c r="A52" i="12" a="1"/>
  <c r="A52" i="12"/>
  <c r="B51" i="12" a="1"/>
  <c r="B51" i="12"/>
  <c r="A51" i="12" a="1"/>
  <c r="A51" i="12"/>
  <c r="B50" i="12" a="1"/>
  <c r="B50" i="12"/>
  <c r="A50" i="12" a="1"/>
  <c r="A50" i="12"/>
  <c r="B49" i="12" a="1"/>
  <c r="B49" i="12"/>
  <c r="A49" i="12" a="1"/>
  <c r="A49" i="12"/>
  <c r="B48" i="12" a="1"/>
  <c r="B48" i="12"/>
  <c r="A48" i="12" a="1"/>
  <c r="A48" i="12"/>
  <c r="B47" i="12" a="1"/>
  <c r="B47" i="12"/>
  <c r="A47" i="12" a="1"/>
  <c r="A47" i="12"/>
  <c r="A44" i="12"/>
  <c r="F40" i="12"/>
  <c r="A32" i="12"/>
  <c r="F28" i="12"/>
  <c r="A20" i="12"/>
  <c r="F16" i="12"/>
  <c r="A8" i="12"/>
  <c r="C2" i="12" a="1"/>
  <c r="C2" i="12"/>
  <c r="A1" i="12"/>
  <c r="E189" i="11"/>
  <c r="A170" i="11"/>
  <c r="A168" i="11"/>
  <c r="E162" i="11"/>
  <c r="A143" i="11"/>
  <c r="A141" i="11"/>
  <c r="E135" i="11"/>
  <c r="E116" i="11" a="1"/>
  <c r="A116" i="11"/>
  <c r="A114" i="11"/>
  <c r="C107" i="11" a="1"/>
  <c r="B107" i="11" a="1"/>
  <c r="B107" i="11"/>
  <c r="A107" i="11" a="1"/>
  <c r="A107" i="11"/>
  <c r="C106" i="11" a="1"/>
  <c r="B106" i="11" a="1"/>
  <c r="B106" i="11"/>
  <c r="A106" i="11" a="1"/>
  <c r="A106" i="11"/>
  <c r="C105" i="11" a="1"/>
  <c r="B105" i="11" a="1"/>
  <c r="B105" i="11"/>
  <c r="A105" i="11" a="1"/>
  <c r="A105" i="11"/>
  <c r="C104" i="11" a="1"/>
  <c r="B104" i="11" a="1"/>
  <c r="B104" i="11"/>
  <c r="A104" i="11" a="1"/>
  <c r="A104" i="11"/>
  <c r="C103" i="11" a="1"/>
  <c r="B103" i="11" a="1"/>
  <c r="B103" i="11"/>
  <c r="A103" i="11" a="1"/>
  <c r="A103" i="11"/>
  <c r="C102" i="11" a="1"/>
  <c r="B102" i="11" a="1"/>
  <c r="B102" i="11"/>
  <c r="A102" i="11" a="1"/>
  <c r="A102" i="11"/>
  <c r="C101" i="11" a="1"/>
  <c r="B101" i="11" a="1"/>
  <c r="B101" i="11"/>
  <c r="A101" i="11" a="1"/>
  <c r="A101" i="11"/>
  <c r="C100" i="11" a="1"/>
  <c r="B100" i="11" a="1"/>
  <c r="B100" i="11"/>
  <c r="A100" i="11" a="1"/>
  <c r="A100" i="11"/>
  <c r="C99" i="11" a="1"/>
  <c r="B99" i="11" a="1"/>
  <c r="B99" i="11"/>
  <c r="A99" i="11" a="1"/>
  <c r="A99" i="11"/>
  <c r="C98" i="11" a="1"/>
  <c r="B98" i="11" a="1"/>
  <c r="B98" i="11"/>
  <c r="A98" i="11" a="1"/>
  <c r="A98" i="11"/>
  <c r="C96" i="11"/>
  <c r="C95" i="11"/>
  <c r="B94" i="11" a="1"/>
  <c r="B94" i="11"/>
  <c r="A94" i="11" a="1"/>
  <c r="A94" i="11"/>
  <c r="B93" i="11" a="1"/>
  <c r="B93" i="11"/>
  <c r="A93" i="11" a="1"/>
  <c r="A93" i="11"/>
  <c r="B92" i="11" a="1"/>
  <c r="B92" i="11"/>
  <c r="A92" i="11" a="1"/>
  <c r="A92" i="11"/>
  <c r="B91" i="11" a="1"/>
  <c r="B91" i="11"/>
  <c r="A91" i="11" a="1"/>
  <c r="A91" i="11"/>
  <c r="B90" i="11" a="1"/>
  <c r="B90" i="11"/>
  <c r="A90" i="11" a="1"/>
  <c r="A90" i="11"/>
  <c r="B89" i="11" a="1"/>
  <c r="B89" i="11"/>
  <c r="A89" i="11" a="1"/>
  <c r="A89" i="11"/>
  <c r="B88" i="11" a="1"/>
  <c r="B88" i="11"/>
  <c r="A88" i="11" a="1"/>
  <c r="A88" i="11"/>
  <c r="B87" i="11" a="1"/>
  <c r="B87" i="11"/>
  <c r="A87" i="11" a="1"/>
  <c r="A87" i="11"/>
  <c r="C85" i="11"/>
  <c r="B84" i="11" a="1"/>
  <c r="B84" i="11"/>
  <c r="A84" i="11" a="1"/>
  <c r="A84" i="11"/>
  <c r="B83" i="11" a="1"/>
  <c r="B83" i="11"/>
  <c r="A83" i="11" a="1"/>
  <c r="A83" i="11"/>
  <c r="B82" i="11" a="1"/>
  <c r="B82" i="11"/>
  <c r="A82" i="11" a="1"/>
  <c r="A82" i="11"/>
  <c r="B81" i="11" a="1"/>
  <c r="B81" i="11"/>
  <c r="A81" i="11" a="1"/>
  <c r="A81" i="11"/>
  <c r="B80" i="11" a="1"/>
  <c r="B80" i="11"/>
  <c r="A80" i="11" a="1"/>
  <c r="A80" i="11"/>
  <c r="B79" i="11" a="1"/>
  <c r="B79" i="11"/>
  <c r="A79" i="11" a="1"/>
  <c r="A79" i="11"/>
  <c r="B78" i="11" a="1"/>
  <c r="B78" i="11"/>
  <c r="A78" i="11" a="1"/>
  <c r="A78" i="11"/>
  <c r="B77" i="11" a="1"/>
  <c r="B77" i="11"/>
  <c r="A77" i="11" a="1"/>
  <c r="A77" i="11"/>
  <c r="C75" i="11"/>
  <c r="B74" i="11" a="1"/>
  <c r="B74" i="11"/>
  <c r="A74" i="11" a="1"/>
  <c r="A74" i="11"/>
  <c r="B73" i="11" a="1"/>
  <c r="B73" i="11"/>
  <c r="A73" i="11" a="1"/>
  <c r="A73" i="11"/>
  <c r="B72" i="11" a="1"/>
  <c r="B72" i="11"/>
  <c r="A72" i="11" a="1"/>
  <c r="A72" i="11"/>
  <c r="B71" i="11" a="1"/>
  <c r="B71" i="11"/>
  <c r="A71" i="11" a="1"/>
  <c r="A71" i="11"/>
  <c r="B70" i="11" a="1"/>
  <c r="B70" i="11"/>
  <c r="A70" i="11" a="1"/>
  <c r="A70" i="11"/>
  <c r="B69" i="11" a="1"/>
  <c r="B69" i="11"/>
  <c r="A69" i="11" a="1"/>
  <c r="A69" i="11"/>
  <c r="B68" i="11" a="1"/>
  <c r="B68" i="11"/>
  <c r="A68" i="11" a="1"/>
  <c r="A68" i="11"/>
  <c r="C66" i="11"/>
  <c r="B65" i="11" a="1"/>
  <c r="B65" i="11"/>
  <c r="A65" i="11" a="1"/>
  <c r="A65" i="11"/>
  <c r="B64" i="11" a="1"/>
  <c r="B64" i="11"/>
  <c r="A64" i="11" a="1"/>
  <c r="A64" i="11"/>
  <c r="B63" i="11" a="1"/>
  <c r="B63" i="11"/>
  <c r="A63" i="11" a="1"/>
  <c r="A63" i="11"/>
  <c r="B62" i="11" a="1"/>
  <c r="B62" i="11"/>
  <c r="A62" i="11" a="1"/>
  <c r="A62" i="11"/>
  <c r="B61" i="11" a="1"/>
  <c r="B61" i="11"/>
  <c r="A61" i="11" a="1"/>
  <c r="A61" i="11"/>
  <c r="B60" i="11" a="1"/>
  <c r="B60" i="11"/>
  <c r="A60" i="11" a="1"/>
  <c r="A60" i="11"/>
  <c r="B59" i="11" a="1"/>
  <c r="B59" i="11"/>
  <c r="A59" i="11" a="1"/>
  <c r="A59" i="11"/>
  <c r="B58" i="11" a="1"/>
  <c r="B58" i="11"/>
  <c r="A58" i="11" a="1"/>
  <c r="A58" i="11"/>
  <c r="B57" i="11" a="1"/>
  <c r="B57" i="11"/>
  <c r="A57" i="11" a="1"/>
  <c r="A57" i="11"/>
  <c r="C55" i="11"/>
  <c r="B54" i="11" a="1"/>
  <c r="B54" i="11"/>
  <c r="A54" i="11" a="1"/>
  <c r="A54" i="11"/>
  <c r="B53" i="11" a="1"/>
  <c r="B53" i="11"/>
  <c r="A53" i="11" a="1"/>
  <c r="A53" i="11"/>
  <c r="B52" i="11" a="1"/>
  <c r="B52" i="11"/>
  <c r="A52" i="11" a="1"/>
  <c r="A52" i="11"/>
  <c r="B51" i="11" a="1"/>
  <c r="B51" i="11"/>
  <c r="A51" i="11" a="1"/>
  <c r="A51" i="11"/>
  <c r="B50" i="11" a="1"/>
  <c r="B50" i="11"/>
  <c r="A50" i="11" a="1"/>
  <c r="A50" i="11"/>
  <c r="B49" i="11" a="1"/>
  <c r="B49" i="11"/>
  <c r="A49" i="11" a="1"/>
  <c r="A49" i="11"/>
  <c r="B48" i="11" a="1"/>
  <c r="B48" i="11"/>
  <c r="A48" i="11" a="1"/>
  <c r="A48" i="11"/>
  <c r="B47" i="11" a="1"/>
  <c r="B47" i="11"/>
  <c r="A47" i="11" a="1"/>
  <c r="A47" i="11"/>
  <c r="A44" i="11"/>
  <c r="F40" i="11"/>
  <c r="A32" i="11"/>
  <c r="F28" i="11"/>
  <c r="A20" i="11"/>
  <c r="F16" i="11"/>
  <c r="A8" i="11"/>
  <c r="C2" i="11" a="1"/>
  <c r="C2" i="11"/>
  <c r="A1" i="11"/>
  <c r="E189" i="10"/>
  <c r="A170" i="10"/>
  <c r="A168" i="10"/>
  <c r="E162" i="10"/>
  <c r="A143" i="10"/>
  <c r="A141" i="10"/>
  <c r="E135" i="10"/>
  <c r="E116" i="10" a="1"/>
  <c r="A116" i="10"/>
  <c r="A114" i="10"/>
  <c r="C107" i="10" a="1"/>
  <c r="B107" i="10" a="1"/>
  <c r="B107" i="10"/>
  <c r="A107" i="10" a="1"/>
  <c r="A107" i="10"/>
  <c r="C106" i="10" a="1"/>
  <c r="B106" i="10" a="1"/>
  <c r="B106" i="10"/>
  <c r="A106" i="10" a="1"/>
  <c r="A106" i="10"/>
  <c r="C105" i="10" a="1"/>
  <c r="B105" i="10" a="1"/>
  <c r="B105" i="10"/>
  <c r="A105" i="10" a="1"/>
  <c r="A105" i="10"/>
  <c r="C104" i="10" a="1"/>
  <c r="B104" i="10" a="1"/>
  <c r="B104" i="10"/>
  <c r="A104" i="10" a="1"/>
  <c r="A104" i="10"/>
  <c r="C103" i="10" a="1"/>
  <c r="B103" i="10" a="1"/>
  <c r="B103" i="10"/>
  <c r="A103" i="10" a="1"/>
  <c r="A103" i="10"/>
  <c r="C102" i="10" a="1"/>
  <c r="B102" i="10" a="1"/>
  <c r="B102" i="10"/>
  <c r="A102" i="10" a="1"/>
  <c r="A102" i="10"/>
  <c r="C101" i="10" a="1"/>
  <c r="B101" i="10" a="1"/>
  <c r="B101" i="10"/>
  <c r="A101" i="10" a="1"/>
  <c r="A101" i="10"/>
  <c r="C100" i="10" a="1"/>
  <c r="B100" i="10" a="1"/>
  <c r="B100" i="10"/>
  <c r="A100" i="10" a="1"/>
  <c r="A100" i="10"/>
  <c r="C99" i="10" a="1"/>
  <c r="B99" i="10" a="1"/>
  <c r="B99" i="10"/>
  <c r="A99" i="10" a="1"/>
  <c r="A99" i="10"/>
  <c r="C98" i="10" a="1"/>
  <c r="B98" i="10" a="1"/>
  <c r="B98" i="10"/>
  <c r="A98" i="10" a="1"/>
  <c r="A98" i="10"/>
  <c r="C96" i="10"/>
  <c r="C95" i="10"/>
  <c r="B94" i="10" a="1"/>
  <c r="B94" i="10"/>
  <c r="A94" i="10" a="1"/>
  <c r="A94" i="10"/>
  <c r="B93" i="10" a="1"/>
  <c r="B93" i="10"/>
  <c r="A93" i="10" a="1"/>
  <c r="A93" i="10"/>
  <c r="B92" i="10" a="1"/>
  <c r="B92" i="10"/>
  <c r="A92" i="10" a="1"/>
  <c r="A92" i="10"/>
  <c r="B91" i="10" a="1"/>
  <c r="B91" i="10"/>
  <c r="A91" i="10" a="1"/>
  <c r="A91" i="10"/>
  <c r="B90" i="10" a="1"/>
  <c r="B90" i="10"/>
  <c r="A90" i="10" a="1"/>
  <c r="A90" i="10"/>
  <c r="B89" i="10" a="1"/>
  <c r="B89" i="10"/>
  <c r="A89" i="10" a="1"/>
  <c r="A89" i="10"/>
  <c r="B88" i="10" a="1"/>
  <c r="B88" i="10"/>
  <c r="A88" i="10" a="1"/>
  <c r="A88" i="10"/>
  <c r="B87" i="10" a="1"/>
  <c r="B87" i="10"/>
  <c r="A87" i="10" a="1"/>
  <c r="A87" i="10"/>
  <c r="C85" i="10"/>
  <c r="B84" i="10" a="1"/>
  <c r="B84" i="10"/>
  <c r="A84" i="10" a="1"/>
  <c r="A84" i="10"/>
  <c r="B83" i="10" a="1"/>
  <c r="B83" i="10"/>
  <c r="A83" i="10" a="1"/>
  <c r="A83" i="10"/>
  <c r="B82" i="10" a="1"/>
  <c r="B82" i="10"/>
  <c r="A82" i="10" a="1"/>
  <c r="A82" i="10"/>
  <c r="B81" i="10" a="1"/>
  <c r="B81" i="10"/>
  <c r="A81" i="10" a="1"/>
  <c r="A81" i="10"/>
  <c r="B80" i="10" a="1"/>
  <c r="B80" i="10"/>
  <c r="A80" i="10" a="1"/>
  <c r="A80" i="10"/>
  <c r="B79" i="10" a="1"/>
  <c r="B79" i="10"/>
  <c r="A79" i="10" a="1"/>
  <c r="A79" i="10"/>
  <c r="B78" i="10" a="1"/>
  <c r="B78" i="10"/>
  <c r="A78" i="10" a="1"/>
  <c r="A78" i="10"/>
  <c r="B77" i="10" a="1"/>
  <c r="B77" i="10"/>
  <c r="A77" i="10" a="1"/>
  <c r="A77" i="10"/>
  <c r="C75" i="10"/>
  <c r="B74" i="10" a="1"/>
  <c r="B74" i="10"/>
  <c r="A74" i="10" a="1"/>
  <c r="A74" i="10"/>
  <c r="B73" i="10" a="1"/>
  <c r="B73" i="10"/>
  <c r="A73" i="10" a="1"/>
  <c r="A73" i="10"/>
  <c r="B72" i="10" a="1"/>
  <c r="B72" i="10"/>
  <c r="A72" i="10" a="1"/>
  <c r="A72" i="10"/>
  <c r="B71" i="10" a="1"/>
  <c r="B71" i="10"/>
  <c r="A71" i="10" a="1"/>
  <c r="A71" i="10"/>
  <c r="B70" i="10" a="1"/>
  <c r="B70" i="10"/>
  <c r="A70" i="10" a="1"/>
  <c r="A70" i="10"/>
  <c r="B69" i="10" a="1"/>
  <c r="B69" i="10"/>
  <c r="A69" i="10" a="1"/>
  <c r="A69" i="10"/>
  <c r="B68" i="10" a="1"/>
  <c r="B68" i="10"/>
  <c r="A68" i="10" a="1"/>
  <c r="A68" i="10"/>
  <c r="C66" i="10"/>
  <c r="B65" i="10" a="1"/>
  <c r="B65" i="10"/>
  <c r="A65" i="10" a="1"/>
  <c r="A65" i="10"/>
  <c r="B64" i="10" a="1"/>
  <c r="B64" i="10"/>
  <c r="A64" i="10" a="1"/>
  <c r="A64" i="10"/>
  <c r="B63" i="10" a="1"/>
  <c r="B63" i="10"/>
  <c r="A63" i="10" a="1"/>
  <c r="A63" i="10"/>
  <c r="B62" i="10" a="1"/>
  <c r="B62" i="10"/>
  <c r="A62" i="10" a="1"/>
  <c r="A62" i="10"/>
  <c r="B61" i="10" a="1"/>
  <c r="B61" i="10"/>
  <c r="A61" i="10" a="1"/>
  <c r="A61" i="10"/>
  <c r="B60" i="10" a="1"/>
  <c r="B60" i="10"/>
  <c r="A60" i="10" a="1"/>
  <c r="A60" i="10"/>
  <c r="B59" i="10" a="1"/>
  <c r="B59" i="10"/>
  <c r="A59" i="10" a="1"/>
  <c r="A59" i="10"/>
  <c r="B58" i="10" a="1"/>
  <c r="B58" i="10"/>
  <c r="A58" i="10" a="1"/>
  <c r="A58" i="10"/>
  <c r="B57" i="10" a="1"/>
  <c r="B57" i="10"/>
  <c r="A57" i="10" a="1"/>
  <c r="A57" i="10"/>
  <c r="C55" i="10"/>
  <c r="B54" i="10" a="1"/>
  <c r="B54" i="10"/>
  <c r="A54" i="10" a="1"/>
  <c r="A54" i="10"/>
  <c r="B53" i="10" a="1"/>
  <c r="B53" i="10"/>
  <c r="A53" i="10" a="1"/>
  <c r="A53" i="10"/>
  <c r="B52" i="10" a="1"/>
  <c r="B52" i="10"/>
  <c r="A52" i="10" a="1"/>
  <c r="A52" i="10"/>
  <c r="B51" i="10" a="1"/>
  <c r="B51" i="10"/>
  <c r="A51" i="10" a="1"/>
  <c r="A51" i="10"/>
  <c r="B50" i="10" a="1"/>
  <c r="B50" i="10"/>
  <c r="A50" i="10" a="1"/>
  <c r="A50" i="10"/>
  <c r="B49" i="10" a="1"/>
  <c r="B49" i="10"/>
  <c r="A49" i="10" a="1"/>
  <c r="A49" i="10"/>
  <c r="B48" i="10" a="1"/>
  <c r="B48" i="10"/>
  <c r="A48" i="10" a="1"/>
  <c r="A48" i="10"/>
  <c r="B47" i="10" a="1"/>
  <c r="B47" i="10"/>
  <c r="A47" i="10" a="1"/>
  <c r="A47" i="10"/>
  <c r="A44" i="10"/>
  <c r="F40" i="10"/>
  <c r="A32" i="10"/>
  <c r="F28" i="10"/>
  <c r="A20" i="10"/>
  <c r="F16" i="10"/>
  <c r="A8" i="10"/>
  <c r="C2" i="10" a="1"/>
  <c r="C2" i="10"/>
  <c r="A1" i="10"/>
  <c r="E189" i="9"/>
  <c r="A170" i="9"/>
  <c r="A168" i="9"/>
  <c r="E162" i="9"/>
  <c r="A143" i="9"/>
  <c r="A141" i="9"/>
  <c r="E135" i="9"/>
  <c r="E116" i="9" a="1"/>
  <c r="A116" i="9"/>
  <c r="A114" i="9"/>
  <c r="C107" i="9" a="1"/>
  <c r="B107" i="9" a="1"/>
  <c r="B107" i="9"/>
  <c r="A107" i="9" a="1"/>
  <c r="A107" i="9"/>
  <c r="C106" i="9" a="1"/>
  <c r="B106" i="9" a="1"/>
  <c r="B106" i="9"/>
  <c r="A106" i="9" a="1"/>
  <c r="A106" i="9"/>
  <c r="C105" i="9" a="1"/>
  <c r="B105" i="9" a="1"/>
  <c r="B105" i="9"/>
  <c r="A105" i="9" a="1"/>
  <c r="A105" i="9"/>
  <c r="C104" i="9" a="1"/>
  <c r="B104" i="9" a="1"/>
  <c r="B104" i="9"/>
  <c r="A104" i="9" a="1"/>
  <c r="A104" i="9"/>
  <c r="C103" i="9" a="1"/>
  <c r="B103" i="9" a="1"/>
  <c r="B103" i="9"/>
  <c r="A103" i="9" a="1"/>
  <c r="A103" i="9"/>
  <c r="C102" i="9" a="1"/>
  <c r="B102" i="9" a="1"/>
  <c r="B102" i="9"/>
  <c r="A102" i="9" a="1"/>
  <c r="A102" i="9"/>
  <c r="C101" i="9" a="1"/>
  <c r="B101" i="9" a="1"/>
  <c r="B101" i="9"/>
  <c r="A101" i="9" a="1"/>
  <c r="A101" i="9"/>
  <c r="C100" i="9" a="1"/>
  <c r="B100" i="9" a="1"/>
  <c r="B100" i="9"/>
  <c r="A100" i="9" a="1"/>
  <c r="A100" i="9"/>
  <c r="C99" i="9" a="1"/>
  <c r="B99" i="9" a="1"/>
  <c r="B99" i="9"/>
  <c r="A99" i="9" a="1"/>
  <c r="A99" i="9"/>
  <c r="C98" i="9" a="1"/>
  <c r="B98" i="9" a="1"/>
  <c r="B98" i="9"/>
  <c r="A98" i="9" a="1"/>
  <c r="A98" i="9"/>
  <c r="C96" i="9"/>
  <c r="C95" i="9"/>
  <c r="B94" i="9" a="1"/>
  <c r="B94" i="9"/>
  <c r="A94" i="9" a="1"/>
  <c r="A94" i="9"/>
  <c r="B93" i="9" a="1"/>
  <c r="B93" i="9"/>
  <c r="A93" i="9" a="1"/>
  <c r="A93" i="9"/>
  <c r="B92" i="9" a="1"/>
  <c r="B92" i="9"/>
  <c r="A92" i="9" a="1"/>
  <c r="A92" i="9"/>
  <c r="B91" i="9" a="1"/>
  <c r="B91" i="9"/>
  <c r="A91" i="9" a="1"/>
  <c r="A91" i="9"/>
  <c r="B90" i="9" a="1"/>
  <c r="B90" i="9"/>
  <c r="A90" i="9" a="1"/>
  <c r="A90" i="9"/>
  <c r="B89" i="9" a="1"/>
  <c r="B89" i="9"/>
  <c r="A89" i="9" a="1"/>
  <c r="A89" i="9"/>
  <c r="B88" i="9" a="1"/>
  <c r="B88" i="9"/>
  <c r="A88" i="9" a="1"/>
  <c r="A88" i="9"/>
  <c r="B87" i="9" a="1"/>
  <c r="B87" i="9"/>
  <c r="A87" i="9" a="1"/>
  <c r="A87" i="9"/>
  <c r="C85" i="9"/>
  <c r="B84" i="9" a="1"/>
  <c r="B84" i="9"/>
  <c r="A84" i="9" a="1"/>
  <c r="A84" i="9"/>
  <c r="B83" i="9" a="1"/>
  <c r="B83" i="9"/>
  <c r="A83" i="9" a="1"/>
  <c r="A83" i="9"/>
  <c r="B82" i="9" a="1"/>
  <c r="B82" i="9"/>
  <c r="A82" i="9" a="1"/>
  <c r="A82" i="9"/>
  <c r="B81" i="9" a="1"/>
  <c r="B81" i="9"/>
  <c r="A81" i="9" a="1"/>
  <c r="A81" i="9"/>
  <c r="B80" i="9" a="1"/>
  <c r="B80" i="9"/>
  <c r="A80" i="9" a="1"/>
  <c r="A80" i="9"/>
  <c r="B79" i="9" a="1"/>
  <c r="B79" i="9"/>
  <c r="A79" i="9" a="1"/>
  <c r="A79" i="9"/>
  <c r="B78" i="9" a="1"/>
  <c r="B78" i="9"/>
  <c r="A78" i="9" a="1"/>
  <c r="A78" i="9"/>
  <c r="B77" i="9" a="1"/>
  <c r="B77" i="9"/>
  <c r="A77" i="9" a="1"/>
  <c r="A77" i="9"/>
  <c r="C75" i="9"/>
  <c r="B74" i="9" a="1"/>
  <c r="B74" i="9"/>
  <c r="A74" i="9" a="1"/>
  <c r="A74" i="9"/>
  <c r="B73" i="9" a="1"/>
  <c r="B73" i="9"/>
  <c r="A73" i="9" a="1"/>
  <c r="A73" i="9"/>
  <c r="B72" i="9" a="1"/>
  <c r="B72" i="9"/>
  <c r="A72" i="9" a="1"/>
  <c r="A72" i="9"/>
  <c r="B71" i="9" a="1"/>
  <c r="B71" i="9"/>
  <c r="A71" i="9" a="1"/>
  <c r="A71" i="9"/>
  <c r="B70" i="9" a="1"/>
  <c r="B70" i="9"/>
  <c r="A70" i="9" a="1"/>
  <c r="A70" i="9"/>
  <c r="B69" i="9" a="1"/>
  <c r="B69" i="9"/>
  <c r="A69" i="9" a="1"/>
  <c r="A69" i="9"/>
  <c r="B68" i="9" a="1"/>
  <c r="B68" i="9"/>
  <c r="A68" i="9" a="1"/>
  <c r="A68" i="9"/>
  <c r="C66" i="9"/>
  <c r="B65" i="9" a="1"/>
  <c r="B65" i="9"/>
  <c r="A65" i="9" a="1"/>
  <c r="A65" i="9"/>
  <c r="B64" i="9" a="1"/>
  <c r="B64" i="9"/>
  <c r="A64" i="9" a="1"/>
  <c r="A64" i="9"/>
  <c r="B63" i="9" a="1"/>
  <c r="B63" i="9"/>
  <c r="A63" i="9" a="1"/>
  <c r="A63" i="9"/>
  <c r="B62" i="9" a="1"/>
  <c r="B62" i="9"/>
  <c r="A62" i="9" a="1"/>
  <c r="A62" i="9"/>
  <c r="B61" i="9" a="1"/>
  <c r="B61" i="9"/>
  <c r="A61" i="9" a="1"/>
  <c r="A61" i="9"/>
  <c r="B60" i="9" a="1"/>
  <c r="B60" i="9"/>
  <c r="A60" i="9" a="1"/>
  <c r="A60" i="9"/>
  <c r="B59" i="9" a="1"/>
  <c r="B59" i="9"/>
  <c r="A59" i="9" a="1"/>
  <c r="A59" i="9"/>
  <c r="B58" i="9" a="1"/>
  <c r="B58" i="9"/>
  <c r="A58" i="9" a="1"/>
  <c r="A58" i="9"/>
  <c r="B57" i="9" a="1"/>
  <c r="B57" i="9"/>
  <c r="A57" i="9" a="1"/>
  <c r="A57" i="9"/>
  <c r="C55" i="9"/>
  <c r="B54" i="9" a="1"/>
  <c r="B54" i="9"/>
  <c r="A54" i="9" a="1"/>
  <c r="A54" i="9"/>
  <c r="B53" i="9" a="1"/>
  <c r="B53" i="9"/>
  <c r="A53" i="9" a="1"/>
  <c r="A53" i="9"/>
  <c r="B52" i="9" a="1"/>
  <c r="B52" i="9"/>
  <c r="A52" i="9" a="1"/>
  <c r="A52" i="9"/>
  <c r="B51" i="9" a="1"/>
  <c r="B51" i="9"/>
  <c r="A51" i="9" a="1"/>
  <c r="A51" i="9"/>
  <c r="B50" i="9" a="1"/>
  <c r="B50" i="9"/>
  <c r="A50" i="9" a="1"/>
  <c r="A50" i="9"/>
  <c r="B49" i="9" a="1"/>
  <c r="B49" i="9"/>
  <c r="A49" i="9" a="1"/>
  <c r="A49" i="9"/>
  <c r="B48" i="9" a="1"/>
  <c r="B48" i="9"/>
  <c r="A48" i="9" a="1"/>
  <c r="A48" i="9"/>
  <c r="B47" i="9" a="1"/>
  <c r="B47" i="9"/>
  <c r="A47" i="9" a="1"/>
  <c r="A47" i="9"/>
  <c r="A44" i="9"/>
  <c r="F40" i="9"/>
  <c r="A32" i="9"/>
  <c r="F28" i="9"/>
  <c r="A20" i="9"/>
  <c r="F16" i="9"/>
  <c r="A8" i="9"/>
  <c r="C2" i="9" a="1"/>
  <c r="C2" i="9"/>
  <c r="A1" i="9"/>
  <c r="E189" i="8"/>
  <c r="A170" i="8"/>
  <c r="A168" i="8"/>
  <c r="E162" i="8"/>
  <c r="A143" i="8"/>
  <c r="A141" i="8"/>
  <c r="E135" i="8"/>
  <c r="E116" i="8" a="1"/>
  <c r="A116" i="8"/>
  <c r="A114" i="8"/>
  <c r="C107" i="8" a="1"/>
  <c r="B107" i="8" a="1"/>
  <c r="B107" i="8"/>
  <c r="A107" i="8" a="1"/>
  <c r="A107" i="8"/>
  <c r="C106" i="8" a="1"/>
  <c r="B106" i="8" a="1"/>
  <c r="B106" i="8"/>
  <c r="A106" i="8" a="1"/>
  <c r="A106" i="8"/>
  <c r="C105" i="8" a="1"/>
  <c r="B105" i="8" a="1"/>
  <c r="B105" i="8"/>
  <c r="A105" i="8" a="1"/>
  <c r="A105" i="8"/>
  <c r="C104" i="8" a="1"/>
  <c r="B104" i="8" a="1"/>
  <c r="B104" i="8"/>
  <c r="A104" i="8" a="1"/>
  <c r="A104" i="8"/>
  <c r="C103" i="8" a="1"/>
  <c r="B103" i="8" a="1"/>
  <c r="B103" i="8"/>
  <c r="A103" i="8" a="1"/>
  <c r="A103" i="8"/>
  <c r="C102" i="8" a="1"/>
  <c r="B102" i="8" a="1"/>
  <c r="B102" i="8"/>
  <c r="A102" i="8" a="1"/>
  <c r="A102" i="8"/>
  <c r="C101" i="8" a="1"/>
  <c r="B101" i="8" a="1"/>
  <c r="B101" i="8"/>
  <c r="A101" i="8" a="1"/>
  <c r="A101" i="8"/>
  <c r="C100" i="8" a="1"/>
  <c r="B100" i="8" a="1"/>
  <c r="B100" i="8"/>
  <c r="A100" i="8" a="1"/>
  <c r="A100" i="8"/>
  <c r="C99" i="8" a="1"/>
  <c r="B99" i="8" a="1"/>
  <c r="B99" i="8"/>
  <c r="A99" i="8" a="1"/>
  <c r="A99" i="8"/>
  <c r="C98" i="8" a="1"/>
  <c r="B98" i="8" a="1"/>
  <c r="B98" i="8"/>
  <c r="A98" i="8" a="1"/>
  <c r="A98" i="8"/>
  <c r="C96" i="8"/>
  <c r="C95" i="8"/>
  <c r="B94" i="8" a="1"/>
  <c r="B94" i="8"/>
  <c r="A94" i="8" a="1"/>
  <c r="A94" i="8"/>
  <c r="B93" i="8" a="1"/>
  <c r="B93" i="8"/>
  <c r="A93" i="8" a="1"/>
  <c r="A93" i="8"/>
  <c r="B92" i="8" a="1"/>
  <c r="B92" i="8"/>
  <c r="A92" i="8" a="1"/>
  <c r="A92" i="8"/>
  <c r="B91" i="8" a="1"/>
  <c r="B91" i="8"/>
  <c r="A91" i="8" a="1"/>
  <c r="A91" i="8"/>
  <c r="B90" i="8" a="1"/>
  <c r="B90" i="8"/>
  <c r="A90" i="8" a="1"/>
  <c r="A90" i="8"/>
  <c r="B89" i="8" a="1"/>
  <c r="B89" i="8"/>
  <c r="A89" i="8" a="1"/>
  <c r="A89" i="8"/>
  <c r="B88" i="8" a="1"/>
  <c r="B88" i="8"/>
  <c r="A88" i="8" a="1"/>
  <c r="A88" i="8"/>
  <c r="B87" i="8" a="1"/>
  <c r="B87" i="8"/>
  <c r="A87" i="8" a="1"/>
  <c r="A87" i="8"/>
  <c r="C85" i="8"/>
  <c r="B84" i="8" a="1"/>
  <c r="B84" i="8"/>
  <c r="A84" i="8" a="1"/>
  <c r="A84" i="8"/>
  <c r="B83" i="8" a="1"/>
  <c r="B83" i="8"/>
  <c r="A83" i="8" a="1"/>
  <c r="A83" i="8"/>
  <c r="B82" i="8" a="1"/>
  <c r="B82" i="8"/>
  <c r="A82" i="8" a="1"/>
  <c r="A82" i="8"/>
  <c r="B81" i="8" a="1"/>
  <c r="B81" i="8"/>
  <c r="A81" i="8" a="1"/>
  <c r="A81" i="8"/>
  <c r="B80" i="8" a="1"/>
  <c r="B80" i="8"/>
  <c r="A80" i="8" a="1"/>
  <c r="A80" i="8"/>
  <c r="B79" i="8" a="1"/>
  <c r="B79" i="8"/>
  <c r="A79" i="8" a="1"/>
  <c r="A79" i="8"/>
  <c r="B78" i="8" a="1"/>
  <c r="B78" i="8"/>
  <c r="A78" i="8" a="1"/>
  <c r="A78" i="8"/>
  <c r="B77" i="8" a="1"/>
  <c r="B77" i="8"/>
  <c r="A77" i="8" a="1"/>
  <c r="A77" i="8"/>
  <c r="C75" i="8"/>
  <c r="B74" i="8" a="1"/>
  <c r="B74" i="8"/>
  <c r="A74" i="8" a="1"/>
  <c r="A74" i="8"/>
  <c r="B73" i="8" a="1"/>
  <c r="B73" i="8"/>
  <c r="A73" i="8" a="1"/>
  <c r="A73" i="8"/>
  <c r="B72" i="8" a="1"/>
  <c r="B72" i="8"/>
  <c r="A72" i="8" a="1"/>
  <c r="A72" i="8"/>
  <c r="B71" i="8" a="1"/>
  <c r="B71" i="8"/>
  <c r="A71" i="8" a="1"/>
  <c r="A71" i="8"/>
  <c r="B70" i="8" a="1"/>
  <c r="B70" i="8"/>
  <c r="A70" i="8" a="1"/>
  <c r="A70" i="8"/>
  <c r="B69" i="8" a="1"/>
  <c r="B69" i="8"/>
  <c r="A69" i="8" a="1"/>
  <c r="A69" i="8"/>
  <c r="B68" i="8" a="1"/>
  <c r="B68" i="8"/>
  <c r="A68" i="8" a="1"/>
  <c r="A68" i="8"/>
  <c r="C66" i="8"/>
  <c r="B65" i="8" a="1"/>
  <c r="B65" i="8"/>
  <c r="A65" i="8" a="1"/>
  <c r="A65" i="8"/>
  <c r="B64" i="8" a="1"/>
  <c r="B64" i="8"/>
  <c r="A64" i="8" a="1"/>
  <c r="A64" i="8"/>
  <c r="B63" i="8" a="1"/>
  <c r="B63" i="8"/>
  <c r="A63" i="8" a="1"/>
  <c r="A63" i="8"/>
  <c r="B62" i="8" a="1"/>
  <c r="B62" i="8"/>
  <c r="A62" i="8" a="1"/>
  <c r="A62" i="8"/>
  <c r="B61" i="8" a="1"/>
  <c r="B61" i="8"/>
  <c r="A61" i="8" a="1"/>
  <c r="A61" i="8"/>
  <c r="B60" i="8" a="1"/>
  <c r="B60" i="8"/>
  <c r="A60" i="8" a="1"/>
  <c r="A60" i="8"/>
  <c r="B59" i="8" a="1"/>
  <c r="B59" i="8"/>
  <c r="A59" i="8" a="1"/>
  <c r="A59" i="8"/>
  <c r="B58" i="8" a="1"/>
  <c r="B58" i="8"/>
  <c r="A58" i="8" a="1"/>
  <c r="A58" i="8"/>
  <c r="B57" i="8" a="1"/>
  <c r="B57" i="8"/>
  <c r="A57" i="8" a="1"/>
  <c r="A57" i="8"/>
  <c r="C55" i="8"/>
  <c r="B54" i="8" a="1"/>
  <c r="B54" i="8"/>
  <c r="A54" i="8" a="1"/>
  <c r="A54" i="8"/>
  <c r="B53" i="8" a="1"/>
  <c r="B53" i="8"/>
  <c r="A53" i="8" a="1"/>
  <c r="A53" i="8"/>
  <c r="B52" i="8" a="1"/>
  <c r="B52" i="8"/>
  <c r="A52" i="8" a="1"/>
  <c r="A52" i="8"/>
  <c r="B51" i="8" a="1"/>
  <c r="B51" i="8"/>
  <c r="A51" i="8" a="1"/>
  <c r="A51" i="8"/>
  <c r="B50" i="8" a="1"/>
  <c r="B50" i="8"/>
  <c r="A50" i="8" a="1"/>
  <c r="A50" i="8"/>
  <c r="B49" i="8" a="1"/>
  <c r="B49" i="8"/>
  <c r="A49" i="8" a="1"/>
  <c r="A49" i="8"/>
  <c r="B48" i="8" a="1"/>
  <c r="B48" i="8"/>
  <c r="A48" i="8" a="1"/>
  <c r="A48" i="8"/>
  <c r="B47" i="8" a="1"/>
  <c r="B47" i="8"/>
  <c r="A47" i="8" a="1"/>
  <c r="A47" i="8"/>
  <c r="A44" i="8"/>
  <c r="F40" i="8"/>
  <c r="A32" i="8"/>
  <c r="F28" i="8"/>
  <c r="A20" i="8"/>
  <c r="F16" i="8"/>
  <c r="A8" i="8"/>
  <c r="C2" i="8" a="1"/>
  <c r="C2" i="8"/>
  <c r="A1" i="8"/>
  <c r="E189" i="7"/>
  <c r="A170" i="7"/>
  <c r="A168" i="7"/>
  <c r="E162" i="7"/>
  <c r="A143" i="7"/>
  <c r="A141" i="7"/>
  <c r="E135" i="7"/>
  <c r="E116" i="7" a="1"/>
  <c r="A116" i="7"/>
  <c r="A114" i="7"/>
  <c r="C107" i="7" a="1"/>
  <c r="B107" i="7" a="1"/>
  <c r="B107" i="7"/>
  <c r="A107" i="7" a="1"/>
  <c r="A107" i="7"/>
  <c r="C106" i="7" a="1"/>
  <c r="B106" i="7" a="1"/>
  <c r="B106" i="7"/>
  <c r="A106" i="7" a="1"/>
  <c r="A106" i="7"/>
  <c r="C105" i="7" a="1"/>
  <c r="B105" i="7" a="1"/>
  <c r="B105" i="7"/>
  <c r="A105" i="7" a="1"/>
  <c r="A105" i="7"/>
  <c r="C104" i="7" a="1"/>
  <c r="B104" i="7" a="1"/>
  <c r="B104" i="7"/>
  <c r="A104" i="7" a="1"/>
  <c r="A104" i="7"/>
  <c r="C103" i="7" a="1"/>
  <c r="B103" i="7" a="1"/>
  <c r="B103" i="7"/>
  <c r="A103" i="7" a="1"/>
  <c r="A103" i="7"/>
  <c r="C102" i="7" a="1"/>
  <c r="B102" i="7" a="1"/>
  <c r="B102" i="7"/>
  <c r="A102" i="7" a="1"/>
  <c r="A102" i="7"/>
  <c r="C101" i="7" a="1"/>
  <c r="B101" i="7" a="1"/>
  <c r="B101" i="7"/>
  <c r="A101" i="7" a="1"/>
  <c r="A101" i="7"/>
  <c r="C100" i="7" a="1"/>
  <c r="B100" i="7" a="1"/>
  <c r="B100" i="7"/>
  <c r="A100" i="7" a="1"/>
  <c r="A100" i="7"/>
  <c r="C99" i="7" a="1"/>
  <c r="B99" i="7" a="1"/>
  <c r="B99" i="7"/>
  <c r="A99" i="7" a="1"/>
  <c r="A99" i="7"/>
  <c r="C98" i="7" a="1"/>
  <c r="B98" i="7" a="1"/>
  <c r="B98" i="7"/>
  <c r="A98" i="7" a="1"/>
  <c r="A98" i="7"/>
  <c r="C96" i="7"/>
  <c r="C95" i="7"/>
  <c r="B94" i="7" a="1"/>
  <c r="B94" i="7"/>
  <c r="A94" i="7" a="1"/>
  <c r="A94" i="7"/>
  <c r="B93" i="7" a="1"/>
  <c r="B93" i="7"/>
  <c r="A93" i="7" a="1"/>
  <c r="A93" i="7"/>
  <c r="B92" i="7" a="1"/>
  <c r="B92" i="7"/>
  <c r="A92" i="7" a="1"/>
  <c r="A92" i="7"/>
  <c r="B91" i="7" a="1"/>
  <c r="B91" i="7"/>
  <c r="A91" i="7" a="1"/>
  <c r="A91" i="7"/>
  <c r="B90" i="7" a="1"/>
  <c r="B90" i="7"/>
  <c r="A90" i="7" a="1"/>
  <c r="A90" i="7"/>
  <c r="B89" i="7" a="1"/>
  <c r="B89" i="7"/>
  <c r="A89" i="7" a="1"/>
  <c r="A89" i="7"/>
  <c r="B88" i="7" a="1"/>
  <c r="B88" i="7"/>
  <c r="A88" i="7" a="1"/>
  <c r="A88" i="7"/>
  <c r="B87" i="7" a="1"/>
  <c r="B87" i="7"/>
  <c r="A87" i="7" a="1"/>
  <c r="A87" i="7"/>
  <c r="C85" i="7"/>
  <c r="B84" i="7" a="1"/>
  <c r="B84" i="7"/>
  <c r="A84" i="7" a="1"/>
  <c r="A84" i="7"/>
  <c r="B83" i="7" a="1"/>
  <c r="B83" i="7"/>
  <c r="A83" i="7" a="1"/>
  <c r="A83" i="7"/>
  <c r="B82" i="7" a="1"/>
  <c r="B82" i="7"/>
  <c r="A82" i="7" a="1"/>
  <c r="A82" i="7"/>
  <c r="B81" i="7" a="1"/>
  <c r="B81" i="7"/>
  <c r="A81" i="7" a="1"/>
  <c r="A81" i="7"/>
  <c r="B80" i="7" a="1"/>
  <c r="B80" i="7"/>
  <c r="A80" i="7" a="1"/>
  <c r="A80" i="7"/>
  <c r="B79" i="7" a="1"/>
  <c r="B79" i="7"/>
  <c r="A79" i="7" a="1"/>
  <c r="A79" i="7"/>
  <c r="B78" i="7" a="1"/>
  <c r="B78" i="7"/>
  <c r="A78" i="7" a="1"/>
  <c r="A78" i="7"/>
  <c r="B77" i="7" a="1"/>
  <c r="B77" i="7"/>
  <c r="A77" i="7" a="1"/>
  <c r="A77" i="7"/>
  <c r="C75" i="7"/>
  <c r="B74" i="7" a="1"/>
  <c r="B74" i="7"/>
  <c r="A74" i="7" a="1"/>
  <c r="A74" i="7"/>
  <c r="B73" i="7" a="1"/>
  <c r="B73" i="7"/>
  <c r="A73" i="7" a="1"/>
  <c r="A73" i="7"/>
  <c r="B72" i="7" a="1"/>
  <c r="B72" i="7"/>
  <c r="A72" i="7" a="1"/>
  <c r="A72" i="7"/>
  <c r="B71" i="7" a="1"/>
  <c r="B71" i="7"/>
  <c r="A71" i="7" a="1"/>
  <c r="A71" i="7"/>
  <c r="B70" i="7" a="1"/>
  <c r="B70" i="7"/>
  <c r="A70" i="7" a="1"/>
  <c r="A70" i="7"/>
  <c r="B69" i="7" a="1"/>
  <c r="B69" i="7"/>
  <c r="A69" i="7" a="1"/>
  <c r="A69" i="7"/>
  <c r="B68" i="7" a="1"/>
  <c r="B68" i="7"/>
  <c r="A68" i="7" a="1"/>
  <c r="A68" i="7"/>
  <c r="C66" i="7"/>
  <c r="B65" i="7" a="1"/>
  <c r="B65" i="7"/>
  <c r="A65" i="7" a="1"/>
  <c r="A65" i="7"/>
  <c r="B64" i="7" a="1"/>
  <c r="B64" i="7"/>
  <c r="A64" i="7" a="1"/>
  <c r="A64" i="7"/>
  <c r="B63" i="7" a="1"/>
  <c r="B63" i="7"/>
  <c r="A63" i="7" a="1"/>
  <c r="A63" i="7"/>
  <c r="B62" i="7" a="1"/>
  <c r="B62" i="7"/>
  <c r="A62" i="7" a="1"/>
  <c r="A62" i="7"/>
  <c r="B61" i="7" a="1"/>
  <c r="B61" i="7"/>
  <c r="A61" i="7" a="1"/>
  <c r="A61" i="7"/>
  <c r="B60" i="7" a="1"/>
  <c r="B60" i="7"/>
  <c r="A60" i="7" a="1"/>
  <c r="A60" i="7"/>
  <c r="B59" i="7" a="1"/>
  <c r="B59" i="7"/>
  <c r="A59" i="7" a="1"/>
  <c r="A59" i="7"/>
  <c r="B58" i="7" a="1"/>
  <c r="B58" i="7"/>
  <c r="A58" i="7" a="1"/>
  <c r="A58" i="7"/>
  <c r="B57" i="7" a="1"/>
  <c r="B57" i="7"/>
  <c r="A57" i="7" a="1"/>
  <c r="A57" i="7"/>
  <c r="C55" i="7"/>
  <c r="B54" i="7" a="1"/>
  <c r="B54" i="7"/>
  <c r="A54" i="7" a="1"/>
  <c r="A54" i="7"/>
  <c r="B53" i="7" a="1"/>
  <c r="B53" i="7"/>
  <c r="A53" i="7" a="1"/>
  <c r="A53" i="7"/>
  <c r="B52" i="7" a="1"/>
  <c r="B52" i="7"/>
  <c r="A52" i="7" a="1"/>
  <c r="A52" i="7"/>
  <c r="B51" i="7" a="1"/>
  <c r="B51" i="7"/>
  <c r="A51" i="7" a="1"/>
  <c r="A51" i="7"/>
  <c r="B50" i="7" a="1"/>
  <c r="B50" i="7"/>
  <c r="A50" i="7" a="1"/>
  <c r="A50" i="7"/>
  <c r="B49" i="7" a="1"/>
  <c r="B49" i="7"/>
  <c r="A49" i="7" a="1"/>
  <c r="A49" i="7"/>
  <c r="B48" i="7" a="1"/>
  <c r="B48" i="7"/>
  <c r="A48" i="7" a="1"/>
  <c r="A48" i="7"/>
  <c r="B47" i="7" a="1"/>
  <c r="B47" i="7"/>
  <c r="A47" i="7" a="1"/>
  <c r="A47" i="7"/>
  <c r="A44" i="7"/>
  <c r="F40" i="7"/>
  <c r="A32" i="7"/>
  <c r="F28" i="7"/>
  <c r="A20" i="7"/>
  <c r="F16" i="7"/>
  <c r="A8" i="7"/>
  <c r="C2" i="7" a="1"/>
  <c r="C2" i="7"/>
  <c r="A1" i="7"/>
  <c r="E189" i="6"/>
  <c r="A170" i="6"/>
  <c r="A168" i="6"/>
  <c r="E162" i="6"/>
  <c r="A143" i="6"/>
  <c r="A141" i="6"/>
  <c r="E135" i="6"/>
  <c r="E116" i="6" a="1"/>
  <c r="A116" i="6"/>
  <c r="A114" i="6"/>
  <c r="C107" i="6" a="1"/>
  <c r="B107" i="6" a="1"/>
  <c r="B107" i="6"/>
  <c r="A107" i="6" a="1"/>
  <c r="A107" i="6"/>
  <c r="C106" i="6" a="1"/>
  <c r="B106" i="6" a="1"/>
  <c r="B106" i="6"/>
  <c r="A106" i="6" a="1"/>
  <c r="A106" i="6"/>
  <c r="C105" i="6" a="1"/>
  <c r="B105" i="6" a="1"/>
  <c r="B105" i="6"/>
  <c r="A105" i="6" a="1"/>
  <c r="A105" i="6"/>
  <c r="C104" i="6" a="1"/>
  <c r="B104" i="6" a="1"/>
  <c r="B104" i="6"/>
  <c r="A104" i="6" a="1"/>
  <c r="A104" i="6"/>
  <c r="C103" i="6" a="1"/>
  <c r="B103" i="6" a="1"/>
  <c r="B103" i="6"/>
  <c r="A103" i="6" a="1"/>
  <c r="A103" i="6"/>
  <c r="C102" i="6" a="1"/>
  <c r="B102" i="6" a="1"/>
  <c r="B102" i="6"/>
  <c r="A102" i="6" a="1"/>
  <c r="A102" i="6"/>
  <c r="C101" i="6" a="1"/>
  <c r="B101" i="6" a="1"/>
  <c r="B101" i="6"/>
  <c r="A101" i="6" a="1"/>
  <c r="A101" i="6"/>
  <c r="C100" i="6" a="1"/>
  <c r="B100" i="6" a="1"/>
  <c r="B100" i="6"/>
  <c r="A100" i="6" a="1"/>
  <c r="A100" i="6"/>
  <c r="C99" i="6" a="1"/>
  <c r="B99" i="6" a="1"/>
  <c r="B99" i="6"/>
  <c r="A99" i="6" a="1"/>
  <c r="A99" i="6"/>
  <c r="C98" i="6" a="1"/>
  <c r="B98" i="6" a="1"/>
  <c r="B98" i="6"/>
  <c r="A98" i="6" a="1"/>
  <c r="A98" i="6"/>
  <c r="C96" i="6"/>
  <c r="C95" i="6"/>
  <c r="B94" i="6" a="1"/>
  <c r="B94" i="6"/>
  <c r="A94" i="6" a="1"/>
  <c r="A94" i="6"/>
  <c r="B93" i="6" a="1"/>
  <c r="B93" i="6"/>
  <c r="A93" i="6" a="1"/>
  <c r="A93" i="6"/>
  <c r="B92" i="6" a="1"/>
  <c r="B92" i="6"/>
  <c r="A92" i="6" a="1"/>
  <c r="A92" i="6"/>
  <c r="B91" i="6" a="1"/>
  <c r="B91" i="6"/>
  <c r="A91" i="6" a="1"/>
  <c r="A91" i="6"/>
  <c r="B90" i="6" a="1"/>
  <c r="B90" i="6"/>
  <c r="A90" i="6" a="1"/>
  <c r="A90" i="6"/>
  <c r="B89" i="6" a="1"/>
  <c r="B89" i="6"/>
  <c r="A89" i="6" a="1"/>
  <c r="A89" i="6"/>
  <c r="B88" i="6" a="1"/>
  <c r="B88" i="6"/>
  <c r="A88" i="6" a="1"/>
  <c r="A88" i="6"/>
  <c r="B87" i="6" a="1"/>
  <c r="B87" i="6"/>
  <c r="A87" i="6" a="1"/>
  <c r="A87" i="6"/>
  <c r="C85" i="6"/>
  <c r="B84" i="6" a="1"/>
  <c r="B84" i="6"/>
  <c r="A84" i="6" a="1"/>
  <c r="A84" i="6"/>
  <c r="B83" i="6" a="1"/>
  <c r="B83" i="6"/>
  <c r="A83" i="6" a="1"/>
  <c r="A83" i="6"/>
  <c r="B82" i="6" a="1"/>
  <c r="B82" i="6"/>
  <c r="A82" i="6" a="1"/>
  <c r="A82" i="6"/>
  <c r="B81" i="6" a="1"/>
  <c r="B81" i="6"/>
  <c r="A81" i="6" a="1"/>
  <c r="A81" i="6"/>
  <c r="B80" i="6" a="1"/>
  <c r="B80" i="6"/>
  <c r="A80" i="6" a="1"/>
  <c r="A80" i="6"/>
  <c r="B79" i="6" a="1"/>
  <c r="B79" i="6"/>
  <c r="A79" i="6" a="1"/>
  <c r="A79" i="6"/>
  <c r="B78" i="6" a="1"/>
  <c r="B78" i="6"/>
  <c r="A78" i="6" a="1"/>
  <c r="A78" i="6"/>
  <c r="B77" i="6" a="1"/>
  <c r="B77" i="6"/>
  <c r="A77" i="6" a="1"/>
  <c r="A77" i="6"/>
  <c r="C75" i="6"/>
  <c r="B74" i="6" a="1"/>
  <c r="B74" i="6"/>
  <c r="A74" i="6" a="1"/>
  <c r="A74" i="6"/>
  <c r="B73" i="6" a="1"/>
  <c r="B73" i="6"/>
  <c r="A73" i="6" a="1"/>
  <c r="A73" i="6"/>
  <c r="B72" i="6" a="1"/>
  <c r="B72" i="6"/>
  <c r="A72" i="6" a="1"/>
  <c r="A72" i="6"/>
  <c r="B71" i="6" a="1"/>
  <c r="B71" i="6"/>
  <c r="A71" i="6" a="1"/>
  <c r="A71" i="6"/>
  <c r="B70" i="6" a="1"/>
  <c r="B70" i="6"/>
  <c r="A70" i="6" a="1"/>
  <c r="A70" i="6"/>
  <c r="B69" i="6" a="1"/>
  <c r="B69" i="6"/>
  <c r="A69" i="6" a="1"/>
  <c r="A69" i="6"/>
  <c r="B68" i="6" a="1"/>
  <c r="B68" i="6"/>
  <c r="A68" i="6" a="1"/>
  <c r="A68" i="6"/>
  <c r="C66" i="6"/>
  <c r="B65" i="6" a="1"/>
  <c r="B65" i="6"/>
  <c r="A65" i="6" a="1"/>
  <c r="A65" i="6"/>
  <c r="B64" i="6" a="1"/>
  <c r="B64" i="6"/>
  <c r="A64" i="6" a="1"/>
  <c r="A64" i="6"/>
  <c r="B63" i="6" a="1"/>
  <c r="B63" i="6"/>
  <c r="A63" i="6" a="1"/>
  <c r="A63" i="6"/>
  <c r="B62" i="6" a="1"/>
  <c r="B62" i="6"/>
  <c r="A62" i="6" a="1"/>
  <c r="A62" i="6"/>
  <c r="B61" i="6" a="1"/>
  <c r="B61" i="6"/>
  <c r="A61" i="6" a="1"/>
  <c r="A61" i="6"/>
  <c r="B60" i="6" a="1"/>
  <c r="B60" i="6"/>
  <c r="A60" i="6" a="1"/>
  <c r="A60" i="6"/>
  <c r="B59" i="6" a="1"/>
  <c r="B59" i="6"/>
  <c r="A59" i="6" a="1"/>
  <c r="A59" i="6"/>
  <c r="B58" i="6" a="1"/>
  <c r="B58" i="6"/>
  <c r="A58" i="6" a="1"/>
  <c r="A58" i="6"/>
  <c r="B57" i="6" a="1"/>
  <c r="B57" i="6"/>
  <c r="A57" i="6" a="1"/>
  <c r="A57" i="6"/>
  <c r="C55" i="6"/>
  <c r="B54" i="6" a="1"/>
  <c r="B54" i="6"/>
  <c r="A54" i="6" a="1"/>
  <c r="A54" i="6"/>
  <c r="B53" i="6" a="1"/>
  <c r="B53" i="6"/>
  <c r="A53" i="6" a="1"/>
  <c r="A53" i="6"/>
  <c r="B52" i="6" a="1"/>
  <c r="B52" i="6"/>
  <c r="A52" i="6" a="1"/>
  <c r="A52" i="6"/>
  <c r="B51" i="6" a="1"/>
  <c r="B51" i="6"/>
  <c r="A51" i="6" a="1"/>
  <c r="A51" i="6"/>
  <c r="B50" i="6" a="1"/>
  <c r="B50" i="6"/>
  <c r="A50" i="6" a="1"/>
  <c r="A50" i="6"/>
  <c r="B49" i="6" a="1"/>
  <c r="B49" i="6"/>
  <c r="A49" i="6" a="1"/>
  <c r="A49" i="6"/>
  <c r="B48" i="6" a="1"/>
  <c r="B48" i="6"/>
  <c r="A48" i="6" a="1"/>
  <c r="A48" i="6"/>
  <c r="B47" i="6" a="1"/>
  <c r="B47" i="6"/>
  <c r="A47" i="6" a="1"/>
  <c r="A47" i="6"/>
  <c r="A44" i="6"/>
  <c r="F40" i="6"/>
  <c r="A32" i="6"/>
  <c r="F28" i="6"/>
  <c r="A20" i="6"/>
  <c r="F16" i="6"/>
  <c r="A8" i="6"/>
  <c r="C2" i="6" a="1"/>
  <c r="C2" i="6"/>
  <c r="A1" i="6"/>
  <c r="E189" i="5"/>
  <c r="A170" i="5"/>
  <c r="A168" i="5"/>
  <c r="E162" i="5"/>
  <c r="A143" i="5"/>
  <c r="A141" i="5"/>
  <c r="E135" i="5"/>
  <c r="E116" i="5" a="1"/>
  <c r="A116" i="5"/>
  <c r="A114" i="5"/>
  <c r="C107" i="5" a="1"/>
  <c r="B107" i="5" a="1"/>
  <c r="B107" i="5"/>
  <c r="A107" i="5" a="1"/>
  <c r="A107" i="5"/>
  <c r="C106" i="5" a="1"/>
  <c r="B106" i="5" a="1"/>
  <c r="B106" i="5"/>
  <c r="A106" i="5" a="1"/>
  <c r="A106" i="5"/>
  <c r="C105" i="5" a="1"/>
  <c r="B105" i="5" a="1"/>
  <c r="B105" i="5"/>
  <c r="A105" i="5" a="1"/>
  <c r="A105" i="5"/>
  <c r="C104" i="5" a="1"/>
  <c r="B104" i="5" a="1"/>
  <c r="B104" i="5"/>
  <c r="A104" i="5" a="1"/>
  <c r="A104" i="5"/>
  <c r="C103" i="5" a="1"/>
  <c r="B103" i="5" a="1"/>
  <c r="B103" i="5"/>
  <c r="A103" i="5" a="1"/>
  <c r="A103" i="5"/>
  <c r="C102" i="5" a="1"/>
  <c r="B102" i="5" a="1"/>
  <c r="B102" i="5"/>
  <c r="A102" i="5" a="1"/>
  <c r="A102" i="5"/>
  <c r="C101" i="5" a="1"/>
  <c r="B101" i="5" a="1"/>
  <c r="B101" i="5"/>
  <c r="A101" i="5" a="1"/>
  <c r="A101" i="5"/>
  <c r="C100" i="5" a="1"/>
  <c r="B100" i="5" a="1"/>
  <c r="B100" i="5"/>
  <c r="A100" i="5" a="1"/>
  <c r="A100" i="5"/>
  <c r="C99" i="5" a="1"/>
  <c r="B99" i="5" a="1"/>
  <c r="B99" i="5"/>
  <c r="A99" i="5" a="1"/>
  <c r="A99" i="5"/>
  <c r="C98" i="5" a="1"/>
  <c r="B98" i="5" a="1"/>
  <c r="B98" i="5"/>
  <c r="A98" i="5" a="1"/>
  <c r="A98" i="5"/>
  <c r="C96" i="5"/>
  <c r="C95" i="5"/>
  <c r="B94" i="5" a="1"/>
  <c r="B94" i="5"/>
  <c r="A94" i="5" a="1"/>
  <c r="A94" i="5"/>
  <c r="B93" i="5" a="1"/>
  <c r="B93" i="5"/>
  <c r="A93" i="5" a="1"/>
  <c r="A93" i="5"/>
  <c r="B92" i="5" a="1"/>
  <c r="B92" i="5"/>
  <c r="A92" i="5" a="1"/>
  <c r="A92" i="5"/>
  <c r="B91" i="5" a="1"/>
  <c r="B91" i="5"/>
  <c r="A91" i="5" a="1"/>
  <c r="A91" i="5"/>
  <c r="B90" i="5" a="1"/>
  <c r="B90" i="5"/>
  <c r="A90" i="5" a="1"/>
  <c r="A90" i="5"/>
  <c r="B89" i="5" a="1"/>
  <c r="B89" i="5"/>
  <c r="A89" i="5" a="1"/>
  <c r="A89" i="5"/>
  <c r="B88" i="5" a="1"/>
  <c r="B88" i="5"/>
  <c r="A88" i="5" a="1"/>
  <c r="A88" i="5"/>
  <c r="B87" i="5" a="1"/>
  <c r="B87" i="5"/>
  <c r="A87" i="5" a="1"/>
  <c r="A87" i="5"/>
  <c r="C85" i="5"/>
  <c r="B84" i="5" a="1"/>
  <c r="B84" i="5"/>
  <c r="A84" i="5" a="1"/>
  <c r="A84" i="5"/>
  <c r="B83" i="5" a="1"/>
  <c r="B83" i="5"/>
  <c r="A83" i="5" a="1"/>
  <c r="A83" i="5"/>
  <c r="B82" i="5" a="1"/>
  <c r="B82" i="5"/>
  <c r="A82" i="5" a="1"/>
  <c r="A82" i="5"/>
  <c r="B81" i="5" a="1"/>
  <c r="B81" i="5"/>
  <c r="A81" i="5" a="1"/>
  <c r="A81" i="5"/>
  <c r="B80" i="5" a="1"/>
  <c r="B80" i="5"/>
  <c r="A80" i="5" a="1"/>
  <c r="A80" i="5"/>
  <c r="B79" i="5" a="1"/>
  <c r="B79" i="5"/>
  <c r="A79" i="5" a="1"/>
  <c r="A79" i="5"/>
  <c r="B78" i="5" a="1"/>
  <c r="B78" i="5"/>
  <c r="A78" i="5" a="1"/>
  <c r="A78" i="5"/>
  <c r="B77" i="5" a="1"/>
  <c r="B77" i="5"/>
  <c r="A77" i="5" a="1"/>
  <c r="A77" i="5"/>
  <c r="C75" i="5"/>
  <c r="B74" i="5" a="1"/>
  <c r="B74" i="5"/>
  <c r="A74" i="5" a="1"/>
  <c r="A74" i="5"/>
  <c r="B73" i="5" a="1"/>
  <c r="B73" i="5"/>
  <c r="A73" i="5" a="1"/>
  <c r="A73" i="5"/>
  <c r="B72" i="5" a="1"/>
  <c r="B72" i="5"/>
  <c r="A72" i="5" a="1"/>
  <c r="A72" i="5"/>
  <c r="B71" i="5" a="1"/>
  <c r="B71" i="5"/>
  <c r="A71" i="5" a="1"/>
  <c r="A71" i="5"/>
  <c r="B70" i="5" a="1"/>
  <c r="B70" i="5"/>
  <c r="A70" i="5" a="1"/>
  <c r="A70" i="5"/>
  <c r="B69" i="5" a="1"/>
  <c r="B69" i="5"/>
  <c r="A69" i="5" a="1"/>
  <c r="A69" i="5"/>
  <c r="B68" i="5" a="1"/>
  <c r="B68" i="5"/>
  <c r="A68" i="5" a="1"/>
  <c r="A68" i="5"/>
  <c r="C66" i="5"/>
  <c r="B65" i="5" a="1"/>
  <c r="B65" i="5"/>
  <c r="A65" i="5" a="1"/>
  <c r="A65" i="5"/>
  <c r="B64" i="5" a="1"/>
  <c r="B64" i="5"/>
  <c r="A64" i="5" a="1"/>
  <c r="A64" i="5"/>
  <c r="B63" i="5" a="1"/>
  <c r="B63" i="5"/>
  <c r="A63" i="5" a="1"/>
  <c r="A63" i="5"/>
  <c r="B62" i="5" a="1"/>
  <c r="B62" i="5"/>
  <c r="A62" i="5" a="1"/>
  <c r="A62" i="5"/>
  <c r="B61" i="5" a="1"/>
  <c r="B61" i="5"/>
  <c r="A61" i="5" a="1"/>
  <c r="A61" i="5"/>
  <c r="B60" i="5" a="1"/>
  <c r="B60" i="5"/>
  <c r="A60" i="5" a="1"/>
  <c r="A60" i="5"/>
  <c r="B59" i="5" a="1"/>
  <c r="B59" i="5"/>
  <c r="A59" i="5" a="1"/>
  <c r="A59" i="5"/>
  <c r="B58" i="5" a="1"/>
  <c r="B58" i="5"/>
  <c r="A58" i="5" a="1"/>
  <c r="A58" i="5"/>
  <c r="B57" i="5" a="1"/>
  <c r="B57" i="5"/>
  <c r="A57" i="5" a="1"/>
  <c r="A57" i="5"/>
  <c r="C55" i="5"/>
  <c r="B54" i="5" a="1"/>
  <c r="B54" i="5"/>
  <c r="A54" i="5" a="1"/>
  <c r="A54" i="5"/>
  <c r="B53" i="5" a="1"/>
  <c r="B53" i="5"/>
  <c r="A53" i="5" a="1"/>
  <c r="A53" i="5"/>
  <c r="B52" i="5" a="1"/>
  <c r="B52" i="5"/>
  <c r="A52" i="5" a="1"/>
  <c r="A52" i="5"/>
  <c r="B51" i="5" a="1"/>
  <c r="B51" i="5"/>
  <c r="A51" i="5" a="1"/>
  <c r="A51" i="5"/>
  <c r="B50" i="5" a="1"/>
  <c r="B50" i="5"/>
  <c r="A50" i="5" a="1"/>
  <c r="A50" i="5"/>
  <c r="B49" i="5" a="1"/>
  <c r="B49" i="5"/>
  <c r="A49" i="5" a="1"/>
  <c r="A49" i="5"/>
  <c r="B48" i="5" a="1"/>
  <c r="B48" i="5"/>
  <c r="A48" i="5" a="1"/>
  <c r="A48" i="5"/>
  <c r="B47" i="5" a="1"/>
  <c r="B47" i="5"/>
  <c r="A47" i="5" a="1"/>
  <c r="A47" i="5"/>
  <c r="A44" i="5"/>
  <c r="F40" i="5"/>
  <c r="A32" i="5"/>
  <c r="F28" i="5"/>
  <c r="A20" i="5"/>
  <c r="F16" i="5"/>
  <c r="A8" i="5"/>
  <c r="C2" i="5" a="1"/>
  <c r="C2" i="5"/>
  <c r="A1" i="5"/>
  <c r="E189" i="4"/>
  <c r="A170" i="4"/>
  <c r="A168" i="4"/>
  <c r="E162" i="4"/>
  <c r="A143" i="4"/>
  <c r="A141" i="4"/>
  <c r="E135" i="4"/>
  <c r="E116" i="4" a="1"/>
  <c r="A116" i="4"/>
  <c r="A114" i="4"/>
  <c r="C107" i="4" a="1"/>
  <c r="B107" i="4" a="1"/>
  <c r="B107" i="4"/>
  <c r="A107" i="4" a="1"/>
  <c r="A107" i="4"/>
  <c r="C106" i="4" a="1"/>
  <c r="B106" i="4" a="1"/>
  <c r="B106" i="4"/>
  <c r="A106" i="4" a="1"/>
  <c r="A106" i="4"/>
  <c r="C105" i="4" a="1"/>
  <c r="B105" i="4" a="1"/>
  <c r="B105" i="4"/>
  <c r="A105" i="4" a="1"/>
  <c r="A105" i="4"/>
  <c r="C104" i="4" a="1"/>
  <c r="B104" i="4" a="1"/>
  <c r="B104" i="4"/>
  <c r="A104" i="4" a="1"/>
  <c r="A104" i="4"/>
  <c r="C103" i="4" a="1"/>
  <c r="B103" i="4" a="1"/>
  <c r="B103" i="4"/>
  <c r="A103" i="4" a="1"/>
  <c r="A103" i="4"/>
  <c r="C102" i="4" a="1"/>
  <c r="B102" i="4" a="1"/>
  <c r="B102" i="4"/>
  <c r="A102" i="4" a="1"/>
  <c r="A102" i="4"/>
  <c r="C101" i="4" a="1"/>
  <c r="B101" i="4" a="1"/>
  <c r="B101" i="4"/>
  <c r="A101" i="4" a="1"/>
  <c r="A101" i="4"/>
  <c r="C100" i="4" a="1"/>
  <c r="B100" i="4" a="1"/>
  <c r="B100" i="4"/>
  <c r="A100" i="4" a="1"/>
  <c r="A100" i="4"/>
  <c r="C99" i="4" a="1"/>
  <c r="B99" i="4" a="1"/>
  <c r="B99" i="4"/>
  <c r="A99" i="4" a="1"/>
  <c r="A99" i="4"/>
  <c r="C98" i="4" a="1"/>
  <c r="B98" i="4" a="1"/>
  <c r="B98" i="4"/>
  <c r="A98" i="4" a="1"/>
  <c r="A98" i="4"/>
  <c r="C96" i="4"/>
  <c r="C95" i="4"/>
  <c r="B94" i="4" a="1"/>
  <c r="B94" i="4"/>
  <c r="A94" i="4" a="1"/>
  <c r="A94" i="4"/>
  <c r="B93" i="4" a="1"/>
  <c r="B93" i="4"/>
  <c r="A93" i="4" a="1"/>
  <c r="A93" i="4"/>
  <c r="B92" i="4" a="1"/>
  <c r="B92" i="4"/>
  <c r="A92" i="4" a="1"/>
  <c r="A92" i="4"/>
  <c r="B91" i="4" a="1"/>
  <c r="B91" i="4"/>
  <c r="A91" i="4" a="1"/>
  <c r="A91" i="4"/>
  <c r="B90" i="4" a="1"/>
  <c r="B90" i="4"/>
  <c r="A90" i="4" a="1"/>
  <c r="A90" i="4"/>
  <c r="B89" i="4" a="1"/>
  <c r="B89" i="4"/>
  <c r="A89" i="4" a="1"/>
  <c r="A89" i="4"/>
  <c r="B88" i="4" a="1"/>
  <c r="B88" i="4"/>
  <c r="A88" i="4" a="1"/>
  <c r="A88" i="4"/>
  <c r="B87" i="4" a="1"/>
  <c r="B87" i="4"/>
  <c r="A87" i="4" a="1"/>
  <c r="A87" i="4"/>
  <c r="C85" i="4"/>
  <c r="B84" i="4" a="1"/>
  <c r="B84" i="4"/>
  <c r="A84" i="4" a="1"/>
  <c r="A84" i="4"/>
  <c r="B83" i="4" a="1"/>
  <c r="B83" i="4"/>
  <c r="A83" i="4" a="1"/>
  <c r="A83" i="4"/>
  <c r="B82" i="4" a="1"/>
  <c r="B82" i="4"/>
  <c r="A82" i="4" a="1"/>
  <c r="A82" i="4"/>
  <c r="B81" i="4" a="1"/>
  <c r="B81" i="4"/>
  <c r="A81" i="4" a="1"/>
  <c r="A81" i="4"/>
  <c r="B80" i="4" a="1"/>
  <c r="B80" i="4"/>
  <c r="A80" i="4" a="1"/>
  <c r="A80" i="4"/>
  <c r="B79" i="4" a="1"/>
  <c r="B79" i="4"/>
  <c r="A79" i="4" a="1"/>
  <c r="A79" i="4"/>
  <c r="B78" i="4" a="1"/>
  <c r="B78" i="4"/>
  <c r="A78" i="4" a="1"/>
  <c r="A78" i="4"/>
  <c r="B77" i="4" a="1"/>
  <c r="B77" i="4"/>
  <c r="A77" i="4" a="1"/>
  <c r="A77" i="4"/>
  <c r="C75" i="4"/>
  <c r="B74" i="4" a="1"/>
  <c r="B74" i="4"/>
  <c r="A74" i="4" a="1"/>
  <c r="A74" i="4"/>
  <c r="B73" i="4" a="1"/>
  <c r="B73" i="4"/>
  <c r="A73" i="4" a="1"/>
  <c r="A73" i="4"/>
  <c r="B72" i="4" a="1"/>
  <c r="B72" i="4"/>
  <c r="A72" i="4" a="1"/>
  <c r="A72" i="4"/>
  <c r="B71" i="4" a="1"/>
  <c r="B71" i="4"/>
  <c r="A71" i="4" a="1"/>
  <c r="A71" i="4"/>
  <c r="B70" i="4" a="1"/>
  <c r="B70" i="4"/>
  <c r="A70" i="4" a="1"/>
  <c r="A70" i="4"/>
  <c r="B69" i="4" a="1"/>
  <c r="B69" i="4"/>
  <c r="A69" i="4" a="1"/>
  <c r="A69" i="4"/>
  <c r="B68" i="4" a="1"/>
  <c r="B68" i="4"/>
  <c r="A68" i="4" a="1"/>
  <c r="A68" i="4"/>
  <c r="C66" i="4"/>
  <c r="B65" i="4" a="1"/>
  <c r="B65" i="4"/>
  <c r="A65" i="4" a="1"/>
  <c r="A65" i="4"/>
  <c r="B64" i="4" a="1"/>
  <c r="B64" i="4"/>
  <c r="A64" i="4" a="1"/>
  <c r="A64" i="4"/>
  <c r="B63" i="4" a="1"/>
  <c r="B63" i="4"/>
  <c r="A63" i="4" a="1"/>
  <c r="A63" i="4"/>
  <c r="B62" i="4" a="1"/>
  <c r="B62" i="4"/>
  <c r="A62" i="4" a="1"/>
  <c r="A62" i="4"/>
  <c r="B61" i="4" a="1"/>
  <c r="B61" i="4"/>
  <c r="A61" i="4" a="1"/>
  <c r="A61" i="4"/>
  <c r="B60" i="4" a="1"/>
  <c r="B60" i="4"/>
  <c r="A60" i="4" a="1"/>
  <c r="A60" i="4"/>
  <c r="B59" i="4" a="1"/>
  <c r="B59" i="4"/>
  <c r="A59" i="4" a="1"/>
  <c r="A59" i="4"/>
  <c r="B58" i="4" a="1"/>
  <c r="B58" i="4"/>
  <c r="A58" i="4" a="1"/>
  <c r="A58" i="4"/>
  <c r="B57" i="4" a="1"/>
  <c r="B57" i="4"/>
  <c r="A57" i="4" a="1"/>
  <c r="A57" i="4"/>
  <c r="C55" i="4"/>
  <c r="B54" i="4" a="1"/>
  <c r="B54" i="4"/>
  <c r="A54" i="4" a="1"/>
  <c r="A54" i="4"/>
  <c r="B53" i="4" a="1"/>
  <c r="B53" i="4"/>
  <c r="A53" i="4" a="1"/>
  <c r="A53" i="4"/>
  <c r="B52" i="4" a="1"/>
  <c r="B52" i="4"/>
  <c r="A52" i="4" a="1"/>
  <c r="A52" i="4"/>
  <c r="B51" i="4" a="1"/>
  <c r="B51" i="4"/>
  <c r="A51" i="4" a="1"/>
  <c r="A51" i="4"/>
  <c r="B50" i="4" a="1"/>
  <c r="B50" i="4"/>
  <c r="A50" i="4" a="1"/>
  <c r="A50" i="4"/>
  <c r="B49" i="4" a="1"/>
  <c r="B49" i="4"/>
  <c r="A49" i="4" a="1"/>
  <c r="A49" i="4"/>
  <c r="B48" i="4" a="1"/>
  <c r="B48" i="4"/>
  <c r="A48" i="4" a="1"/>
  <c r="A48" i="4"/>
  <c r="B47" i="4" a="1"/>
  <c r="B47" i="4"/>
  <c r="A47" i="4" a="1"/>
  <c r="A47" i="4"/>
  <c r="A44" i="4"/>
  <c r="F40" i="4"/>
  <c r="A32" i="4"/>
  <c r="F28" i="4"/>
  <c r="A20" i="4"/>
  <c r="F16" i="4"/>
  <c r="A8" i="4"/>
  <c r="C2" i="4" a="1"/>
  <c r="C2" i="4"/>
  <c r="A1" i="4"/>
  <c r="E189" i="2"/>
  <c r="A170" i="2"/>
  <c r="A168" i="2"/>
  <c r="E162" i="2"/>
  <c r="A143" i="2"/>
  <c r="A141" i="2"/>
  <c r="E135" i="2"/>
  <c r="E116" i="2" a="1"/>
  <c r="E116" i="2"/>
  <c r="E136" i="2" s="1"/>
  <c r="E143" i="2" s="1"/>
  <c r="E163" i="2" s="1"/>
  <c r="E170" i="2" s="1"/>
  <c r="E190" i="2" s="1"/>
  <c r="E116" i="4" s="1"/>
  <c r="E136" i="4" s="1"/>
  <c r="E143" i="4" s="1"/>
  <c r="E163" i="4" s="1"/>
  <c r="E170" i="4" s="1"/>
  <c r="E190" i="4" s="1"/>
  <c r="A116" i="2"/>
  <c r="A114" i="2"/>
  <c r="C107" i="2" a="1"/>
  <c r="C107" i="2"/>
  <c r="C107" i="4" s="1"/>
  <c r="C107" i="5" s="1"/>
  <c r="C107" i="6" s="1"/>
  <c r="C107" i="7" s="1"/>
  <c r="C107" i="8" s="1"/>
  <c r="C107" i="9" s="1"/>
  <c r="C107" i="10" s="1"/>
  <c r="C107" i="11" s="1"/>
  <c r="C107" i="12" s="1"/>
  <c r="C107" i="13" s="1"/>
  <c r="C107" i="14" s="1"/>
  <c r="C107" i="15" s="1"/>
  <c r="C107" i="16" s="1"/>
  <c r="C107" i="17" s="1"/>
  <c r="B107" i="2" a="1"/>
  <c r="B107" i="2"/>
  <c r="A107" i="2" a="1"/>
  <c r="A107" i="2"/>
  <c r="C106" i="2" a="1"/>
  <c r="C106" i="2"/>
  <c r="C106" i="4" s="1"/>
  <c r="C106" i="5" s="1"/>
  <c r="C106" i="6" s="1"/>
  <c r="C106" i="7" s="1"/>
  <c r="C106" i="8" s="1"/>
  <c r="C106" i="9" s="1"/>
  <c r="C106" i="10" s="1"/>
  <c r="C106" i="11" s="1"/>
  <c r="C106" i="12" s="1"/>
  <c r="C106" i="13" s="1"/>
  <c r="C106" i="14" s="1"/>
  <c r="B106" i="2" a="1"/>
  <c r="B106" i="2"/>
  <c r="A106" i="2" a="1"/>
  <c r="A106" i="2"/>
  <c r="C105" i="2" a="1"/>
  <c r="C105" i="2"/>
  <c r="C105" i="4" s="1"/>
  <c r="C105" i="5" s="1"/>
  <c r="C105" i="6" s="1"/>
  <c r="C105" i="7" s="1"/>
  <c r="C105" i="8" s="1"/>
  <c r="C105" i="9" s="1"/>
  <c r="C105" i="10" s="1"/>
  <c r="C105" i="11" s="1"/>
  <c r="C105" i="12" s="1"/>
  <c r="C105" i="13" s="1"/>
  <c r="C105" i="14" s="1"/>
  <c r="B105" i="2" a="1"/>
  <c r="B105" i="2"/>
  <c r="A105" i="2" a="1"/>
  <c r="A105" i="2"/>
  <c r="C104" i="2" a="1"/>
  <c r="C104" i="2"/>
  <c r="C104" i="4" s="1"/>
  <c r="C104" i="5" s="1"/>
  <c r="C104" i="6" s="1"/>
  <c r="C104" i="7" s="1"/>
  <c r="C104" i="8" s="1"/>
  <c r="C104" i="9" s="1"/>
  <c r="C104" i="10" s="1"/>
  <c r="C104" i="11" s="1"/>
  <c r="C104" i="12" s="1"/>
  <c r="C104" i="13" s="1"/>
  <c r="C104" i="14" s="1"/>
  <c r="C104" i="15" s="1"/>
  <c r="C104" i="16" s="1"/>
  <c r="C104" i="17" s="1"/>
  <c r="B104" i="2" a="1"/>
  <c r="B104" i="2"/>
  <c r="A104" i="2" a="1"/>
  <c r="A104" i="2"/>
  <c r="C103" i="2" a="1"/>
  <c r="C103" i="2"/>
  <c r="C103" i="4" s="1"/>
  <c r="C103" i="5" s="1"/>
  <c r="C103" i="6" s="1"/>
  <c r="C103" i="7" s="1"/>
  <c r="C103" i="8" s="1"/>
  <c r="C103" i="9" s="1"/>
  <c r="C103" i="10" s="1"/>
  <c r="C103" i="11" s="1"/>
  <c r="C103" i="12" s="1"/>
  <c r="C103" i="13" s="1"/>
  <c r="C103" i="14" s="1"/>
  <c r="C103" i="15" s="1"/>
  <c r="C103" i="16" s="1"/>
  <c r="C103" i="17" s="1"/>
  <c r="B103" i="2" a="1"/>
  <c r="B103" i="2"/>
  <c r="A103" i="2" a="1"/>
  <c r="A103" i="2"/>
  <c r="C102" i="2" a="1"/>
  <c r="C102" i="2"/>
  <c r="C102" i="4" s="1"/>
  <c r="C102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B102" i="2" a="1"/>
  <c r="B102" i="2"/>
  <c r="A102" i="2" a="1"/>
  <c r="A102" i="2"/>
  <c r="C101" i="2" a="1"/>
  <c r="C101" i="2"/>
  <c r="C101" i="4" s="1"/>
  <c r="C101" i="5" s="1"/>
  <c r="C101" i="6" s="1"/>
  <c r="C101" i="7" s="1"/>
  <c r="C101" i="8" s="1"/>
  <c r="C101" i="9" s="1"/>
  <c r="C101" i="10" s="1"/>
  <c r="C101" i="11" s="1"/>
  <c r="C101" i="12" s="1"/>
  <c r="C101" i="13" s="1"/>
  <c r="C101" i="14" s="1"/>
  <c r="C101" i="15" s="1"/>
  <c r="C101" i="16" s="1"/>
  <c r="C101" i="17" s="1"/>
  <c r="B101" i="2" a="1"/>
  <c r="B101" i="2"/>
  <c r="A101" i="2" a="1"/>
  <c r="A101" i="2"/>
  <c r="C100" i="2" a="1"/>
  <c r="C100" i="2"/>
  <c r="C100" i="4" s="1"/>
  <c r="C100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B100" i="2" a="1"/>
  <c r="B100" i="2"/>
  <c r="A100" i="2" a="1"/>
  <c r="A100" i="2"/>
  <c r="C99" i="2" a="1"/>
  <c r="C99" i="2"/>
  <c r="C99" i="4" s="1"/>
  <c r="C99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B99" i="2" a="1"/>
  <c r="B99" i="2"/>
  <c r="A99" i="2" a="1"/>
  <c r="A99" i="2"/>
  <c r="C98" i="2" a="1"/>
  <c r="C98" i="2"/>
  <c r="B98" i="2" a="1"/>
  <c r="B98" i="2"/>
  <c r="A98" i="2" a="1"/>
  <c r="A98" i="2"/>
  <c r="C96" i="2"/>
  <c r="C95" i="2"/>
  <c r="B94" i="2" a="1"/>
  <c r="B94" i="2"/>
  <c r="A94" i="2" a="1"/>
  <c r="A94" i="2"/>
  <c r="B93" i="2" a="1"/>
  <c r="B93" i="2"/>
  <c r="A93" i="2" a="1"/>
  <c r="A93" i="2"/>
  <c r="B92" i="2" a="1"/>
  <c r="B92" i="2"/>
  <c r="A92" i="2" a="1"/>
  <c r="A92" i="2"/>
  <c r="B91" i="2" a="1"/>
  <c r="B91" i="2"/>
  <c r="A91" i="2" a="1"/>
  <c r="A91" i="2"/>
  <c r="B90" i="2" a="1"/>
  <c r="B90" i="2"/>
  <c r="A90" i="2" a="1"/>
  <c r="A90" i="2"/>
  <c r="B89" i="2" a="1"/>
  <c r="B89" i="2"/>
  <c r="A89" i="2" a="1"/>
  <c r="A89" i="2"/>
  <c r="B88" i="2" a="1"/>
  <c r="B88" i="2"/>
  <c r="A88" i="2" a="1"/>
  <c r="A88" i="2"/>
  <c r="B87" i="2" a="1"/>
  <c r="B87" i="2"/>
  <c r="A87" i="2" a="1"/>
  <c r="A87" i="2"/>
  <c r="C85" i="2"/>
  <c r="B84" i="2" a="1"/>
  <c r="B84" i="2"/>
  <c r="A84" i="2" a="1"/>
  <c r="A84" i="2"/>
  <c r="B83" i="2" a="1"/>
  <c r="B83" i="2"/>
  <c r="A83" i="2" a="1"/>
  <c r="A83" i="2"/>
  <c r="B82" i="2" a="1"/>
  <c r="B82" i="2"/>
  <c r="A82" i="2" a="1"/>
  <c r="A82" i="2"/>
  <c r="B81" i="2" a="1"/>
  <c r="B81" i="2"/>
  <c r="A81" i="2" a="1"/>
  <c r="A81" i="2"/>
  <c r="B80" i="2" a="1"/>
  <c r="B80" i="2"/>
  <c r="A80" i="2" a="1"/>
  <c r="A80" i="2"/>
  <c r="B79" i="2" a="1"/>
  <c r="B79" i="2"/>
  <c r="A79" i="2" a="1"/>
  <c r="A79" i="2"/>
  <c r="B78" i="2" a="1"/>
  <c r="B78" i="2"/>
  <c r="A78" i="2" a="1"/>
  <c r="A78" i="2"/>
  <c r="B77" i="2" a="1"/>
  <c r="B77" i="2"/>
  <c r="A77" i="2" a="1"/>
  <c r="A77" i="2"/>
  <c r="C75" i="2"/>
  <c r="B74" i="2" a="1"/>
  <c r="B74" i="2"/>
  <c r="A74" i="2" a="1"/>
  <c r="A74" i="2"/>
  <c r="B73" i="2" a="1"/>
  <c r="B73" i="2"/>
  <c r="A73" i="2" a="1"/>
  <c r="A73" i="2"/>
  <c r="B72" i="2" a="1"/>
  <c r="B72" i="2"/>
  <c r="A72" i="2" a="1"/>
  <c r="A72" i="2"/>
  <c r="B71" i="2" a="1"/>
  <c r="B71" i="2"/>
  <c r="A71" i="2" a="1"/>
  <c r="A71" i="2"/>
  <c r="B70" i="2" a="1"/>
  <c r="B70" i="2"/>
  <c r="A70" i="2" a="1"/>
  <c r="A70" i="2"/>
  <c r="B69" i="2" a="1"/>
  <c r="B69" i="2"/>
  <c r="A69" i="2" a="1"/>
  <c r="A69" i="2"/>
  <c r="B68" i="2" a="1"/>
  <c r="B68" i="2"/>
  <c r="A68" i="2" a="1"/>
  <c r="A68" i="2"/>
  <c r="C66" i="2"/>
  <c r="B65" i="2" a="1"/>
  <c r="B65" i="2"/>
  <c r="A65" i="2" a="1"/>
  <c r="A65" i="2"/>
  <c r="B64" i="2" a="1"/>
  <c r="B64" i="2"/>
  <c r="A64" i="2" a="1"/>
  <c r="A64" i="2"/>
  <c r="B63" i="2" a="1"/>
  <c r="B63" i="2"/>
  <c r="A63" i="2" a="1"/>
  <c r="A63" i="2"/>
  <c r="B62" i="2" a="1"/>
  <c r="B62" i="2"/>
  <c r="A62" i="2" a="1"/>
  <c r="A62" i="2"/>
  <c r="B61" i="2" a="1"/>
  <c r="B61" i="2"/>
  <c r="A61" i="2" a="1"/>
  <c r="A61" i="2"/>
  <c r="B60" i="2" a="1"/>
  <c r="B60" i="2"/>
  <c r="A60" i="2" a="1"/>
  <c r="A60" i="2"/>
  <c r="B59" i="2" a="1"/>
  <c r="B59" i="2"/>
  <c r="A59" i="2" a="1"/>
  <c r="A59" i="2"/>
  <c r="B58" i="2" a="1"/>
  <c r="B58" i="2"/>
  <c r="A58" i="2" a="1"/>
  <c r="A58" i="2"/>
  <c r="B57" i="2" a="1"/>
  <c r="B57" i="2"/>
  <c r="A57" i="2" a="1"/>
  <c r="A57" i="2"/>
  <c r="C55" i="2"/>
  <c r="B54" i="2" a="1"/>
  <c r="B54" i="2"/>
  <c r="A54" i="2" a="1"/>
  <c r="A54" i="2"/>
  <c r="B53" i="2" a="1"/>
  <c r="B53" i="2"/>
  <c r="A53" i="2" a="1"/>
  <c r="A53" i="2"/>
  <c r="B52" i="2" a="1"/>
  <c r="B52" i="2"/>
  <c r="A52" i="2" a="1"/>
  <c r="A52" i="2"/>
  <c r="B51" i="2" a="1"/>
  <c r="B51" i="2"/>
  <c r="A51" i="2" a="1"/>
  <c r="A51" i="2"/>
  <c r="B50" i="2" a="1"/>
  <c r="B50" i="2"/>
  <c r="A50" i="2" a="1"/>
  <c r="A50" i="2"/>
  <c r="B49" i="2" a="1"/>
  <c r="B49" i="2"/>
  <c r="A49" i="2" a="1"/>
  <c r="A49" i="2"/>
  <c r="B48" i="2" a="1"/>
  <c r="B48" i="2"/>
  <c r="A48" i="2" a="1"/>
  <c r="A48" i="2"/>
  <c r="B47" i="2" a="1"/>
  <c r="B47" i="2"/>
  <c r="A47" i="2" a="1"/>
  <c r="A47" i="2"/>
  <c r="A44" i="2"/>
  <c r="F40" i="2"/>
  <c r="A32" i="2"/>
  <c r="F28" i="2"/>
  <c r="A20" i="2"/>
  <c r="F16" i="2"/>
  <c r="A8" i="2"/>
  <c r="C3" i="2"/>
  <c r="C2" i="2" a="1"/>
  <c r="C2" i="2"/>
  <c r="C4" i="2" s="1"/>
  <c r="A1" i="2"/>
  <c r="E203" i="1"/>
  <c r="E202" i="1"/>
  <c r="E183" i="1"/>
  <c r="A183" i="1"/>
  <c r="A181" i="1"/>
  <c r="E176" i="1"/>
  <c r="E175" i="1"/>
  <c r="E156" i="1"/>
  <c r="A156" i="1"/>
  <c r="A154" i="1"/>
  <c r="E149" i="1"/>
  <c r="E148" i="1"/>
  <c r="A128" i="1"/>
  <c r="C123" i="1"/>
  <c r="C122" i="1"/>
  <c r="C110" i="1"/>
  <c r="C109" i="1"/>
  <c r="C99" i="1"/>
  <c r="C89" i="1"/>
  <c r="C80" i="1"/>
  <c r="C69" i="1"/>
  <c r="A58" i="1"/>
  <c r="F54" i="1"/>
  <c r="I50" i="1"/>
  <c r="I49" i="1"/>
  <c r="I48" i="1"/>
  <c r="I47" i="1"/>
  <c r="I46" i="1"/>
  <c r="A46" i="1"/>
  <c r="I45" i="1"/>
  <c r="I44" i="1"/>
  <c r="I43" i="1"/>
  <c r="I42" i="1"/>
  <c r="F42" i="1"/>
  <c r="I41" i="1"/>
  <c r="I40" i="1"/>
  <c r="I39" i="1"/>
  <c r="I38" i="1"/>
  <c r="I37" i="1"/>
  <c r="I36" i="1"/>
  <c r="I35" i="1"/>
  <c r="I34" i="1"/>
  <c r="A34" i="1"/>
  <c r="I33" i="1"/>
  <c r="I32" i="1"/>
  <c r="I31" i="1"/>
  <c r="I30" i="1"/>
  <c r="F30" i="1"/>
  <c r="I29" i="1"/>
  <c r="I28" i="1"/>
  <c r="I27" i="1"/>
  <c r="I26" i="1"/>
  <c r="I25" i="1"/>
  <c r="I24" i="1"/>
  <c r="I23" i="1"/>
  <c r="I22" i="1"/>
  <c r="A22" i="1"/>
  <c r="I21" i="1"/>
  <c r="I20" i="1"/>
  <c r="I19" i="1"/>
  <c r="M18" i="1"/>
  <c r="I18" i="1"/>
  <c r="M17" i="1"/>
  <c r="I17" i="1"/>
  <c r="M16" i="1"/>
  <c r="I16" i="1"/>
  <c r="F16" i="1"/>
  <c r="C16" i="1"/>
  <c r="M15" i="1"/>
  <c r="I15" i="1"/>
  <c r="M14" i="1"/>
  <c r="I14" i="1"/>
  <c r="M13" i="1"/>
  <c r="I13" i="1"/>
  <c r="M12" i="1"/>
  <c r="I12" i="1"/>
  <c r="M11" i="1"/>
  <c r="J11" i="1"/>
  <c r="I11" i="1"/>
  <c r="M10" i="1"/>
  <c r="J10" i="1"/>
  <c r="I10" i="1"/>
  <c r="M9" i="1"/>
  <c r="J9" i="1"/>
  <c r="I9" i="1"/>
  <c r="M8" i="1"/>
  <c r="J8" i="1"/>
  <c r="I8" i="1"/>
  <c r="M7" i="1"/>
  <c r="J7" i="1"/>
  <c r="I7" i="1"/>
  <c r="M6" i="1"/>
  <c r="J6" i="1"/>
  <c r="I6" i="1"/>
  <c r="M5" i="1"/>
  <c r="J5" i="1"/>
  <c r="I5" i="1"/>
  <c r="M4" i="1"/>
  <c r="J4" i="1"/>
  <c r="I4" i="1"/>
  <c r="N3" i="1"/>
  <c r="M3" i="1"/>
  <c r="J3" i="1"/>
  <c r="I3" i="1"/>
  <c r="A1" i="1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B4" i="3"/>
  <c r="C98" i="4" l="1"/>
  <c r="C108" i="2"/>
  <c r="C106" i="15"/>
  <c r="C106" i="16" s="1"/>
  <c r="C106" i="17" s="1"/>
  <c r="C105" i="15"/>
  <c r="C105" i="16" s="1"/>
  <c r="C105" i="17" s="1"/>
  <c r="E116" i="5"/>
  <c r="E136" i="5" s="1"/>
  <c r="C3" i="4"/>
  <c r="C4" i="4"/>
  <c r="E143" i="5" l="1"/>
  <c r="E163" i="5" s="1"/>
  <c r="J12" i="1"/>
  <c r="C109" i="2"/>
  <c r="C5" i="2"/>
  <c r="N4" i="1" s="1"/>
  <c r="C98" i="5"/>
  <c r="C108" i="4"/>
  <c r="C109" i="4" l="1"/>
  <c r="C5" i="4"/>
  <c r="N5" i="1" s="1"/>
  <c r="C98" i="6"/>
  <c r="C108" i="5"/>
  <c r="E170" i="5"/>
  <c r="E190" i="5" s="1"/>
  <c r="J13" i="1"/>
  <c r="E116" i="6" l="1"/>
  <c r="E136" i="6" s="1"/>
  <c r="C3" i="5"/>
  <c r="C4" i="5" s="1"/>
  <c r="J14" i="1"/>
  <c r="C109" i="5"/>
  <c r="C5" i="5"/>
  <c r="N6" i="1" s="1"/>
  <c r="C98" i="7"/>
  <c r="C108" i="6"/>
  <c r="C109" i="6" l="1"/>
  <c r="C5" i="6"/>
  <c r="N7" i="1" s="1"/>
  <c r="C98" i="8"/>
  <c r="C108" i="7"/>
  <c r="E143" i="6"/>
  <c r="E163" i="6" s="1"/>
  <c r="J15" i="1"/>
  <c r="E170" i="6" l="1"/>
  <c r="E190" i="6" s="1"/>
  <c r="J16" i="1"/>
  <c r="C109" i="7"/>
  <c r="C5" i="7"/>
  <c r="N8" i="1" s="1"/>
  <c r="C98" i="9"/>
  <c r="C108" i="8"/>
  <c r="C109" i="8" l="1"/>
  <c r="C5" i="8"/>
  <c r="N9" i="1" s="1"/>
  <c r="C98" i="10"/>
  <c r="C108" i="9"/>
  <c r="E116" i="7"/>
  <c r="E136" i="7" s="1"/>
  <c r="C3" i="6"/>
  <c r="C4" i="6" s="1"/>
  <c r="J17" i="1"/>
  <c r="E143" i="7" l="1"/>
  <c r="E163" i="7" s="1"/>
  <c r="J18" i="1"/>
  <c r="C109" i="9"/>
  <c r="C5" i="9"/>
  <c r="N10" i="1" s="1"/>
  <c r="C98" i="11"/>
  <c r="C108" i="10"/>
  <c r="C109" i="10" l="1"/>
  <c r="C5" i="10"/>
  <c r="N11" i="1" s="1"/>
  <c r="C98" i="12"/>
  <c r="C108" i="11"/>
  <c r="E170" i="7"/>
  <c r="E190" i="7" s="1"/>
  <c r="J19" i="1"/>
  <c r="E116" i="8" l="1"/>
  <c r="E136" i="8" s="1"/>
  <c r="C3" i="7"/>
  <c r="C4" i="7" s="1"/>
  <c r="J20" i="1"/>
  <c r="C109" i="11"/>
  <c r="C5" i="11"/>
  <c r="N12" i="1" s="1"/>
  <c r="C98" i="13"/>
  <c r="C108" i="12"/>
  <c r="C109" i="12" l="1"/>
  <c r="C5" i="12"/>
  <c r="N13" i="1" s="1"/>
  <c r="C98" i="14"/>
  <c r="C108" i="13"/>
  <c r="E143" i="8"/>
  <c r="E163" i="8" s="1"/>
  <c r="J21" i="1"/>
  <c r="E170" i="8" l="1"/>
  <c r="E190" i="8" s="1"/>
  <c r="J22" i="1"/>
  <c r="C109" i="13"/>
  <c r="C5" i="13"/>
  <c r="N14" i="1" s="1"/>
  <c r="C98" i="15"/>
  <c r="C108" i="14"/>
  <c r="C109" i="14" l="1"/>
  <c r="C5" i="14"/>
  <c r="N15" i="1" s="1"/>
  <c r="C98" i="16"/>
  <c r="C108" i="15"/>
  <c r="E116" i="9"/>
  <c r="E136" i="9" s="1"/>
  <c r="C3" i="8"/>
  <c r="C4" i="8" s="1"/>
  <c r="J23" i="1"/>
  <c r="E143" i="9" l="1"/>
  <c r="E163" i="9" s="1"/>
  <c r="J24" i="1"/>
  <c r="C109" i="15"/>
  <c r="C5" i="15"/>
  <c r="N16" i="1" s="1"/>
  <c r="C98" i="17"/>
  <c r="C108" i="17" s="1"/>
  <c r="C108" i="16"/>
  <c r="C109" i="16" l="1"/>
  <c r="C5" i="16"/>
  <c r="N17" i="1" s="1"/>
  <c r="C109" i="17"/>
  <c r="C5" i="17"/>
  <c r="N18" i="1" s="1"/>
  <c r="E170" i="9"/>
  <c r="E190" i="9" s="1"/>
  <c r="J25" i="1"/>
  <c r="E116" i="10" l="1"/>
  <c r="E136" i="10" s="1"/>
  <c r="C3" i="9"/>
  <c r="C4" i="9" s="1"/>
  <c r="J26" i="1"/>
  <c r="E143" i="10" l="1"/>
  <c r="E163" i="10" s="1"/>
  <c r="J27" i="1"/>
  <c r="E170" i="10" l="1"/>
  <c r="E190" i="10" s="1"/>
  <c r="J28" i="1"/>
  <c r="E116" i="11" l="1"/>
  <c r="E136" i="11" s="1"/>
  <c r="C3" i="10"/>
  <c r="C4" i="10" s="1"/>
  <c r="J29" i="1"/>
  <c r="E143" i="11" l="1"/>
  <c r="E163" i="11" s="1"/>
  <c r="J30" i="1"/>
  <c r="E170" i="11" l="1"/>
  <c r="E190" i="11" s="1"/>
  <c r="J31" i="1"/>
  <c r="E116" i="12" l="1"/>
  <c r="E136" i="12" s="1"/>
  <c r="C3" i="11"/>
  <c r="C4" i="11" s="1"/>
  <c r="J32" i="1"/>
  <c r="E143" i="12" l="1"/>
  <c r="E163" i="12" s="1"/>
  <c r="J33" i="1"/>
  <c r="E170" i="12" l="1"/>
  <c r="E190" i="12" s="1"/>
  <c r="J34" i="1"/>
  <c r="E116" i="13" l="1"/>
  <c r="E136" i="13" s="1"/>
  <c r="C3" i="12"/>
  <c r="C4" i="12" s="1"/>
  <c r="J35" i="1"/>
  <c r="E143" i="13" l="1"/>
  <c r="E163" i="13" s="1"/>
  <c r="J36" i="1"/>
  <c r="E170" i="13" l="1"/>
  <c r="E190" i="13" s="1"/>
  <c r="J37" i="1"/>
  <c r="E116" i="14" l="1"/>
  <c r="E136" i="14" s="1"/>
  <c r="C3" i="13"/>
  <c r="C4" i="13" s="1"/>
  <c r="J38" i="1"/>
  <c r="E143" i="14" l="1"/>
  <c r="E163" i="14" s="1"/>
  <c r="J39" i="1"/>
  <c r="E170" i="14" l="1"/>
  <c r="E190" i="14" s="1"/>
  <c r="J40" i="1"/>
  <c r="E116" i="15" l="1"/>
  <c r="E136" i="15" s="1"/>
  <c r="C3" i="14"/>
  <c r="C4" i="14" s="1"/>
  <c r="J41" i="1"/>
  <c r="E143" i="15" l="1"/>
  <c r="E163" i="15" s="1"/>
  <c r="J42" i="1"/>
  <c r="E170" i="15" l="1"/>
  <c r="E190" i="15" s="1"/>
  <c r="J43" i="1"/>
  <c r="E116" i="16" l="1"/>
  <c r="E136" i="16" s="1"/>
  <c r="C3" i="15"/>
  <c r="C4" i="15" s="1"/>
  <c r="J44" i="1"/>
  <c r="E143" i="16" l="1"/>
  <c r="E163" i="16" s="1"/>
  <c r="J45" i="1"/>
  <c r="E170" i="16" l="1"/>
  <c r="E190" i="16" s="1"/>
  <c r="J46" i="1"/>
  <c r="E116" i="17" l="1"/>
  <c r="E136" i="17" s="1"/>
  <c r="C3" i="16"/>
  <c r="C4" i="16" s="1"/>
  <c r="J47" i="1"/>
  <c r="E143" i="17" l="1"/>
  <c r="E163" i="17" s="1"/>
  <c r="J48" i="1"/>
  <c r="E170" i="17" l="1"/>
  <c r="E190" i="17" s="1"/>
  <c r="J49" i="1"/>
  <c r="C3" i="17" l="1"/>
  <c r="C4" i="17" s="1"/>
  <c r="J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<sst xmlns="http://schemas.openxmlformats.org/spreadsheetml/2006/main" count="1025" uniqueCount="66">
  <si>
    <t>Income Forecast</t>
  </si>
  <si>
    <t>Your Personal Finance Organizer</t>
  </si>
  <si>
    <t>Money In Terms Of
(tens, hundred, thousands, millions)</t>
  </si>
  <si>
    <t>tens</t>
  </si>
  <si>
    <t>A Month
TRUE or FALSE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</si>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</sst>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[$-409]d\-mmm\-yyyy;@"/>
  </numFmts>
  <fonts count="2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">
    <xf numFmtId="0" fontId="0" fillId="0" borderId="0"/>
    <xf numFmtId="176" fontId="21" fillId="3" borderId="27">
      <alignment horizontal="center" vertical="center"/>
    </xf>
    <xf numFmtId="49" fontId="2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23" fillId="9" borderId="0" applyProtection="0">
      <alignment horizontal="center" vertical="center"/>
    </xf>
    <xf numFmtId="49" fontId="2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84">
    <xf numFmtId="0" fontId="0" fillId="0" borderId="0" xfId="0"/>
    <xf numFmtId="49" fontId="2" fillId="3" borderId="3" xfId="2" applyFont="1" applyFill="1" applyBorder="1" applyAlignment="1" applyProtection="1">
      <alignment horizontal="center" vertical="center" wrapText="1"/>
    </xf>
    <xf numFmtId="49" fontId="2" fillId="3" borderId="4" xfId="2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vertical="center"/>
    </xf>
    <xf numFmtId="49" fontId="2" fillId="0" borderId="1" xfId="2" applyFont="1" applyBorder="1" applyAlignment="1" applyProtection="1">
      <alignment horizontal="center" vertical="center" wrapText="1"/>
    </xf>
    <xf numFmtId="0" fontId="6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6" fillId="0" borderId="0" xfId="0" applyFont="1" applyAlignment="1">
      <alignment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49" fontId="2" fillId="3" borderId="22" xfId="2" applyFont="1" applyFill="1" applyBorder="1" applyAlignment="1" applyProtection="1">
      <alignment horizontal="center" vertical="center" wrapText="1"/>
    </xf>
    <xf numFmtId="176" fontId="3" fillId="3" borderId="23" xfId="1" applyNumberFormat="1" applyFont="1" applyBorder="1">
      <alignment horizontal="center" vertical="center"/>
    </xf>
    <xf numFmtId="176" fontId="3" fillId="3" borderId="23" xfId="1" applyFont="1" applyBorder="1">
      <alignment horizontal="center" vertical="center"/>
    </xf>
    <xf numFmtId="49" fontId="2" fillId="3" borderId="24" xfId="2" applyFont="1" applyFill="1" applyBorder="1" applyAlignment="1" applyProtection="1">
      <alignment horizontal="center" vertical="center" wrapText="1"/>
    </xf>
    <xf numFmtId="49" fontId="5" fillId="0" borderId="1" xfId="6" applyFont="1" applyBorder="1" applyAlignment="1" applyProtection="1">
      <alignment horizontal="right" vertical="center" wrapText="1"/>
    </xf>
    <xf numFmtId="176" fontId="3" fillId="3" borderId="4" xfId="1" applyNumberFormat="1" applyFont="1" applyBorder="1">
      <alignment horizontal="center" vertical="center"/>
    </xf>
    <xf numFmtId="0" fontId="6" fillId="0" borderId="1" xfId="0" applyFont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/>
    <xf numFmtId="176" fontId="3" fillId="3" borderId="1" xfId="1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1" applyFont="1" applyBorder="1">
      <alignment horizontal="center" vertical="center"/>
    </xf>
    <xf numFmtId="49" fontId="2" fillId="3" borderId="25" xfId="2" applyFont="1" applyFill="1" applyBorder="1" applyAlignment="1" applyProtection="1">
      <alignment horizontal="center" vertical="center" wrapText="1"/>
    </xf>
    <xf numFmtId="49" fontId="1" fillId="9" borderId="11" xfId="4" applyFont="1" applyBorder="1" applyAlignment="1" applyProtection="1">
      <alignment horizontal="center" vertical="center" wrapText="1"/>
    </xf>
    <xf numFmtId="49" fontId="1" fillId="9" borderId="7" xfId="4" applyFont="1" applyBorder="1" applyAlignment="1" applyProtection="1">
      <alignment horizontal="center" vertical="center" wrapText="1"/>
    </xf>
    <xf numFmtId="17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4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6" fillId="0" borderId="0" xfId="0" applyFont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17" fillId="10" borderId="26" xfId="0" applyFont="1" applyFill="1" applyBorder="1" applyAlignment="1">
      <alignment horizontal="center" vertical="center" wrapText="1"/>
    </xf>
    <xf numFmtId="179" fontId="9" fillId="0" borderId="26" xfId="0" applyNumberFormat="1" applyFont="1" applyBorder="1" applyAlignment="1">
      <alignment horizontal="center" vertical="center" wrapText="1"/>
    </xf>
    <xf numFmtId="179" fontId="9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17" fontId="9" fillId="0" borderId="2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49" fontId="8" fillId="5" borderId="1" xfId="5" applyFont="1" applyBorder="1" applyAlignment="1" applyProtection="1">
      <alignment horizontal="center" vertical="center" wrapText="1"/>
    </xf>
    <xf numFmtId="49" fontId="2" fillId="3" borderId="1" xfId="2" applyFont="1" applyFill="1" applyBorder="1" applyAlignment="1" applyProtection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179" fontId="9" fillId="0" borderId="1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49" fontId="1" fillId="9" borderId="21" xfId="4" applyFont="1" applyBorder="1" applyAlignment="1" applyProtection="1">
      <alignment horizontal="center" vertical="center" wrapText="1"/>
    </xf>
    <xf numFmtId="49" fontId="1" fillId="9" borderId="3" xfId="4" applyFont="1" applyBorder="1" applyAlignment="1" applyProtection="1">
      <alignment horizontal="center" vertical="center" wrapText="1"/>
    </xf>
    <xf numFmtId="49" fontId="1" fillId="9" borderId="2" xfId="4" applyFont="1" applyBorder="1" applyAlignment="1" applyProtection="1">
      <alignment horizontal="center" vertical="center"/>
    </xf>
    <xf numFmtId="176" fontId="7" fillId="4" borderId="9" xfId="1" applyFont="1" applyFill="1" applyBorder="1" applyAlignment="1">
      <alignment horizontal="center" vertical="center"/>
    </xf>
    <xf numFmtId="176" fontId="7" fillId="4" borderId="10" xfId="1" applyFont="1" applyFill="1" applyBorder="1" applyAlignment="1">
      <alignment horizontal="center" vertical="center"/>
    </xf>
    <xf numFmtId="49" fontId="8" fillId="5" borderId="1" xfId="5" applyFont="1" applyBorder="1" applyAlignment="1" applyProtection="1">
      <alignment horizontal="center" vertical="center" wrapText="1"/>
    </xf>
    <xf numFmtId="49" fontId="8" fillId="5" borderId="1" xfId="5" applyFont="1" applyBorder="1" applyAlignment="1" applyProtection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76" fontId="3" fillId="3" borderId="11" xfId="1" applyFont="1" applyBorder="1" applyAlignment="1">
      <alignment horizontal="center" vertical="center"/>
    </xf>
    <xf numFmtId="176" fontId="3" fillId="3" borderId="13" xfId="1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49" fontId="5" fillId="0" borderId="11" xfId="6" applyFont="1" applyBorder="1" applyAlignment="1" applyProtection="1">
      <alignment horizontal="right" vertical="center" wrapText="1"/>
    </xf>
    <xf numFmtId="49" fontId="5" fillId="0" borderId="8" xfId="6" applyFont="1" applyBorder="1" applyAlignment="1" applyProtection="1">
      <alignment horizontal="right" vertical="center" wrapText="1"/>
    </xf>
    <xf numFmtId="176" fontId="3" fillId="3" borderId="14" xfId="1" applyFont="1" applyBorder="1" applyAlignment="1">
      <alignment horizontal="center" vertical="center"/>
    </xf>
    <xf numFmtId="176" fontId="3" fillId="3" borderId="15" xfId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/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2" fillId="3" borderId="5" xfId="2" applyFont="1" applyFill="1" applyBorder="1" applyAlignment="1" applyProtection="1">
      <alignment horizontal="center" vertical="center" wrapText="1"/>
    </xf>
    <xf numFmtId="49" fontId="2" fillId="3" borderId="17" xfId="2" applyFont="1" applyFill="1" applyBorder="1" applyAlignment="1" applyProtection="1">
      <alignment horizontal="center" vertical="center" wrapText="1"/>
    </xf>
    <xf numFmtId="49" fontId="2" fillId="3" borderId="19" xfId="2" applyFont="1" applyFill="1" applyBorder="1" applyAlignment="1" applyProtection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3" fillId="3" borderId="2" xfId="1" applyNumberFormat="1" applyFont="1" applyBorder="1" applyAlignment="1">
      <alignment horizontal="center" vertical="center"/>
    </xf>
    <xf numFmtId="176" fontId="3" fillId="3" borderId="1" xfId="1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49" fontId="2" fillId="3" borderId="2" xfId="2" applyFont="1" applyFill="1" applyBorder="1" applyAlignment="1" applyProtection="1">
      <alignment horizontal="center" vertical="center" wrapText="1"/>
    </xf>
    <xf numFmtId="49" fontId="2" fillId="3" borderId="1" xfId="2" applyFont="1" applyFill="1" applyBorder="1" applyAlignment="1" applyProtection="1">
      <alignment horizontal="center" vertical="center" wrapText="1"/>
    </xf>
  </cellXfs>
  <cellStyles count="7">
    <cellStyle name="Currency Value" xfId="1" xr:uid="{00000000-0005-0000-0000-000031000000}"/>
    <cellStyle name="Item Label" xfId="2" xr:uid="{00000000-0005-0000-0000-000032000000}"/>
    <cellStyle name="Item Text" xfId="3" xr:uid="{00000000-0005-0000-0000-000033000000}"/>
    <cellStyle name="Legend Sub Header" xfId="4" xr:uid="{00000000-0005-0000-0000-000034000000}"/>
    <cellStyle name="Revenue Header Font" xfId="5" xr:uid="{00000000-0005-0000-0000-000035000000}"/>
    <cellStyle name="Total Label" xfId="6" xr:uid="{00000000-0005-0000-0000-000036000000}"/>
    <cellStyle name="一般" xfId="0" builtinId="0"/>
  </cellStyles>
  <dxfs count="839"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tabSelected="1" workbookViewId="0">
      <selection activeCell="AB14" sqref="AB14"/>
    </sheetView>
  </sheetViews>
  <sheetFormatPr defaultColWidth="8.875" defaultRowHeight="17.649999999999999"/>
  <sheetData>
    <row r="1" spans="1:26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spans="1:26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spans="1:26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spans="1:26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spans="1:26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spans="1:26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spans="1:26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spans="1:26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spans="1:26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spans="1:26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spans="1:26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spans="1:26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spans="1:26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spans="1:26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spans="1:26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spans="1:26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spans="1:26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spans="1:26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spans="1:26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spans="1:26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spans="1:26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spans="1:26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spans="1:26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spans="1:26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spans="1:26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spans="1:26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spans="1:26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spans="1:26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spans="1:26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spans="1:26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spans="1:26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spans="1:26">
      <c r="A32" s="88" t="s">
        <v>1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</sheetData>
  <sheetProtection sheet="1" objects="1"/>
  <mergeCells count="2">
    <mergeCell ref="A1:Z31"/>
    <mergeCell ref="A32:Z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4"/>
  <sheetViews>
    <sheetView workbookViewId="0">
      <selection activeCell="J22" sqref="J22"/>
    </sheetView>
  </sheetViews>
  <sheetFormatPr defaultColWidth="9" defaultRowHeight="16.899999999999999"/>
  <cols>
    <col min="1" max="1" width="43.25" style="67" customWidth="1"/>
    <col min="2" max="2" width="34.125" style="67" customWidth="1"/>
    <col min="3" max="16384" width="9" style="67"/>
  </cols>
  <sheetData>
    <row r="1" spans="1:2" ht="45" customHeight="1">
      <c r="A1" s="68" t="s">
        <v>2</v>
      </c>
      <c r="B1" s="79" t="s">
        <v>3</v>
      </c>
    </row>
    <row r="2" spans="1:2" ht="45" customHeight="1">
      <c r="A2" s="80" t="s">
        <v>4</v>
      </c>
      <c r="B2" s="78" t="b">
        <v>1</v>
      </c>
    </row>
    <row r="3" spans="1:2" ht="36" customHeight="1">
      <c r="A3" s="69" t="s">
        <v>5</v>
      </c>
      <c r="B3" s="70">
        <v>45758</v>
      </c>
    </row>
    <row r="4" spans="1:2" ht="45" customHeight="1">
      <c r="A4" s="68" t="s">
        <v>6</v>
      </c>
      <c r="B4" s="71" t="str">
        <f>IF(B2,TEXT(EDATE(B3,1)-1,"dd-mmm-yyyy"),B4)</f>
        <v>10-May-2025</v>
      </c>
    </row>
    <row r="5" spans="1:2" ht="45" customHeight="1">
      <c r="A5" s="90" t="s">
        <v>7</v>
      </c>
      <c r="B5" s="91">
        <v>45761</v>
      </c>
    </row>
    <row r="6" spans="1:2" ht="45" customHeight="1">
      <c r="A6" s="90"/>
      <c r="B6" s="91"/>
    </row>
    <row r="7" spans="1:2" ht="24.75" customHeight="1">
      <c r="A7" s="72"/>
      <c r="B7" s="73"/>
    </row>
    <row r="8" spans="1:2" ht="39.950000000000003" customHeight="1">
      <c r="A8" s="89" t="s">
        <v>8</v>
      </c>
      <c r="B8" s="89"/>
    </row>
    <row r="9" spans="1:2" ht="20.25" customHeight="1">
      <c r="A9" s="74" t="str">
        <f>TEXT(B3,"dd mmmm yyyy")&amp;" - "&amp;IF(B2,TEXT(EDATE(B3,1)-1,"dd mmmm yyyy"),TEXT(B3+B5-B3,"dd mmmm yyyy"))</f>
        <v>11 April 2025 - 10 May 2025</v>
      </c>
      <c r="B9" s="92" t="s">
        <v>9</v>
      </c>
    </row>
    <row r="10" spans="1:2" ht="20.25" customHeight="1">
      <c r="A10" s="78" t="str">
        <f>IF(B2,TEXT(EDATE(B3,1),"dd mmmm yyyy"),TEXT(B3+(B5-B3)+1,"dd mmmm yyyy"))&amp;" - "&amp;IF(B2,TEXT(EDATE(B3,2)-1,"dd mmmm yyyy"),TEXT(B3+(B5-B3)*2+1,"dd mmmm yyyy"))</f>
        <v>11 May 2025 - 10 June 2025</v>
      </c>
      <c r="B10" s="92"/>
    </row>
    <row r="11" spans="1:2" ht="20.25" customHeight="1">
      <c r="A11" s="78" t="str">
        <f>IF(B2,TEXT(EDATE(B3,2),"dd mmmm yyyy"),TEXT(B3+((B5-B3)*2)+2,"dd mmmm yyyy"))&amp;" - "&amp;IF(B2,TEXT(EDATE(B3,3)-1,"dd mmmm yyyy"),TEXT(B3+((B5-B3)*3+2),"dd mmmm yyyy"))</f>
        <v>11 June 2025 - 10 July 2025</v>
      </c>
      <c r="B11" s="93"/>
    </row>
    <row r="12" spans="1:2" ht="20.25" customHeight="1">
      <c r="A12" s="75" t="str">
        <f>IF(B2,TEXT(EDATE(B3,3),"dd mmmm yyyy"),TEXT(B3+((B5-B3)*3)+3,"dd mmmm yyyy"))&amp;" - "&amp;IF(B2,TEXT(EDATE(B3,4)-1,"dd mmmm yyyy"),TEXT(B3+(((B5-B3)*4)+3),"dd mmmm yyyy"))</f>
        <v>11 July 2025 - 10 August 2025</v>
      </c>
      <c r="B12" s="94" t="s">
        <v>10</v>
      </c>
    </row>
    <row r="13" spans="1:2" ht="20.25" customHeight="1">
      <c r="A13" s="75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95"/>
    </row>
    <row r="14" spans="1:2" ht="20.25" customHeight="1">
      <c r="A14" s="78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96"/>
    </row>
    <row r="15" spans="1:2" ht="20.25" customHeight="1">
      <c r="A15" s="78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94" t="s">
        <v>11</v>
      </c>
    </row>
    <row r="16" spans="1:2" ht="20.25" customHeight="1">
      <c r="A16" s="78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95"/>
    </row>
    <row r="17" spans="1:2" ht="20.25" customHeight="1">
      <c r="A17" s="78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96"/>
    </row>
    <row r="18" spans="1:2" ht="20.25" customHeight="1">
      <c r="A18" s="78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97" t="s">
        <v>12</v>
      </c>
    </row>
    <row r="19" spans="1:2" ht="20.25" customHeight="1">
      <c r="A19" s="78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95"/>
    </row>
    <row r="20" spans="1:2" ht="20.25" customHeight="1">
      <c r="A20" s="76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95"/>
    </row>
    <row r="21" spans="1:2" ht="20.25" customHeight="1">
      <c r="A21" s="77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98" t="s">
        <v>13</v>
      </c>
    </row>
    <row r="22" spans="1:2" ht="20.25" customHeight="1">
      <c r="A22" s="77" t="str">
        <f>IF(B2,TEXT(EDATE(B3,13),"dd mmmm yyyy"),TEXT(B3+((B5-B3)*13)+13,"dd mmmm yyyy"))&amp;" - "&amp;IF(B2,TEXT(EDATE(B3,14)-1,"dd mmmm yyyy"),TEXT(B3+(((B5-B3)*14)+13),"dd mmmm yyyy"))</f>
        <v>11 May 2026 - 10 June 2026</v>
      </c>
      <c r="B22" s="98"/>
    </row>
    <row r="23" spans="1:2" ht="20.25" customHeight="1">
      <c r="A23" s="76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94"/>
    </row>
    <row r="24" spans="1:2" ht="20.25" customHeight="1">
      <c r="A24" s="78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98" t="s">
        <v>14</v>
      </c>
    </row>
    <row r="25" spans="1:2" ht="20.25" customHeight="1">
      <c r="A25" s="78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98"/>
    </row>
    <row r="26" spans="1:2" ht="20.25" customHeight="1">
      <c r="A26" s="79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94"/>
    </row>
    <row r="27" spans="1:2" ht="20.25" customHeight="1">
      <c r="A27" s="78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98" t="s">
        <v>15</v>
      </c>
    </row>
    <row r="28" spans="1:2" ht="20.25" customHeight="1">
      <c r="A28" s="78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98"/>
    </row>
    <row r="29" spans="1:2" ht="20.25" customHeight="1">
      <c r="A29" s="79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94"/>
    </row>
    <row r="30" spans="1:2" ht="20.25" customHeight="1">
      <c r="A30" s="78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98" t="s">
        <v>16</v>
      </c>
    </row>
    <row r="31" spans="1:2" ht="20.25" customHeight="1">
      <c r="A31" s="78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98"/>
    </row>
    <row r="32" spans="1:2" ht="20.25" customHeight="1">
      <c r="A32" s="79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94"/>
    </row>
    <row r="33" spans="1:2" ht="20.25" customHeight="1">
      <c r="A33" s="78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98" t="s">
        <v>17</v>
      </c>
    </row>
    <row r="34" spans="1:2" ht="20.25" customHeight="1">
      <c r="A34" s="78" t="str">
        <f>IF(B2,TEXT(EDATE(B3,25),"dd mmmm yyyy"),TEXT(B3+((B5-B3)*25)+25,"dd mmmm yyyy"))&amp;" - "&amp;IF(B2,TEXT(EDATE(B3,26)-1,"dd mmmm yyyy"),TEXT(B3+(((B5-B3)*26)+25),"dd mmmm yyyy"))</f>
        <v>11 May 2027 - 10 June 2027</v>
      </c>
      <c r="B34" s="98"/>
    </row>
    <row r="35" spans="1:2" ht="20.25" customHeight="1">
      <c r="A35" s="79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94"/>
    </row>
    <row r="36" spans="1:2" ht="20.25" customHeight="1">
      <c r="A36" s="78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98" t="s">
        <v>18</v>
      </c>
    </row>
    <row r="37" spans="1:2" ht="20.25" customHeight="1">
      <c r="A37" s="78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98"/>
    </row>
    <row r="38" spans="1:2" ht="20.25" customHeight="1">
      <c r="A38" s="79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94"/>
    </row>
    <row r="39" spans="1:2" ht="20.25" customHeight="1">
      <c r="A39" s="78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98" t="s">
        <v>19</v>
      </c>
    </row>
    <row r="40" spans="1:2" ht="20.25" customHeight="1">
      <c r="A40" s="78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98"/>
    </row>
    <row r="41" spans="1:2" ht="20.25" customHeight="1">
      <c r="A41" s="79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94"/>
    </row>
    <row r="42" spans="1:2" ht="20.25" customHeight="1">
      <c r="A42" s="78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98" t="s">
        <v>20</v>
      </c>
    </row>
    <row r="43" spans="1:2" ht="20.25" customHeight="1">
      <c r="A43" s="78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98"/>
    </row>
    <row r="44" spans="1:2" ht="20.25" customHeight="1">
      <c r="A44" s="79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94"/>
    </row>
    <row r="45" spans="1:2" ht="20.25" customHeight="1">
      <c r="A45" s="78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98" t="s">
        <v>21</v>
      </c>
    </row>
    <row r="46" spans="1:2" ht="20.25" customHeight="1">
      <c r="A46" s="78" t="str">
        <f>IF(B2,TEXT(EDATE(B3,37),"dd mmmm yyyy"),TEXT(B3+((B5-B3)*37)+37,"dd mmmm yyyy"))&amp;" - "&amp;IF(B2,TEXT(EDATE(B3,38)-1,"dd mmmm yyyy"),TEXT(B3+(((B5-B3)*38)+37),"dd mmmm yyyy"))</f>
        <v>11 May 2028 - 10 June 2028</v>
      </c>
      <c r="B46" s="98"/>
    </row>
    <row r="47" spans="1:2" ht="20.25" customHeight="1">
      <c r="A47" s="79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94"/>
    </row>
    <row r="48" spans="1:2" ht="20.25" customHeight="1">
      <c r="A48" s="78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98" t="s">
        <v>22</v>
      </c>
    </row>
    <row r="49" spans="1:2" ht="20.25" customHeight="1">
      <c r="A49" s="78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98"/>
    </row>
    <row r="50" spans="1:2" ht="20.25" customHeight="1">
      <c r="A50" s="79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94"/>
    </row>
    <row r="51" spans="1:2" ht="20.25" customHeight="1">
      <c r="A51" s="78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98" t="s">
        <v>23</v>
      </c>
    </row>
    <row r="52" spans="1:2" ht="20.25" customHeight="1">
      <c r="A52" s="78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98"/>
    </row>
    <row r="53" spans="1:2" ht="20.25" customHeight="1">
      <c r="A53" s="79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94"/>
    </row>
    <row r="54" spans="1:2" ht="20.25" customHeight="1">
      <c r="A54" s="78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98" t="s">
        <v>24</v>
      </c>
    </row>
    <row r="55" spans="1:2" ht="20.25" customHeight="1">
      <c r="A55" s="78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98"/>
    </row>
    <row r="56" spans="1:2" ht="20.25" customHeight="1">
      <c r="A56" s="78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98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7" customFormat="1" ht="20.25" customHeight="1"/>
    <row r="66" s="67" customFormat="1" ht="20.25" customHeight="1"/>
    <row r="67" s="67" customFormat="1" ht="20.25" customHeight="1"/>
    <row r="68" s="67" customFormat="1" ht="20.25" customHeight="1"/>
    <row r="69" s="67" customFormat="1" ht="20.25" customHeight="1"/>
    <row r="70" s="67" customFormat="1" ht="20.25" customHeight="1"/>
    <row r="71" s="67" customFormat="1" ht="20.25" customHeight="1"/>
    <row r="72" s="67" customFormat="1" ht="20.25" customHeight="1"/>
    <row r="73" s="67" customFormat="1" ht="20.25" customHeight="1"/>
    <row r="74" s="67" customFormat="1" ht="20.25" customHeight="1"/>
    <row r="75" s="67" customFormat="1" ht="20.25" customHeight="1"/>
    <row r="76" s="67" customFormat="1" ht="20.25" customHeight="1"/>
    <row r="77" s="67" customFormat="1" ht="20.25" customHeight="1"/>
    <row r="78" s="67" customFormat="1" ht="20.25" customHeight="1"/>
    <row r="79" s="67" customFormat="1" ht="20.25" customHeight="1"/>
    <row r="80" s="67" customFormat="1" ht="20.25" customHeight="1"/>
    <row r="81" s="67" customFormat="1" ht="20.25" customHeight="1"/>
    <row r="82" s="67" customFormat="1" ht="20.25" customHeight="1"/>
    <row r="83" s="67" customFormat="1" ht="20.25" customHeight="1"/>
    <row r="84" s="67" customFormat="1" ht="20.25" customHeight="1"/>
    <row r="85" s="67" customFormat="1" ht="20.25" customHeight="1"/>
    <row r="86" s="67" customFormat="1" ht="20.25" customHeight="1"/>
    <row r="87" s="67" customFormat="1" ht="20.25" customHeight="1"/>
    <row r="88" s="67" customFormat="1" ht="20.25" customHeight="1"/>
    <row r="89" s="67" customFormat="1" ht="20.25" customHeight="1"/>
    <row r="90" s="67" customFormat="1" ht="20.25" customHeight="1"/>
    <row r="91" s="67" customFormat="1" ht="20.25" customHeight="1"/>
    <row r="92" s="67" customFormat="1" ht="20.25" customHeight="1"/>
    <row r="93" s="67" customFormat="1" ht="20.25" customHeight="1"/>
    <row r="94" s="67" customFormat="1" ht="20.25" customHeight="1"/>
    <row r="95" s="67" customFormat="1" ht="20.25" customHeight="1"/>
    <row r="96" s="67" customFormat="1" ht="20.25" customHeight="1"/>
    <row r="97" s="67" customFormat="1" ht="20.25" customHeight="1"/>
    <row r="98" s="67" customFormat="1" ht="20.25" customHeight="1"/>
    <row r="99" s="67" customFormat="1" ht="20.25" customHeight="1"/>
    <row r="100" s="67" customFormat="1" ht="20.25" customHeight="1"/>
    <row r="101" s="67" customFormat="1" ht="20.25" customHeight="1"/>
    <row r="102" s="67" customFormat="1" ht="20.25" customHeight="1"/>
    <row r="103" s="67" customFormat="1" ht="20.25" customHeight="1"/>
    <row r="104" s="67" customFormat="1" ht="20.25" customHeight="1"/>
    <row r="105" s="67" customFormat="1" ht="20.25" customHeight="1"/>
    <row r="106" s="67" customFormat="1" ht="20.25" customHeight="1"/>
    <row r="107" s="67" customFormat="1" ht="20.25" customHeight="1"/>
    <row r="108" s="67" customFormat="1" ht="20.25" customHeight="1"/>
    <row r="109" s="67" customFormat="1" ht="20.25" customHeight="1"/>
    <row r="110" s="67" customFormat="1" ht="20.25" customHeight="1"/>
    <row r="111" s="67" customFormat="1" ht="20.25" customHeight="1"/>
    <row r="112" s="67" customFormat="1" ht="20.25" customHeight="1"/>
    <row r="113" s="67" customFormat="1" ht="20.25" customHeight="1"/>
    <row r="114" s="67" customFormat="1" ht="20.25" customHeight="1"/>
    <row r="115" s="67" customFormat="1" ht="20.25" customHeight="1"/>
    <row r="116" s="67" customFormat="1" ht="20.25" customHeight="1"/>
    <row r="117" s="67" customFormat="1" ht="20.25" customHeight="1"/>
    <row r="118" s="67" customFormat="1" ht="20.25" customHeight="1"/>
    <row r="119" s="67" customFormat="1" ht="20.25" customHeight="1"/>
    <row r="120" s="67" customFormat="1" ht="20.25" customHeight="1"/>
    <row r="121" s="67" customFormat="1" ht="20.25" customHeight="1"/>
    <row r="122" s="67" customFormat="1" ht="20.25" customHeight="1"/>
    <row r="123" s="67" customFormat="1" ht="20.25" customHeight="1"/>
    <row r="124" s="67" customFormat="1" ht="20.25" customHeight="1"/>
    <row r="125" s="67" customFormat="1" ht="20.25" customHeight="1"/>
    <row r="126" s="67" customFormat="1" ht="20.25" customHeight="1"/>
    <row r="127" s="67" customFormat="1" ht="20.25" customHeight="1"/>
    <row r="129" s="67" customFormat="1" ht="20.25" customHeight="1"/>
    <row r="130" s="67" customFormat="1" ht="20.25" customHeight="1"/>
    <row r="131" s="67" customFormat="1" ht="20.25" customHeight="1"/>
    <row r="132" s="67" customFormat="1" ht="20.25" customHeight="1"/>
    <row r="133" s="67" customFormat="1" ht="20.25" customHeight="1"/>
    <row r="134" s="67" customFormat="1" ht="20.25" customHeight="1"/>
  </sheetData>
  <sheetProtection sheet="1" objects="1" formatCells="0"/>
  <protectedRanges>
    <protectedRange sqref="B1:B6" name="Settings"/>
    <protectedRange sqref="B9:B56" name="NameOfWorkSheet"/>
  </protectedRanges>
  <mergeCells count="19">
    <mergeCell ref="B45:B47"/>
    <mergeCell ref="B48:B50"/>
    <mergeCell ref="B51:B53"/>
    <mergeCell ref="B54:B56"/>
    <mergeCell ref="B30:B32"/>
    <mergeCell ref="B33:B35"/>
    <mergeCell ref="B36:B38"/>
    <mergeCell ref="B39:B41"/>
    <mergeCell ref="B42:B44"/>
    <mergeCell ref="B15:B17"/>
    <mergeCell ref="B18:B20"/>
    <mergeCell ref="B21:B23"/>
    <mergeCell ref="B24:B26"/>
    <mergeCell ref="B27:B29"/>
    <mergeCell ref="A8:B8"/>
    <mergeCell ref="A5:A6"/>
    <mergeCell ref="B5:B6"/>
    <mergeCell ref="B9:B11"/>
    <mergeCell ref="B12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4"/>
  <sheetViews>
    <sheetView topLeftCell="A41" workbookViewId="0">
      <selection activeCell="B68" sqref="A61:B68"/>
    </sheetView>
  </sheetViews>
  <sheetFormatPr defaultColWidth="9" defaultRowHeight="17.649999999999999"/>
  <cols>
    <col min="1" max="1" width="18.875" style="34" customWidth="1"/>
    <col min="2" max="2" width="25.625" style="34" customWidth="1"/>
    <col min="3" max="4" width="20.625" style="34" customWidth="1"/>
    <col min="5" max="5" width="25.625" style="34" customWidth="1"/>
    <col min="6" max="6" width="20.625" style="34" customWidth="1"/>
    <col min="7" max="7" width="9" style="34"/>
    <col min="8" max="8" width="23" style="34" customWidth="1"/>
    <col min="9" max="9" width="40.75" style="13" customWidth="1"/>
    <col min="10" max="10" width="28.625" style="34" customWidth="1"/>
    <col min="11" max="12" width="9" style="34"/>
    <col min="13" max="13" width="36.625" style="34" customWidth="1"/>
    <col min="14" max="14" width="21.125" style="34" customWidth="1"/>
    <col min="15" max="16384" width="9" style="34"/>
  </cols>
  <sheetData>
    <row r="1" spans="1:14" ht="36.75" customHeight="1">
      <c r="A1" s="99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99"/>
      <c r="C1" s="99"/>
      <c r="D1" s="99"/>
      <c r="E1" s="99"/>
      <c r="F1" s="99"/>
      <c r="I1" s="100" t="s">
        <v>25</v>
      </c>
      <c r="J1" s="100"/>
      <c r="M1" s="100" t="s">
        <v>26</v>
      </c>
      <c r="N1" s="100"/>
    </row>
    <row r="2" spans="1:14" ht="36" customHeight="1">
      <c r="A2" s="101" t="s">
        <v>27</v>
      </c>
      <c r="B2" s="102"/>
      <c r="C2" s="102"/>
      <c r="D2" s="103" t="s">
        <v>28</v>
      </c>
      <c r="E2" s="103"/>
      <c r="F2" s="103"/>
      <c r="I2" s="50" t="s">
        <v>29</v>
      </c>
      <c r="J2" s="51" t="s">
        <v>30</v>
      </c>
      <c r="M2" s="60" t="s">
        <v>31</v>
      </c>
      <c r="N2" s="51" t="s">
        <v>32</v>
      </c>
    </row>
    <row r="3" spans="1:14" ht="35.25" customHeight="1">
      <c r="A3" s="150" t="s">
        <v>33</v>
      </c>
      <c r="B3" s="35" t="s">
        <v>34</v>
      </c>
      <c r="C3" s="36">
        <v>0</v>
      </c>
      <c r="D3" s="152" t="s">
        <v>33</v>
      </c>
      <c r="E3" s="82" t="s">
        <v>34</v>
      </c>
      <c r="F3" s="46">
        <v>0</v>
      </c>
      <c r="I3" s="52" t="str">
        <f>TEXT(Main!B3,"dd mmmm yyyy")&amp;" - "&amp;IF(Main!B2,TEXT(EDATE(Main!B3,1)-1,"dd mmmm yyyy"),TEXT(Main!B3+(Main!B5-Main!B3)*1,"dd mmmm yyyy"))</f>
        <v>11 April 2025 - 10 May 2025</v>
      </c>
      <c r="J3" s="53">
        <f>E149</f>
        <v>0</v>
      </c>
      <c r="M3" s="58" t="str">
        <f>TEXT(Main!B3,"dd mmmm yyyy")&amp;" - "&amp;IF(Main!B2,TEXT(EDATE(Main!B3,3)-1,"dd mmmm yyyy"),TEXT(Main!B3+((Main!B5-Main!B3)*3+2),"dd mmmm yyyy"))</f>
        <v>11 April 2025 - 10 July 2025</v>
      </c>
      <c r="N3" s="53">
        <f>-C122</f>
        <v>0</v>
      </c>
    </row>
    <row r="4" spans="1:14" ht="35.25" customHeight="1">
      <c r="A4" s="150"/>
      <c r="B4" s="35" t="s">
        <v>35</v>
      </c>
      <c r="C4" s="36">
        <v>0</v>
      </c>
      <c r="D4" s="153"/>
      <c r="E4" s="82" t="s">
        <v>35</v>
      </c>
      <c r="F4" s="46">
        <v>0</v>
      </c>
      <c r="I4" s="54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53">
        <f>E176</f>
        <v>0</v>
      </c>
      <c r="M4" s="58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53">
        <f ca="1">Forecast_2!C5</f>
        <v>0</v>
      </c>
    </row>
    <row r="5" spans="1:14" ht="35.25" customHeight="1">
      <c r="A5" s="150"/>
      <c r="B5" s="35" t="s">
        <v>36</v>
      </c>
      <c r="C5" s="36">
        <v>0</v>
      </c>
      <c r="D5" s="153"/>
      <c r="E5" s="82" t="s">
        <v>36</v>
      </c>
      <c r="F5" s="46">
        <v>0</v>
      </c>
      <c r="I5" s="54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53">
        <f>E203</f>
        <v>0</v>
      </c>
      <c r="M5" s="58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53">
        <f ca="1">Forecast_3!C5</f>
        <v>0</v>
      </c>
    </row>
    <row r="6" spans="1:14" ht="35.25" customHeight="1">
      <c r="A6" s="150"/>
      <c r="B6" s="35" t="s">
        <v>37</v>
      </c>
      <c r="C6" s="36">
        <v>0</v>
      </c>
      <c r="D6" s="153"/>
      <c r="E6" s="82" t="s">
        <v>37</v>
      </c>
      <c r="F6" s="46">
        <v>0</v>
      </c>
      <c r="I6" s="55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53">
        <f ca="1">Forecast_2!E136</f>
        <v>0</v>
      </c>
      <c r="M6" s="58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53">
        <f ca="1">Forecast_4!C5</f>
        <v>0</v>
      </c>
    </row>
    <row r="7" spans="1:14" ht="35.25" customHeight="1">
      <c r="A7" s="150"/>
      <c r="B7" s="35" t="s">
        <v>38</v>
      </c>
      <c r="C7" s="37">
        <v>0</v>
      </c>
      <c r="D7" s="153"/>
      <c r="E7" s="82" t="s">
        <v>38</v>
      </c>
      <c r="F7" s="46">
        <v>0</v>
      </c>
      <c r="I7" s="55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53">
        <f ca="1">Forecast_2!E163</f>
        <v>0</v>
      </c>
      <c r="M7" s="58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53">
        <f ca="1">Forecast_5!C5</f>
        <v>0</v>
      </c>
    </row>
    <row r="8" spans="1:14" ht="45" customHeight="1">
      <c r="A8" s="150"/>
      <c r="B8" s="35" t="s">
        <v>39</v>
      </c>
      <c r="C8" s="36">
        <v>0</v>
      </c>
      <c r="D8" s="153"/>
      <c r="E8" s="82" t="s">
        <v>39</v>
      </c>
      <c r="F8" s="46">
        <v>0</v>
      </c>
      <c r="H8" s="47"/>
      <c r="I8" s="54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53">
        <f ca="1">Forecast_2!E190</f>
        <v>0</v>
      </c>
      <c r="M8" s="61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53">
        <f ca="1">Forecast_6!C5</f>
        <v>0</v>
      </c>
    </row>
    <row r="9" spans="1:14" ht="39.75" customHeight="1">
      <c r="A9" s="150"/>
      <c r="B9" s="35" t="s">
        <v>40</v>
      </c>
      <c r="C9" s="36">
        <v>0</v>
      </c>
      <c r="D9" s="153"/>
      <c r="E9" s="82" t="s">
        <v>40</v>
      </c>
      <c r="F9" s="48">
        <v>0</v>
      </c>
      <c r="I9" s="54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53">
        <f ca="1">Forecast_3!E136</f>
        <v>0</v>
      </c>
      <c r="M9" s="58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62">
        <f ca="1">Forecast_7!C5</f>
        <v>0</v>
      </c>
    </row>
    <row r="10" spans="1:14" ht="35.25" customHeight="1">
      <c r="A10" s="150"/>
      <c r="B10" s="35" t="s">
        <v>41</v>
      </c>
      <c r="C10" s="36">
        <v>0</v>
      </c>
      <c r="D10" s="153"/>
      <c r="E10" s="82" t="s">
        <v>41</v>
      </c>
      <c r="F10" s="46">
        <v>0</v>
      </c>
      <c r="I10" s="54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53">
        <f ca="1">Forecast_3!E163</f>
        <v>0</v>
      </c>
      <c r="M10" s="63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53">
        <f ca="1">Forecast_8!C5</f>
        <v>0</v>
      </c>
    </row>
    <row r="11" spans="1:14" ht="35.25" customHeight="1">
      <c r="A11" s="150"/>
      <c r="B11" s="35"/>
      <c r="C11" s="36">
        <v>0</v>
      </c>
      <c r="D11" s="153"/>
      <c r="E11" s="82"/>
      <c r="F11" s="46">
        <v>0</v>
      </c>
      <c r="H11" s="47"/>
      <c r="I11" s="54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53">
        <f ca="1">Forecast_3!E190</f>
        <v>0</v>
      </c>
      <c r="M11" s="58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57">
        <f ca="1">Forecast_9!C5</f>
        <v>0</v>
      </c>
    </row>
    <row r="12" spans="1:14" ht="35.25" customHeight="1">
      <c r="A12" s="150"/>
      <c r="B12" s="35"/>
      <c r="C12" s="36">
        <v>0</v>
      </c>
      <c r="D12" s="153"/>
      <c r="E12" s="49"/>
      <c r="F12" s="46">
        <v>0</v>
      </c>
      <c r="I12" s="54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53">
        <f ca="1">Forecast_4!E136</f>
        <v>0</v>
      </c>
      <c r="M12" s="54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57">
        <f ca="1">Forecast_10!C5</f>
        <v>0</v>
      </c>
    </row>
    <row r="13" spans="1:14" ht="35.25" customHeight="1">
      <c r="A13" s="150"/>
      <c r="B13" s="35"/>
      <c r="C13" s="36">
        <v>0</v>
      </c>
      <c r="D13" s="153"/>
      <c r="E13" s="49"/>
      <c r="F13" s="46">
        <v>0</v>
      </c>
      <c r="I13" s="56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53">
        <f ca="1">Forecast_4!E163</f>
        <v>0</v>
      </c>
      <c r="M13" s="54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57">
        <f ca="1">Forecast_11!C5</f>
        <v>0</v>
      </c>
    </row>
    <row r="14" spans="1:14" ht="35.25" customHeight="1">
      <c r="A14" s="150"/>
      <c r="B14" s="35"/>
      <c r="C14" s="36">
        <v>0</v>
      </c>
      <c r="D14" s="153"/>
      <c r="E14" s="49"/>
      <c r="F14" s="46">
        <v>0</v>
      </c>
      <c r="I14" s="56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57">
        <f ca="1">Forecast_4!E190</f>
        <v>0</v>
      </c>
      <c r="M14" s="54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57">
        <f ca="1">Forecast_12!C5</f>
        <v>0</v>
      </c>
    </row>
    <row r="15" spans="1:14" ht="35.25" customHeight="1">
      <c r="A15" s="150"/>
      <c r="B15" s="38"/>
      <c r="C15" s="36">
        <v>0</v>
      </c>
      <c r="D15" s="153"/>
      <c r="E15" s="49"/>
      <c r="F15" s="46">
        <v>0</v>
      </c>
      <c r="I15" s="58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57">
        <f ca="1">Forecast_5!E136</f>
        <v>0</v>
      </c>
      <c r="M15" s="54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57">
        <f ca="1">Forecast_13!C5</f>
        <v>0</v>
      </c>
    </row>
    <row r="16" spans="1:14" ht="35.25" customHeight="1">
      <c r="A16" s="151"/>
      <c r="B16" s="39" t="s">
        <v>42</v>
      </c>
      <c r="C16" s="40">
        <f>SUM(C3:C15)</f>
        <v>0</v>
      </c>
      <c r="D16" s="154"/>
      <c r="E16" s="39" t="s">
        <v>42</v>
      </c>
      <c r="F16" s="46">
        <f>SUM(F3:F15)</f>
        <v>0</v>
      </c>
      <c r="I16" s="58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57">
        <f ca="1">Forecast_5!E163</f>
        <v>0</v>
      </c>
      <c r="M16" s="54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57">
        <f ca="1">Forecast_14!C5</f>
        <v>0</v>
      </c>
    </row>
    <row r="17" spans="1:14" ht="35.25" customHeight="1">
      <c r="I17" s="58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57">
        <f ca="1">Forecast_5!E190</f>
        <v>0</v>
      </c>
      <c r="M17" s="54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57">
        <f ca="1">Forecast_15!C5</f>
        <v>0</v>
      </c>
    </row>
    <row r="18" spans="1:14" ht="35.25" customHeight="1">
      <c r="I18" s="58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57">
        <f ca="1">Forecast_6!E136</f>
        <v>0</v>
      </c>
      <c r="M18" s="54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53">
        <f ca="1">Forecast_16!C5</f>
        <v>0</v>
      </c>
    </row>
    <row r="19" spans="1:14" ht="33" customHeight="1">
      <c r="I19" s="58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57">
        <f ca="1">Forecast_6!E163</f>
        <v>0</v>
      </c>
    </row>
    <row r="20" spans="1:14" ht="35.25" customHeight="1">
      <c r="I20" s="58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57">
        <f ca="1">Forecast_6!E190</f>
        <v>0</v>
      </c>
    </row>
    <row r="21" spans="1:14" ht="35.25" customHeight="1">
      <c r="I21" s="58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57">
        <f ca="1">Forecast_7!E136</f>
        <v>0</v>
      </c>
    </row>
    <row r="22" spans="1:14" ht="24.75" customHeight="1">
      <c r="A22" s="104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05"/>
      <c r="C22" s="105"/>
      <c r="D22" s="105"/>
      <c r="E22" s="105"/>
      <c r="F22" s="105"/>
      <c r="G22" s="105"/>
      <c r="I22" s="58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57">
        <f ca="1">Forecast_7!E163</f>
        <v>0</v>
      </c>
    </row>
    <row r="23" spans="1:14" ht="24.75" customHeight="1">
      <c r="A23" s="81" t="s">
        <v>29</v>
      </c>
      <c r="B23" s="106" t="s">
        <v>43</v>
      </c>
      <c r="C23" s="106"/>
      <c r="D23" s="107" t="s">
        <v>44</v>
      </c>
      <c r="E23" s="107"/>
      <c r="F23" s="107" t="s">
        <v>45</v>
      </c>
      <c r="G23" s="107"/>
      <c r="I23" s="58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57">
        <f ca="1">Forecast_7!E190</f>
        <v>0</v>
      </c>
    </row>
    <row r="24" spans="1:14" ht="52.5" customHeight="1">
      <c r="A24" s="4"/>
      <c r="B24" s="108"/>
      <c r="C24" s="108"/>
      <c r="D24" s="108"/>
      <c r="E24" s="108"/>
      <c r="F24" s="109">
        <v>0</v>
      </c>
      <c r="G24" s="110"/>
      <c r="I24" s="58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57">
        <f ca="1">Forecast_8!E136</f>
        <v>0</v>
      </c>
    </row>
    <row r="25" spans="1:14" ht="30" customHeight="1">
      <c r="A25" s="4"/>
      <c r="B25" s="111"/>
      <c r="C25" s="112"/>
      <c r="D25" s="113"/>
      <c r="E25" s="114"/>
      <c r="F25" s="109">
        <v>0</v>
      </c>
      <c r="G25" s="110"/>
      <c r="I25" s="58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57">
        <f ca="1">Forecast_8!E163</f>
        <v>0</v>
      </c>
    </row>
    <row r="26" spans="1:14" ht="30" customHeight="1">
      <c r="A26" s="4"/>
      <c r="B26" s="111"/>
      <c r="C26" s="112"/>
      <c r="D26" s="113"/>
      <c r="E26" s="114"/>
      <c r="F26" s="109">
        <v>0</v>
      </c>
      <c r="G26" s="110"/>
      <c r="I26" s="56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57">
        <f ca="1">Forecast_8!E190</f>
        <v>0</v>
      </c>
    </row>
    <row r="27" spans="1:14" ht="30" customHeight="1">
      <c r="A27" s="4"/>
      <c r="B27" s="111"/>
      <c r="C27" s="112"/>
      <c r="D27" s="113"/>
      <c r="E27" s="114"/>
      <c r="F27" s="109">
        <v>0</v>
      </c>
      <c r="G27" s="110"/>
      <c r="I27" s="58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57">
        <f ca="1">Forecast_9!E136</f>
        <v>0</v>
      </c>
    </row>
    <row r="28" spans="1:14" ht="30" customHeight="1">
      <c r="A28" s="4"/>
      <c r="B28" s="111"/>
      <c r="C28" s="112"/>
      <c r="D28" s="113"/>
      <c r="E28" s="114"/>
      <c r="F28" s="109">
        <v>0</v>
      </c>
      <c r="G28" s="110"/>
      <c r="I28" s="58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57">
        <f ca="1">Forecast_9!E163</f>
        <v>0</v>
      </c>
    </row>
    <row r="29" spans="1:14" ht="30" customHeight="1">
      <c r="A29" s="4"/>
      <c r="B29" s="111"/>
      <c r="C29" s="112"/>
      <c r="D29" s="113"/>
      <c r="E29" s="114"/>
      <c r="F29" s="109">
        <v>0</v>
      </c>
      <c r="G29" s="110"/>
      <c r="I29" s="54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53">
        <f ca="1">Forecast_9!E190</f>
        <v>0</v>
      </c>
    </row>
    <row r="30" spans="1:14" ht="30" customHeight="1">
      <c r="A30" s="41"/>
      <c r="B30" s="115"/>
      <c r="C30" s="116"/>
      <c r="D30" s="117" t="s">
        <v>46</v>
      </c>
      <c r="E30" s="118"/>
      <c r="F30" s="119">
        <f>SUM(F24:G29)</f>
        <v>0</v>
      </c>
      <c r="G30" s="120"/>
      <c r="I30" s="58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59">
        <f ca="1">Forecast_10!E136</f>
        <v>0</v>
      </c>
    </row>
    <row r="31" spans="1:14" ht="30" customHeight="1">
      <c r="I31" s="58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57">
        <f ca="1">Forecast_10!E163</f>
        <v>0</v>
      </c>
    </row>
    <row r="32" spans="1:14" ht="27.75" customHeight="1">
      <c r="I32" s="58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57">
        <f ca="1">Forecast_10!E190</f>
        <v>0</v>
      </c>
    </row>
    <row r="33" spans="1:10" ht="30" customHeight="1">
      <c r="I33" s="58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57">
        <f ca="1">Forecast_11!E136</f>
        <v>0</v>
      </c>
    </row>
    <row r="34" spans="1:10" ht="30" customHeight="1">
      <c r="A34" s="104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05"/>
      <c r="C34" s="105"/>
      <c r="D34" s="105"/>
      <c r="E34" s="105"/>
      <c r="F34" s="105"/>
      <c r="G34" s="105"/>
      <c r="I34" s="58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57">
        <f ca="1">Forecast_11!E163</f>
        <v>0</v>
      </c>
    </row>
    <row r="35" spans="1:10" ht="24.75" customHeight="1">
      <c r="A35" s="81" t="s">
        <v>29</v>
      </c>
      <c r="B35" s="106" t="s">
        <v>43</v>
      </c>
      <c r="C35" s="106"/>
      <c r="D35" s="107" t="s">
        <v>44</v>
      </c>
      <c r="E35" s="107"/>
      <c r="F35" s="107" t="s">
        <v>45</v>
      </c>
      <c r="G35" s="107"/>
      <c r="I35" s="58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57">
        <f ca="1">Forecast_11!E190</f>
        <v>0</v>
      </c>
    </row>
    <row r="36" spans="1:10" ht="54.75" customHeight="1">
      <c r="A36" s="4"/>
      <c r="B36" s="108"/>
      <c r="C36" s="108"/>
      <c r="D36" s="108"/>
      <c r="E36" s="108"/>
      <c r="F36" s="109">
        <v>0</v>
      </c>
      <c r="G36" s="110"/>
      <c r="I36" s="58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57">
        <f ca="1">Forecast_12!E136</f>
        <v>0</v>
      </c>
    </row>
    <row r="37" spans="1:10" ht="24.75" customHeight="1">
      <c r="A37" s="4"/>
      <c r="B37" s="111"/>
      <c r="C37" s="112"/>
      <c r="D37" s="113"/>
      <c r="E37" s="114"/>
      <c r="F37" s="109">
        <v>0</v>
      </c>
      <c r="G37" s="110"/>
      <c r="I37" s="58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57">
        <f ca="1">Forecast_12!E163</f>
        <v>0</v>
      </c>
    </row>
    <row r="38" spans="1:10" ht="20.25" customHeight="1">
      <c r="A38" s="4"/>
      <c r="B38" s="111"/>
      <c r="C38" s="112"/>
      <c r="D38" s="113"/>
      <c r="E38" s="114"/>
      <c r="F38" s="109">
        <v>0</v>
      </c>
      <c r="G38" s="110"/>
      <c r="I38" s="58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57">
        <f ca="1">Forecast_12!E190</f>
        <v>0</v>
      </c>
    </row>
    <row r="39" spans="1:10" ht="24.75" customHeight="1">
      <c r="A39" s="4"/>
      <c r="B39" s="111"/>
      <c r="C39" s="112"/>
      <c r="D39" s="113"/>
      <c r="E39" s="114"/>
      <c r="F39" s="109">
        <v>0</v>
      </c>
      <c r="G39" s="110"/>
      <c r="I39" s="58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57">
        <f ca="1">Forecast_13!E136</f>
        <v>0</v>
      </c>
    </row>
    <row r="40" spans="1:10" ht="24.75" customHeight="1">
      <c r="A40" s="4"/>
      <c r="B40" s="111"/>
      <c r="C40" s="112"/>
      <c r="D40" s="113"/>
      <c r="E40" s="114"/>
      <c r="F40" s="109">
        <v>0</v>
      </c>
      <c r="G40" s="110"/>
      <c r="I40" s="58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57">
        <f ca="1">Forecast_13!E163</f>
        <v>0</v>
      </c>
    </row>
    <row r="41" spans="1:10" ht="24.75" customHeight="1">
      <c r="A41" s="4"/>
      <c r="B41" s="111"/>
      <c r="C41" s="112"/>
      <c r="D41" s="113"/>
      <c r="E41" s="114"/>
      <c r="F41" s="109">
        <v>0</v>
      </c>
      <c r="G41" s="110"/>
      <c r="I41" s="54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57">
        <f ca="1">Forecast_13!E190</f>
        <v>0</v>
      </c>
    </row>
    <row r="42" spans="1:10" ht="24.75" customHeight="1">
      <c r="A42" s="41"/>
      <c r="B42" s="115"/>
      <c r="C42" s="116"/>
      <c r="D42" s="117" t="s">
        <v>46</v>
      </c>
      <c r="E42" s="118"/>
      <c r="F42" s="119">
        <f>SUM(F36:G41)</f>
        <v>0</v>
      </c>
      <c r="G42" s="120"/>
      <c r="I42" s="54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57">
        <f ca="1">Forecast_14!E136</f>
        <v>0</v>
      </c>
    </row>
    <row r="43" spans="1:10" ht="24.75" customHeight="1">
      <c r="I43" s="54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57">
        <f ca="1">Forecast_14!E163</f>
        <v>0</v>
      </c>
    </row>
    <row r="44" spans="1:10" ht="24.75" customHeight="1">
      <c r="I44" s="54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57">
        <f ca="1">Forecast_14!E190</f>
        <v>0</v>
      </c>
    </row>
    <row r="45" spans="1:10" ht="24.75" customHeight="1">
      <c r="I45" s="54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57">
        <f ca="1">Forecast_15!E136</f>
        <v>0</v>
      </c>
    </row>
    <row r="46" spans="1:10" ht="24.75" customHeight="1">
      <c r="A46" s="104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05"/>
      <c r="C46" s="105"/>
      <c r="D46" s="105"/>
      <c r="E46" s="105"/>
      <c r="F46" s="105"/>
      <c r="G46" s="105"/>
      <c r="I46" s="54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57">
        <f ca="1">Forecast_15!E163</f>
        <v>0</v>
      </c>
    </row>
    <row r="47" spans="1:10" ht="24.75" customHeight="1">
      <c r="A47" s="81" t="s">
        <v>29</v>
      </c>
      <c r="B47" s="106" t="s">
        <v>43</v>
      </c>
      <c r="C47" s="106"/>
      <c r="D47" s="107" t="s">
        <v>44</v>
      </c>
      <c r="E47" s="107"/>
      <c r="F47" s="107" t="s">
        <v>45</v>
      </c>
      <c r="G47" s="107"/>
      <c r="I47" s="54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57">
        <f ca="1">Forecast_15!E190</f>
        <v>0</v>
      </c>
    </row>
    <row r="48" spans="1:10" ht="24.75" customHeight="1">
      <c r="A48" s="4"/>
      <c r="B48" s="108"/>
      <c r="C48" s="108"/>
      <c r="D48" s="108"/>
      <c r="E48" s="108"/>
      <c r="F48" s="109">
        <v>0</v>
      </c>
      <c r="G48" s="110"/>
      <c r="I48" s="54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57">
        <f ca="1">Forecast_16!E136</f>
        <v>0</v>
      </c>
    </row>
    <row r="49" spans="1:10" ht="24.75" customHeight="1">
      <c r="A49" s="4"/>
      <c r="B49" s="111"/>
      <c r="C49" s="112"/>
      <c r="D49" s="113"/>
      <c r="E49" s="114"/>
      <c r="F49" s="109">
        <v>0</v>
      </c>
      <c r="G49" s="110"/>
      <c r="I49" s="54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57">
        <f ca="1">Forecast_16!E163</f>
        <v>0</v>
      </c>
    </row>
    <row r="50" spans="1:10" ht="24.75" customHeight="1">
      <c r="A50" s="4"/>
      <c r="B50" s="111"/>
      <c r="C50" s="112"/>
      <c r="D50" s="113"/>
      <c r="E50" s="114"/>
      <c r="F50" s="109">
        <v>0</v>
      </c>
      <c r="G50" s="110"/>
      <c r="I50" s="54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53">
        <f ca="1">Forecast_16!E190</f>
        <v>0</v>
      </c>
    </row>
    <row r="51" spans="1:10" ht="24.75" customHeight="1">
      <c r="A51" s="4"/>
      <c r="B51" s="111"/>
      <c r="C51" s="112"/>
      <c r="D51" s="113"/>
      <c r="E51" s="114"/>
      <c r="F51" s="109">
        <v>0</v>
      </c>
      <c r="G51" s="110"/>
    </row>
    <row r="52" spans="1:10" ht="24.75" customHeight="1">
      <c r="A52" s="4"/>
      <c r="B52" s="111"/>
      <c r="C52" s="112"/>
      <c r="D52" s="113"/>
      <c r="E52" s="114"/>
      <c r="F52" s="109">
        <v>0</v>
      </c>
      <c r="G52" s="110"/>
    </row>
    <row r="53" spans="1:10" ht="24.75" customHeight="1">
      <c r="A53" s="4"/>
      <c r="B53" s="111"/>
      <c r="C53" s="112"/>
      <c r="D53" s="113"/>
      <c r="E53" s="114"/>
      <c r="F53" s="109">
        <v>0</v>
      </c>
      <c r="G53" s="110"/>
    </row>
    <row r="54" spans="1:10" ht="24.75" customHeight="1">
      <c r="A54" s="41"/>
      <c r="B54" s="115"/>
      <c r="C54" s="116"/>
      <c r="D54" s="117" t="s">
        <v>46</v>
      </c>
      <c r="E54" s="118"/>
      <c r="F54" s="119">
        <f>SUM(F48:G53)</f>
        <v>0</v>
      </c>
      <c r="G54" s="120"/>
    </row>
    <row r="55" spans="1:10" ht="24.75" customHeight="1"/>
    <row r="58" spans="1:10" ht="20.45">
      <c r="A58" s="121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22"/>
      <c r="C58" s="123"/>
    </row>
    <row r="59" spans="1:10" ht="21">
      <c r="A59" s="42" t="s">
        <v>43</v>
      </c>
      <c r="B59" s="42" t="s">
        <v>44</v>
      </c>
      <c r="C59" s="43" t="s">
        <v>45</v>
      </c>
    </row>
    <row r="60" spans="1:10">
      <c r="A60" s="124" t="s">
        <v>47</v>
      </c>
      <c r="B60" s="125"/>
      <c r="C60" s="126"/>
    </row>
    <row r="61" spans="1:10">
      <c r="A61" s="17"/>
      <c r="B61" s="44"/>
      <c r="C61" s="45">
        <v>0</v>
      </c>
    </row>
    <row r="62" spans="1:10">
      <c r="A62" s="17"/>
      <c r="B62" s="44"/>
      <c r="C62" s="45">
        <v>0</v>
      </c>
    </row>
    <row r="63" spans="1:10" ht="21" customHeight="1">
      <c r="A63" s="17"/>
      <c r="B63" s="44"/>
      <c r="C63" s="45">
        <v>0</v>
      </c>
    </row>
    <row r="64" spans="1:10">
      <c r="A64" s="16"/>
      <c r="B64" s="44"/>
      <c r="C64" s="45">
        <v>0</v>
      </c>
    </row>
    <row r="65" spans="1:3">
      <c r="A65" s="16"/>
      <c r="B65" s="44"/>
      <c r="C65" s="45">
        <v>0</v>
      </c>
    </row>
    <row r="66" spans="1:3">
      <c r="A66" s="16"/>
      <c r="B66" s="44"/>
      <c r="C66" s="45">
        <v>0</v>
      </c>
    </row>
    <row r="67" spans="1:3">
      <c r="A67" s="16"/>
      <c r="B67" s="44"/>
      <c r="C67" s="45">
        <v>0</v>
      </c>
    </row>
    <row r="68" spans="1:3">
      <c r="A68" s="16"/>
      <c r="B68" s="44"/>
      <c r="C68" s="45">
        <v>0</v>
      </c>
    </row>
    <row r="69" spans="1:3">
      <c r="A69" s="10"/>
      <c r="B69" s="11" t="s">
        <v>48</v>
      </c>
      <c r="C69" s="45">
        <f>SUM(C61:C68)</f>
        <v>0</v>
      </c>
    </row>
    <row r="70" spans="1:3">
      <c r="A70" s="124" t="s">
        <v>49</v>
      </c>
      <c r="B70" s="125"/>
      <c r="C70" s="126"/>
    </row>
    <row r="71" spans="1:3">
      <c r="A71" s="17"/>
      <c r="B71" s="44"/>
      <c r="C71" s="45">
        <v>0</v>
      </c>
    </row>
    <row r="72" spans="1:3">
      <c r="A72" s="17"/>
      <c r="B72" s="44"/>
      <c r="C72" s="45">
        <v>0</v>
      </c>
    </row>
    <row r="73" spans="1:3">
      <c r="A73" s="17"/>
      <c r="B73" s="44"/>
      <c r="C73" s="45">
        <v>0</v>
      </c>
    </row>
    <row r="74" spans="1:3">
      <c r="A74" s="16"/>
      <c r="B74" s="44"/>
      <c r="C74" s="45">
        <v>0</v>
      </c>
    </row>
    <row r="75" spans="1:3">
      <c r="A75" s="16"/>
      <c r="B75" s="44"/>
      <c r="C75" s="45">
        <v>0</v>
      </c>
    </row>
    <row r="76" spans="1:3">
      <c r="A76" s="16"/>
      <c r="B76" s="44"/>
      <c r="C76" s="45">
        <v>0</v>
      </c>
    </row>
    <row r="77" spans="1:3">
      <c r="A77" s="16"/>
      <c r="B77" s="44"/>
      <c r="C77" s="45">
        <v>0</v>
      </c>
    </row>
    <row r="78" spans="1:3">
      <c r="A78" s="16"/>
      <c r="B78" s="44"/>
      <c r="C78" s="45">
        <v>0</v>
      </c>
    </row>
    <row r="79" spans="1:3">
      <c r="A79" s="16"/>
      <c r="B79" s="44"/>
      <c r="C79" s="45">
        <v>0</v>
      </c>
    </row>
    <row r="80" spans="1:3">
      <c r="A80" s="64"/>
      <c r="B80" s="65" t="s">
        <v>48</v>
      </c>
      <c r="C80" s="45">
        <f>SUM(C71:C79)</f>
        <v>0</v>
      </c>
    </row>
    <row r="81" spans="1:3">
      <c r="A81" s="124" t="s">
        <v>50</v>
      </c>
      <c r="B81" s="125"/>
      <c r="C81" s="126"/>
    </row>
    <row r="82" spans="1:3">
      <c r="A82" s="17"/>
      <c r="B82" s="44"/>
      <c r="C82" s="8">
        <v>0</v>
      </c>
    </row>
    <row r="83" spans="1:3">
      <c r="A83" s="17"/>
      <c r="B83" s="44"/>
      <c r="C83" s="8">
        <v>0</v>
      </c>
    </row>
    <row r="84" spans="1:3">
      <c r="A84" s="17"/>
      <c r="B84" s="44"/>
      <c r="C84" s="8">
        <v>0</v>
      </c>
    </row>
    <row r="85" spans="1:3">
      <c r="A85" s="16"/>
      <c r="B85" s="44"/>
      <c r="C85" s="8">
        <v>0</v>
      </c>
    </row>
    <row r="86" spans="1:3">
      <c r="A86" s="16"/>
      <c r="B86" s="44"/>
      <c r="C86" s="8">
        <v>0</v>
      </c>
    </row>
    <row r="87" spans="1:3">
      <c r="A87" s="16"/>
      <c r="B87" s="44"/>
      <c r="C87" s="8">
        <v>0</v>
      </c>
    </row>
    <row r="88" spans="1:3">
      <c r="A88" s="16"/>
      <c r="B88" s="44"/>
      <c r="C88" s="8">
        <v>0</v>
      </c>
    </row>
    <row r="89" spans="1:3">
      <c r="A89" s="64"/>
      <c r="B89" s="65" t="s">
        <v>48</v>
      </c>
      <c r="C89" s="8">
        <f>SUM(C82:C88)</f>
        <v>0</v>
      </c>
    </row>
    <row r="90" spans="1:3">
      <c r="A90" s="124" t="s">
        <v>51</v>
      </c>
      <c r="B90" s="125"/>
      <c r="C90" s="126"/>
    </row>
    <row r="91" spans="1:3">
      <c r="A91" s="17"/>
      <c r="B91" s="44"/>
      <c r="C91" s="45">
        <v>0</v>
      </c>
    </row>
    <row r="92" spans="1:3">
      <c r="A92" s="17"/>
      <c r="B92" s="44"/>
      <c r="C92" s="45">
        <v>0</v>
      </c>
    </row>
    <row r="93" spans="1:3" ht="20.25" customHeight="1">
      <c r="A93" s="17"/>
      <c r="B93" s="44"/>
      <c r="C93" s="45">
        <v>0</v>
      </c>
    </row>
    <row r="94" spans="1:3" ht="15.75" customHeight="1">
      <c r="A94" s="16"/>
      <c r="B94" s="44"/>
      <c r="C94" s="45">
        <v>0</v>
      </c>
    </row>
    <row r="95" spans="1:3">
      <c r="A95" s="16"/>
      <c r="B95" s="44"/>
      <c r="C95" s="45">
        <v>0</v>
      </c>
    </row>
    <row r="96" spans="1:3">
      <c r="A96" s="16"/>
      <c r="B96" s="44"/>
      <c r="C96" s="45">
        <v>0</v>
      </c>
    </row>
    <row r="97" spans="1:8">
      <c r="A97" s="16"/>
      <c r="B97" s="44"/>
      <c r="C97" s="45">
        <v>0</v>
      </c>
    </row>
    <row r="98" spans="1:8">
      <c r="A98" s="16"/>
      <c r="B98" s="44"/>
      <c r="C98" s="45">
        <v>0</v>
      </c>
    </row>
    <row r="99" spans="1:8">
      <c r="A99" s="15"/>
      <c r="B99" s="11" t="s">
        <v>48</v>
      </c>
      <c r="C99" s="8">
        <f>SUM(C91:C98)</f>
        <v>0</v>
      </c>
    </row>
    <row r="100" spans="1:8">
      <c r="A100" s="124" t="s">
        <v>52</v>
      </c>
      <c r="B100" s="125"/>
      <c r="C100" s="126"/>
    </row>
    <row r="101" spans="1:8">
      <c r="A101" s="17"/>
      <c r="B101" s="44"/>
      <c r="C101" s="45">
        <v>0</v>
      </c>
    </row>
    <row r="102" spans="1:8">
      <c r="A102" s="17"/>
      <c r="B102" s="44"/>
      <c r="C102" s="45">
        <v>0</v>
      </c>
    </row>
    <row r="103" spans="1:8">
      <c r="A103" s="17"/>
      <c r="B103" s="44"/>
      <c r="C103" s="45">
        <v>0</v>
      </c>
    </row>
    <row r="104" spans="1:8">
      <c r="A104" s="16"/>
      <c r="B104" s="44"/>
      <c r="C104" s="45">
        <v>0</v>
      </c>
    </row>
    <row r="105" spans="1:8">
      <c r="A105" s="16"/>
      <c r="B105" s="44"/>
      <c r="C105" s="45">
        <v>0</v>
      </c>
    </row>
    <row r="106" spans="1:8">
      <c r="A106" s="16"/>
      <c r="B106" s="44"/>
      <c r="C106" s="45">
        <v>0</v>
      </c>
    </row>
    <row r="107" spans="1:8">
      <c r="A107" s="16"/>
      <c r="B107" s="44"/>
      <c r="C107" s="45">
        <v>0</v>
      </c>
    </row>
    <row r="108" spans="1:8">
      <c r="A108" s="16"/>
      <c r="B108" s="44"/>
      <c r="C108" s="45">
        <v>0</v>
      </c>
    </row>
    <row r="109" spans="1:8">
      <c r="A109" s="17"/>
      <c r="B109" s="11" t="s">
        <v>48</v>
      </c>
      <c r="C109" s="45">
        <f>SUM(C101:C108)</f>
        <v>0</v>
      </c>
    </row>
    <row r="110" spans="1:8">
      <c r="A110" s="15"/>
      <c r="B110" s="11" t="s">
        <v>53</v>
      </c>
      <c r="C110" s="45">
        <f>C69+C80+C89+C99+C109</f>
        <v>0</v>
      </c>
    </row>
    <row r="111" spans="1:8">
      <c r="A111" s="124" t="s">
        <v>54</v>
      </c>
      <c r="B111" s="125"/>
      <c r="C111" s="126"/>
    </row>
    <row r="112" spans="1:8">
      <c r="A112" s="17"/>
      <c r="B112" s="44"/>
      <c r="C112" s="8">
        <v>0</v>
      </c>
      <c r="D112" s="3"/>
      <c r="E112" s="28"/>
      <c r="F112" s="3"/>
      <c r="G112" s="3"/>
      <c r="H112" s="3"/>
    </row>
    <row r="113" spans="1:8">
      <c r="A113" s="17"/>
      <c r="B113" s="44"/>
      <c r="C113" s="8">
        <v>0</v>
      </c>
      <c r="D113" s="3"/>
      <c r="E113" s="3"/>
      <c r="F113" s="3"/>
      <c r="G113" s="3"/>
      <c r="H113" s="3"/>
    </row>
    <row r="114" spans="1:8">
      <c r="A114" s="17"/>
      <c r="B114" s="44"/>
      <c r="C114" s="8">
        <v>0</v>
      </c>
      <c r="D114" s="3"/>
      <c r="E114" s="3"/>
      <c r="F114" s="3"/>
      <c r="G114" s="3"/>
      <c r="H114" s="3"/>
    </row>
    <row r="115" spans="1:8">
      <c r="A115" s="16"/>
      <c r="B115" s="44"/>
      <c r="C115" s="8">
        <v>0</v>
      </c>
      <c r="D115" s="3"/>
      <c r="E115" s="3"/>
      <c r="F115" s="3"/>
      <c r="G115" s="3"/>
      <c r="H115" s="3"/>
    </row>
    <row r="116" spans="1:8">
      <c r="A116" s="16"/>
      <c r="B116" s="44"/>
      <c r="C116" s="8">
        <v>0</v>
      </c>
      <c r="D116" s="3"/>
      <c r="E116" s="3"/>
      <c r="F116" s="3"/>
      <c r="G116" s="3"/>
      <c r="H116" s="3"/>
    </row>
    <row r="117" spans="1:8">
      <c r="A117" s="16"/>
      <c r="B117" s="44"/>
      <c r="C117" s="8">
        <v>0</v>
      </c>
      <c r="D117" s="3"/>
      <c r="E117" s="3"/>
      <c r="F117" s="3"/>
      <c r="G117" s="3"/>
      <c r="H117" s="3"/>
    </row>
    <row r="118" spans="1:8">
      <c r="A118" s="16"/>
      <c r="B118" s="44"/>
      <c r="C118" s="8">
        <v>0</v>
      </c>
      <c r="D118" s="3"/>
      <c r="E118" s="3"/>
      <c r="F118" s="3"/>
      <c r="G118" s="3"/>
      <c r="H118" s="3"/>
    </row>
    <row r="119" spans="1:8">
      <c r="A119" s="16"/>
      <c r="B119" s="44"/>
      <c r="C119" s="8">
        <v>0</v>
      </c>
      <c r="D119" s="3"/>
      <c r="E119" s="3"/>
      <c r="F119" s="3"/>
      <c r="G119" s="3"/>
      <c r="H119" s="3"/>
    </row>
    <row r="120" spans="1:8">
      <c r="A120" s="16"/>
      <c r="B120" s="44"/>
      <c r="C120" s="8">
        <v>0</v>
      </c>
      <c r="D120" s="3"/>
      <c r="E120" s="3"/>
      <c r="F120" s="3"/>
      <c r="G120" s="3"/>
      <c r="H120" s="3"/>
    </row>
    <row r="121" spans="1:8">
      <c r="A121" s="16"/>
      <c r="B121" s="44"/>
      <c r="C121" s="8">
        <v>0</v>
      </c>
      <c r="D121" s="3"/>
      <c r="E121" s="3"/>
      <c r="F121" s="3"/>
      <c r="G121" s="3"/>
      <c r="H121" s="3"/>
    </row>
    <row r="122" spans="1:8">
      <c r="A122" s="64"/>
      <c r="B122" s="65" t="s">
        <v>55</v>
      </c>
      <c r="C122" s="45">
        <f>SUM(C112:C121)</f>
        <v>0</v>
      </c>
    </row>
    <row r="123" spans="1:8">
      <c r="A123" s="64"/>
      <c r="B123" s="65" t="s">
        <v>56</v>
      </c>
      <c r="C123" s="8">
        <f>C122+C110</f>
        <v>0</v>
      </c>
    </row>
    <row r="124" spans="1:8">
      <c r="E124" s="66"/>
    </row>
    <row r="125" spans="1:8">
      <c r="E125" s="66"/>
    </row>
    <row r="127" spans="1:8" ht="45" customHeight="1"/>
    <row r="128" spans="1:8" ht="45" customHeight="1">
      <c r="A128" s="127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128"/>
      <c r="C128" s="128"/>
      <c r="D128" s="128"/>
      <c r="E128" s="129"/>
    </row>
    <row r="129" spans="1:8" ht="45" customHeight="1">
      <c r="A129" s="127" t="s">
        <v>57</v>
      </c>
      <c r="B129" s="129"/>
      <c r="C129" s="127" t="s">
        <v>44</v>
      </c>
      <c r="D129" s="129"/>
      <c r="E129" s="20" t="s">
        <v>45</v>
      </c>
    </row>
    <row r="130" spans="1:8" ht="24.75" customHeight="1">
      <c r="A130" s="155" t="s">
        <v>52</v>
      </c>
      <c r="B130" s="156"/>
      <c r="C130" s="130" t="s">
        <v>58</v>
      </c>
      <c r="D130" s="131"/>
      <c r="E130" s="22"/>
    </row>
    <row r="131" spans="1:8" ht="24.75" customHeight="1">
      <c r="A131" s="157"/>
      <c r="B131" s="158"/>
      <c r="C131" s="132"/>
      <c r="D131" s="133"/>
      <c r="E131" s="8">
        <v>0</v>
      </c>
      <c r="F131" s="3"/>
      <c r="G131" s="3"/>
      <c r="H131" s="3"/>
    </row>
    <row r="132" spans="1:8" ht="24.75" customHeight="1">
      <c r="A132" s="157"/>
      <c r="B132" s="158"/>
      <c r="C132" s="132"/>
      <c r="D132" s="133"/>
      <c r="E132" s="8">
        <v>0</v>
      </c>
      <c r="F132" s="3"/>
      <c r="G132" s="3"/>
      <c r="H132" s="3"/>
    </row>
    <row r="133" spans="1:8" ht="24.75" customHeight="1">
      <c r="A133" s="157"/>
      <c r="B133" s="158"/>
      <c r="C133" s="132"/>
      <c r="D133" s="133"/>
      <c r="E133" s="8">
        <v>0</v>
      </c>
      <c r="F133" s="3"/>
      <c r="G133" s="3"/>
      <c r="H133" s="3"/>
    </row>
    <row r="134" spans="1:8" ht="24.75" customHeight="1">
      <c r="A134" s="157"/>
      <c r="B134" s="158"/>
      <c r="C134" s="132"/>
      <c r="D134" s="133"/>
      <c r="E134" s="8">
        <v>0</v>
      </c>
      <c r="F134" s="3"/>
      <c r="G134" s="3"/>
      <c r="H134" s="3"/>
    </row>
    <row r="135" spans="1:8" ht="24.75" customHeight="1">
      <c r="A135" s="157"/>
      <c r="B135" s="158"/>
      <c r="C135" s="132"/>
      <c r="D135" s="133"/>
      <c r="E135" s="8">
        <v>0</v>
      </c>
      <c r="F135" s="3"/>
      <c r="G135" s="3"/>
      <c r="H135" s="3"/>
    </row>
    <row r="136" spans="1:8" ht="24.75" customHeight="1">
      <c r="A136" s="157"/>
      <c r="B136" s="158"/>
      <c r="C136" s="132"/>
      <c r="D136" s="133"/>
      <c r="E136" s="8">
        <v>0</v>
      </c>
      <c r="F136" s="3"/>
      <c r="G136" s="3"/>
      <c r="H136" s="3"/>
    </row>
    <row r="137" spans="1:8" ht="24.75" customHeight="1">
      <c r="A137" s="157"/>
      <c r="B137" s="158"/>
      <c r="C137" s="132"/>
      <c r="D137" s="133"/>
      <c r="E137" s="8">
        <v>0</v>
      </c>
      <c r="F137" s="3"/>
      <c r="G137" s="3"/>
      <c r="H137" s="3"/>
    </row>
    <row r="138" spans="1:8" ht="24.75" customHeight="1">
      <c r="A138" s="157"/>
      <c r="B138" s="158"/>
      <c r="C138" s="132"/>
      <c r="D138" s="133"/>
      <c r="E138" s="8">
        <v>0</v>
      </c>
      <c r="F138" s="3"/>
      <c r="G138" s="3"/>
      <c r="H138" s="3"/>
    </row>
    <row r="139" spans="1:8" ht="24.75" customHeight="1">
      <c r="A139" s="157"/>
      <c r="B139" s="158"/>
      <c r="C139" s="132"/>
      <c r="D139" s="133"/>
      <c r="E139" s="8">
        <v>0</v>
      </c>
      <c r="F139" s="3"/>
      <c r="G139" s="3"/>
      <c r="H139" s="3"/>
    </row>
    <row r="140" spans="1:8" ht="24.75" customHeight="1">
      <c r="A140" s="157"/>
      <c r="B140" s="158"/>
      <c r="C140" s="132"/>
      <c r="D140" s="133"/>
      <c r="E140" s="8">
        <v>0</v>
      </c>
      <c r="F140" s="3"/>
      <c r="G140" s="3"/>
      <c r="H140" s="3"/>
    </row>
    <row r="141" spans="1:8" ht="24.75" customHeight="1">
      <c r="A141" s="157"/>
      <c r="B141" s="158"/>
      <c r="C141" s="134" t="s">
        <v>59</v>
      </c>
      <c r="D141" s="131"/>
      <c r="E141" s="22"/>
    </row>
    <row r="142" spans="1:8" ht="45" customHeight="1">
      <c r="A142" s="157"/>
      <c r="B142" s="158"/>
      <c r="C142" s="135"/>
      <c r="D142" s="136"/>
      <c r="E142" s="23">
        <v>0</v>
      </c>
    </row>
    <row r="143" spans="1:8" ht="24.75" customHeight="1">
      <c r="A143" s="157"/>
      <c r="B143" s="158"/>
      <c r="C143" s="132"/>
      <c r="D143" s="133"/>
      <c r="E143" s="23">
        <v>0</v>
      </c>
    </row>
    <row r="144" spans="1:8" ht="24.75" customHeight="1">
      <c r="A144" s="157"/>
      <c r="B144" s="158"/>
      <c r="C144" s="132"/>
      <c r="D144" s="133"/>
      <c r="E144" s="23">
        <v>0</v>
      </c>
    </row>
    <row r="145" spans="1:8" ht="24" customHeight="1">
      <c r="A145" s="157"/>
      <c r="B145" s="158"/>
      <c r="C145" s="132"/>
      <c r="D145" s="133"/>
      <c r="E145" s="23">
        <v>0</v>
      </c>
    </row>
    <row r="146" spans="1:8" ht="24.75" customHeight="1">
      <c r="A146" s="157"/>
      <c r="B146" s="158"/>
      <c r="C146" s="132"/>
      <c r="D146" s="133"/>
      <c r="E146" s="23">
        <v>0</v>
      </c>
    </row>
    <row r="147" spans="1:8" ht="24.75" customHeight="1">
      <c r="A147" s="159"/>
      <c r="B147" s="160"/>
      <c r="C147" s="132"/>
      <c r="D147" s="133"/>
      <c r="E147" s="23">
        <v>0</v>
      </c>
    </row>
    <row r="148" spans="1:8" ht="24.75" customHeight="1">
      <c r="A148" s="137" t="s">
        <v>60</v>
      </c>
      <c r="B148" s="138"/>
      <c r="C148" s="139"/>
      <c r="D148" s="140"/>
      <c r="E148" s="23">
        <f>C110</f>
        <v>0</v>
      </c>
    </row>
    <row r="149" spans="1:8" ht="45" customHeight="1">
      <c r="A149" s="141"/>
      <c r="B149" s="142"/>
      <c r="C149" s="143" t="s">
        <v>61</v>
      </c>
      <c r="D149" s="143"/>
      <c r="E149" s="24">
        <f>F30-(SUM(E131:E140)+SUM(E142:E148))</f>
        <v>0</v>
      </c>
    </row>
    <row r="150" spans="1:8" ht="21.75" customHeight="1"/>
    <row r="154" spans="1:8" ht="24.75" customHeight="1">
      <c r="A154" s="127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128"/>
      <c r="C154" s="128"/>
      <c r="D154" s="128"/>
      <c r="E154" s="129"/>
    </row>
    <row r="155" spans="1:8" ht="24.75" customHeight="1">
      <c r="A155" s="127" t="s">
        <v>57</v>
      </c>
      <c r="B155" s="129"/>
      <c r="C155" s="144" t="s">
        <v>44</v>
      </c>
      <c r="D155" s="145"/>
      <c r="E155" s="25" t="s">
        <v>45</v>
      </c>
    </row>
    <row r="156" spans="1:8" ht="24.75" customHeight="1">
      <c r="A156" s="137" t="str">
        <f>"Balance Brought Forward From "&amp;IF(Main!B2,TEXT(EDATE(Main!B3,1)-1,"mmmm yyyy"),TEXT(Main!B3+Main!B5-Main!B3,"mmmm yyyy"))</f>
        <v>Balance Brought Forward From May 2025</v>
      </c>
      <c r="B156" s="146"/>
      <c r="C156" s="147"/>
      <c r="D156" s="147"/>
      <c r="E156" s="24">
        <f>E149</f>
        <v>0</v>
      </c>
    </row>
    <row r="157" spans="1:8" ht="24.75" customHeight="1">
      <c r="A157" s="155" t="s">
        <v>52</v>
      </c>
      <c r="B157" s="156"/>
      <c r="C157" s="148" t="s">
        <v>58</v>
      </c>
      <c r="D157" s="149"/>
      <c r="E157" s="26"/>
    </row>
    <row r="158" spans="1:8" ht="24.75" customHeight="1">
      <c r="A158" s="157"/>
      <c r="B158" s="158"/>
      <c r="C158" s="132"/>
      <c r="D158" s="133"/>
      <c r="E158" s="8">
        <v>0</v>
      </c>
      <c r="F158" s="3"/>
      <c r="G158" s="3"/>
      <c r="H158" s="3"/>
    </row>
    <row r="159" spans="1:8" ht="24.75" customHeight="1">
      <c r="A159" s="157"/>
      <c r="B159" s="158"/>
      <c r="C159" s="132"/>
      <c r="D159" s="133"/>
      <c r="E159" s="8">
        <v>0</v>
      </c>
      <c r="F159" s="3"/>
      <c r="G159" s="3"/>
      <c r="H159" s="3"/>
    </row>
    <row r="160" spans="1:8" ht="24.75" customHeight="1">
      <c r="A160" s="157"/>
      <c r="B160" s="158"/>
      <c r="C160" s="132"/>
      <c r="D160" s="133"/>
      <c r="E160" s="8">
        <v>0</v>
      </c>
      <c r="F160" s="3"/>
      <c r="G160" s="3"/>
      <c r="H160" s="3"/>
    </row>
    <row r="161" spans="1:8" ht="24.75" customHeight="1">
      <c r="A161" s="157"/>
      <c r="B161" s="158"/>
      <c r="C161" s="132"/>
      <c r="D161" s="133"/>
      <c r="E161" s="8">
        <v>0</v>
      </c>
      <c r="F161" s="3"/>
      <c r="G161" s="3"/>
      <c r="H161" s="3"/>
    </row>
    <row r="162" spans="1:8" ht="24.75" customHeight="1">
      <c r="A162" s="157"/>
      <c r="B162" s="158"/>
      <c r="C162" s="132"/>
      <c r="D162" s="133"/>
      <c r="E162" s="8">
        <v>0</v>
      </c>
      <c r="F162" s="3"/>
      <c r="G162" s="3"/>
      <c r="H162" s="3"/>
    </row>
    <row r="163" spans="1:8" ht="24.75" customHeight="1">
      <c r="A163" s="157"/>
      <c r="B163" s="158"/>
      <c r="C163" s="132"/>
      <c r="D163" s="133"/>
      <c r="E163" s="8">
        <v>0</v>
      </c>
      <c r="F163" s="3"/>
      <c r="G163" s="3"/>
      <c r="H163" s="3"/>
    </row>
    <row r="164" spans="1:8" ht="22.5" customHeight="1">
      <c r="A164" s="157"/>
      <c r="B164" s="158"/>
      <c r="C164" s="132"/>
      <c r="D164" s="133"/>
      <c r="E164" s="8">
        <v>0</v>
      </c>
      <c r="F164" s="3"/>
      <c r="G164" s="3"/>
      <c r="H164" s="3"/>
    </row>
    <row r="165" spans="1:8" ht="24.75" customHeight="1">
      <c r="A165" s="157"/>
      <c r="B165" s="158"/>
      <c r="C165" s="132"/>
      <c r="D165" s="133"/>
      <c r="E165" s="8">
        <v>0</v>
      </c>
      <c r="F165" s="3"/>
      <c r="G165" s="3"/>
      <c r="H165" s="3"/>
    </row>
    <row r="166" spans="1:8" ht="24.75" customHeight="1">
      <c r="A166" s="157"/>
      <c r="B166" s="158"/>
      <c r="C166" s="132"/>
      <c r="D166" s="133"/>
      <c r="E166" s="8">
        <v>0</v>
      </c>
      <c r="F166" s="3"/>
      <c r="G166" s="3"/>
      <c r="H166" s="3"/>
    </row>
    <row r="167" spans="1:8" ht="24.75" customHeight="1">
      <c r="A167" s="157"/>
      <c r="B167" s="158"/>
      <c r="C167" s="132"/>
      <c r="D167" s="133"/>
      <c r="E167" s="8">
        <v>0</v>
      </c>
      <c r="F167" s="3"/>
      <c r="G167" s="3"/>
      <c r="H167" s="3"/>
    </row>
    <row r="168" spans="1:8" ht="24.75" customHeight="1">
      <c r="A168" s="157"/>
      <c r="B168" s="158"/>
      <c r="C168" s="134" t="s">
        <v>59</v>
      </c>
      <c r="D168" s="131"/>
      <c r="E168" s="22"/>
    </row>
    <row r="169" spans="1:8" ht="24.75" customHeight="1">
      <c r="A169" s="157"/>
      <c r="B169" s="158"/>
      <c r="C169" s="135"/>
      <c r="D169" s="136"/>
      <c r="E169" s="23">
        <v>0</v>
      </c>
    </row>
    <row r="170" spans="1:8" ht="24.75" customHeight="1">
      <c r="A170" s="157"/>
      <c r="B170" s="158"/>
      <c r="C170" s="132"/>
      <c r="D170" s="133"/>
      <c r="E170" s="23">
        <v>0</v>
      </c>
    </row>
    <row r="171" spans="1:8" ht="24.75" customHeight="1">
      <c r="A171" s="157"/>
      <c r="B171" s="158"/>
      <c r="C171" s="132"/>
      <c r="D171" s="133"/>
      <c r="E171" s="23">
        <v>0</v>
      </c>
    </row>
    <row r="172" spans="1:8" ht="24.75" customHeight="1">
      <c r="A172" s="157"/>
      <c r="B172" s="158"/>
      <c r="C172" s="132"/>
      <c r="D172" s="133"/>
      <c r="E172" s="23">
        <v>0</v>
      </c>
    </row>
    <row r="173" spans="1:8" ht="24.75" customHeight="1">
      <c r="A173" s="157"/>
      <c r="B173" s="158"/>
      <c r="C173" s="132"/>
      <c r="D173" s="133"/>
      <c r="E173" s="23">
        <v>0</v>
      </c>
    </row>
    <row r="174" spans="1:8" ht="24.75" customHeight="1">
      <c r="A174" s="159"/>
      <c r="B174" s="160"/>
      <c r="C174" s="132"/>
      <c r="D174" s="133"/>
      <c r="E174" s="23">
        <v>0</v>
      </c>
    </row>
    <row r="175" spans="1:8" ht="24.75" customHeight="1">
      <c r="A175" s="137" t="s">
        <v>60</v>
      </c>
      <c r="B175" s="138"/>
      <c r="C175" s="139"/>
      <c r="D175" s="140"/>
      <c r="E175" s="23">
        <f>C110</f>
        <v>0</v>
      </c>
    </row>
    <row r="176" spans="1:8" ht="24.75" customHeight="1">
      <c r="A176" s="141"/>
      <c r="B176" s="142"/>
      <c r="C176" s="143" t="s">
        <v>61</v>
      </c>
      <c r="D176" s="143"/>
      <c r="E176" s="27">
        <f>(F42+E156)-(SUM(E158:E167)+SUM(E169:E175))</f>
        <v>0</v>
      </c>
    </row>
    <row r="180" spans="1:8" ht="24.75" customHeight="1"/>
    <row r="181" spans="1:8" ht="24.75" customHeight="1">
      <c r="A181" s="127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128"/>
      <c r="C181" s="128"/>
      <c r="D181" s="128"/>
      <c r="E181" s="129"/>
    </row>
    <row r="182" spans="1:8" ht="24.75" customHeight="1">
      <c r="A182" s="127" t="s">
        <v>57</v>
      </c>
      <c r="B182" s="129"/>
      <c r="C182" s="144" t="s">
        <v>44</v>
      </c>
      <c r="D182" s="145"/>
      <c r="E182" s="25" t="s">
        <v>45</v>
      </c>
    </row>
    <row r="183" spans="1:8" ht="24.75" customHeight="1">
      <c r="A183" s="137" t="str">
        <f>"Balance Brought Forward From "&amp;IF(Main!B2,TEXT(EDATE(Main!B3,2)-1,"mmmm yyyy"),TEXT(Main!B3+(Main!B5-Main!B3)*2+1,"mmmm yyyy"))</f>
        <v>Balance Brought Forward From June 2025</v>
      </c>
      <c r="B183" s="146"/>
      <c r="C183" s="147"/>
      <c r="D183" s="147"/>
      <c r="E183" s="27">
        <f>E176</f>
        <v>0</v>
      </c>
    </row>
    <row r="184" spans="1:8" ht="24.75" customHeight="1">
      <c r="A184" s="155" t="s">
        <v>52</v>
      </c>
      <c r="B184" s="156"/>
      <c r="C184" s="148" t="s">
        <v>58</v>
      </c>
      <c r="D184" s="149"/>
      <c r="E184" s="26"/>
    </row>
    <row r="185" spans="1:8" ht="24.75" customHeight="1">
      <c r="A185" s="157"/>
      <c r="B185" s="158"/>
      <c r="C185" s="132"/>
      <c r="D185" s="133"/>
      <c r="E185" s="8">
        <v>0</v>
      </c>
      <c r="F185" s="3"/>
      <c r="G185" s="3"/>
      <c r="H185" s="3"/>
    </row>
    <row r="186" spans="1:8" ht="24.75" customHeight="1">
      <c r="A186" s="157"/>
      <c r="B186" s="158"/>
      <c r="C186" s="132"/>
      <c r="D186" s="133"/>
      <c r="E186" s="8">
        <v>0</v>
      </c>
      <c r="F186" s="3"/>
      <c r="G186" s="3"/>
      <c r="H186" s="3"/>
    </row>
    <row r="187" spans="1:8" ht="24.75" customHeight="1">
      <c r="A187" s="157"/>
      <c r="B187" s="158"/>
      <c r="C187" s="132"/>
      <c r="D187" s="133"/>
      <c r="E187" s="8">
        <v>0</v>
      </c>
      <c r="F187" s="3"/>
      <c r="G187" s="3"/>
      <c r="H187" s="3"/>
    </row>
    <row r="188" spans="1:8" ht="24.75" customHeight="1">
      <c r="A188" s="157"/>
      <c r="B188" s="158"/>
      <c r="C188" s="132"/>
      <c r="D188" s="133"/>
      <c r="E188" s="8">
        <v>0</v>
      </c>
      <c r="F188" s="3"/>
      <c r="G188" s="3"/>
      <c r="H188" s="3"/>
    </row>
    <row r="189" spans="1:8" ht="24.75" customHeight="1">
      <c r="A189" s="157"/>
      <c r="B189" s="158"/>
      <c r="C189" s="132"/>
      <c r="D189" s="133"/>
      <c r="E189" s="8">
        <v>0</v>
      </c>
      <c r="F189" s="3"/>
      <c r="G189" s="3"/>
      <c r="H189" s="3"/>
    </row>
    <row r="190" spans="1:8" ht="24.75" customHeight="1">
      <c r="A190" s="157"/>
      <c r="B190" s="158"/>
      <c r="C190" s="132"/>
      <c r="D190" s="133"/>
      <c r="E190" s="8">
        <v>0</v>
      </c>
      <c r="F190" s="3"/>
      <c r="G190" s="3"/>
      <c r="H190" s="3"/>
    </row>
    <row r="191" spans="1:8" ht="24.75" customHeight="1">
      <c r="A191" s="157"/>
      <c r="B191" s="158"/>
      <c r="C191" s="132"/>
      <c r="D191" s="133"/>
      <c r="E191" s="8">
        <v>0</v>
      </c>
      <c r="F191" s="3"/>
      <c r="G191" s="3"/>
      <c r="H191" s="3"/>
    </row>
    <row r="192" spans="1:8" ht="24.75" customHeight="1">
      <c r="A192" s="157"/>
      <c r="B192" s="158"/>
      <c r="C192" s="132"/>
      <c r="D192" s="133"/>
      <c r="E192" s="8">
        <v>0</v>
      </c>
      <c r="F192" s="3"/>
      <c r="G192" s="3"/>
      <c r="H192" s="3"/>
    </row>
    <row r="193" spans="1:8" ht="24.75" customHeight="1">
      <c r="A193" s="157"/>
      <c r="B193" s="158"/>
      <c r="C193" s="132"/>
      <c r="D193" s="133"/>
      <c r="E193" s="8">
        <v>0</v>
      </c>
      <c r="F193" s="3"/>
      <c r="G193" s="3"/>
      <c r="H193" s="3"/>
    </row>
    <row r="194" spans="1:8" ht="24.75" customHeight="1">
      <c r="A194" s="157"/>
      <c r="B194" s="158"/>
      <c r="C194" s="132"/>
      <c r="D194" s="133"/>
      <c r="E194" s="8">
        <v>0</v>
      </c>
      <c r="F194" s="3"/>
      <c r="G194" s="3"/>
      <c r="H194" s="3"/>
    </row>
    <row r="195" spans="1:8" ht="24.75" customHeight="1">
      <c r="A195" s="157"/>
      <c r="B195" s="158"/>
      <c r="C195" s="134" t="s">
        <v>59</v>
      </c>
      <c r="D195" s="131"/>
      <c r="E195" s="22"/>
    </row>
    <row r="196" spans="1:8" ht="24.75" customHeight="1">
      <c r="A196" s="157"/>
      <c r="B196" s="158"/>
      <c r="C196" s="135"/>
      <c r="D196" s="136"/>
      <c r="E196" s="23">
        <v>0</v>
      </c>
    </row>
    <row r="197" spans="1:8" ht="24.75" customHeight="1">
      <c r="A197" s="157"/>
      <c r="B197" s="158"/>
      <c r="C197" s="132"/>
      <c r="D197" s="133"/>
      <c r="E197" s="23">
        <v>0</v>
      </c>
    </row>
    <row r="198" spans="1:8" ht="24.75" customHeight="1">
      <c r="A198" s="157"/>
      <c r="B198" s="158"/>
      <c r="C198" s="132"/>
      <c r="D198" s="133"/>
      <c r="E198" s="23">
        <v>0</v>
      </c>
    </row>
    <row r="199" spans="1:8" ht="24.75" customHeight="1">
      <c r="A199" s="157"/>
      <c r="B199" s="158"/>
      <c r="C199" s="132"/>
      <c r="D199" s="133"/>
      <c r="E199" s="23">
        <v>0</v>
      </c>
    </row>
    <row r="200" spans="1:8" ht="24.75" customHeight="1">
      <c r="A200" s="157"/>
      <c r="B200" s="158"/>
      <c r="C200" s="132"/>
      <c r="D200" s="133"/>
      <c r="E200" s="23">
        <v>0</v>
      </c>
    </row>
    <row r="201" spans="1:8" ht="24.75" customHeight="1">
      <c r="A201" s="159"/>
      <c r="B201" s="160"/>
      <c r="C201" s="132"/>
      <c r="D201" s="133"/>
      <c r="E201" s="23">
        <v>0</v>
      </c>
    </row>
    <row r="202" spans="1:8" ht="24.75" customHeight="1">
      <c r="A202" s="137" t="s">
        <v>60</v>
      </c>
      <c r="B202" s="138"/>
      <c r="C202" s="139"/>
      <c r="D202" s="140"/>
      <c r="E202" s="23">
        <f>C110</f>
        <v>0</v>
      </c>
    </row>
    <row r="203" spans="1:8" ht="24.75" customHeight="1">
      <c r="A203" s="141"/>
      <c r="B203" s="142"/>
      <c r="C203" s="143" t="s">
        <v>61</v>
      </c>
      <c r="D203" s="143"/>
      <c r="E203" s="27">
        <f>(F54+E183)-(SUM(E185:E194)+SUM(E196:E202))</f>
        <v>0</v>
      </c>
    </row>
    <row r="204" spans="1:8" ht="24.75" customHeight="1"/>
  </sheetData>
  <sheetProtection sheet="1" objects="1" formatCells="0" formatColumns="0" formatRows="0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 A61:A68 B61:B68 A61:B68 A61:B68" name="F2"/>
    <protectedRange sqref="A81:C89" name="F3"/>
    <protectedRange sqref="A90:C98 A71:B78 A82:B89 A82:B88 A61:A68 B61:B68 A82:B88 A61:B68 A82:B88 A61:B68" name="F4"/>
    <protectedRange sqref="A100:C108 A91:B98 A71:B78 A82:B89 A82:B88 A61:A68 B61:B68 A82:B88 A61:B68 A82:B88 A61:B68" name="F5"/>
    <protectedRange sqref="C130:E147" name="E1"/>
    <protectedRange sqref="C157:E174" name="E2"/>
    <protectedRange sqref="C184:E201" name="E3"/>
    <protectedRange sqref="E3:F15" name="A2"/>
    <protectedRange sqref="A111:C121 A101:A108 B101:B108 A101:B108 A91:B98 A82:B88 A71:B79 A61:B68 A101:B108 A91:B98 A71:B79" name="D1"/>
  </protectedRanges>
  <mergeCells count="171">
    <mergeCell ref="A203:B203"/>
    <mergeCell ref="C203:D203"/>
    <mergeCell ref="A3:A16"/>
    <mergeCell ref="D3:D16"/>
    <mergeCell ref="A130:B147"/>
    <mergeCell ref="A157:B174"/>
    <mergeCell ref="A184:B201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A1:F1"/>
    <mergeCell ref="I1:J1"/>
    <mergeCell ref="M1:N1"/>
    <mergeCell ref="A2:C2"/>
    <mergeCell ref="D2:F2"/>
    <mergeCell ref="A22:G22"/>
    <mergeCell ref="B23:C23"/>
    <mergeCell ref="D23:E23"/>
    <mergeCell ref="F23:G23"/>
  </mergeCells>
  <conditionalFormatting sqref="C89">
    <cfRule type="cellIs" dxfId="838" priority="62" operator="equal">
      <formula>0</formula>
    </cfRule>
    <cfRule type="cellIs" dxfId="837" priority="61" operator="greaterThan">
      <formula>0</formula>
    </cfRule>
  </conditionalFormatting>
  <conditionalFormatting sqref="C91">
    <cfRule type="cellIs" dxfId="836" priority="60" operator="equal">
      <formula>0</formula>
    </cfRule>
    <cfRule type="cellIs" dxfId="835" priority="59" operator="greaterThan">
      <formula>0</formula>
    </cfRule>
  </conditionalFormatting>
  <conditionalFormatting sqref="C122">
    <cfRule type="cellIs" dxfId="834" priority="36" operator="equal">
      <formula>0</formula>
    </cfRule>
    <cfRule type="cellIs" dxfId="833" priority="35" operator="greaterThan">
      <formula>0</formula>
    </cfRule>
  </conditionalFormatting>
  <conditionalFormatting sqref="C123">
    <cfRule type="cellIs" dxfId="832" priority="2" operator="lessThan">
      <formula>0</formula>
    </cfRule>
    <cfRule type="cellIs" dxfId="831" priority="1" operator="equal">
      <formula>0</formula>
    </cfRule>
  </conditionalFormatting>
  <conditionalFormatting sqref="E149">
    <cfRule type="cellIs" dxfId="830" priority="46" operator="greaterThanOrEqual">
      <formula>0</formula>
    </cfRule>
    <cfRule type="cellIs" dxfId="829" priority="45" operator="lessThan">
      <formula>0</formula>
    </cfRule>
  </conditionalFormatting>
  <conditionalFormatting sqref="E156">
    <cfRule type="cellIs" dxfId="828" priority="25" operator="greaterThanOrEqual">
      <formula>0</formula>
    </cfRule>
    <cfRule type="cellIs" dxfId="827" priority="24" operator="lessThan">
      <formula>0</formula>
    </cfRule>
  </conditionalFormatting>
  <conditionalFormatting sqref="E176">
    <cfRule type="cellIs" dxfId="826" priority="29" operator="greaterThanOrEqual">
      <formula>0</formula>
    </cfRule>
    <cfRule type="cellIs" dxfId="825" priority="28" operator="lessThan">
      <formula>0</formula>
    </cfRule>
  </conditionalFormatting>
  <conditionalFormatting sqref="E183">
    <cfRule type="cellIs" dxfId="824" priority="19" operator="greaterThanOrEqual">
      <formula>0</formula>
    </cfRule>
    <cfRule type="cellIs" dxfId="823" priority="18" operator="lessThan">
      <formula>0</formula>
    </cfRule>
  </conditionalFormatting>
  <conditionalFormatting sqref="E203">
    <cfRule type="cellIs" dxfId="822" priority="21" operator="greaterThanOrEqual">
      <formula>0</formula>
    </cfRule>
    <cfRule type="cellIs" dxfId="821" priority="20" operator="lessThan">
      <formula>0</formula>
    </cfRule>
  </conditionalFormatting>
  <conditionalFormatting sqref="C71:C80">
    <cfRule type="cellIs" dxfId="820" priority="66" operator="equal">
      <formula>0</formula>
    </cfRule>
    <cfRule type="cellIs" dxfId="819" priority="65" operator="greaterThan">
      <formula>0</formula>
    </cfRule>
  </conditionalFormatting>
  <conditionalFormatting sqref="C82:C83">
    <cfRule type="cellIs" dxfId="818" priority="64" operator="equal">
      <formula>0</formula>
    </cfRule>
    <cfRule type="cellIs" dxfId="817" priority="63" operator="greaterThan">
      <formula>0</formula>
    </cfRule>
  </conditionalFormatting>
  <conditionalFormatting sqref="C84:C88">
    <cfRule type="cellIs" dxfId="816" priority="44" operator="equal">
      <formula>0</formula>
    </cfRule>
    <cfRule type="cellIs" dxfId="815" priority="43" operator="greaterThan">
      <formula>0</formula>
    </cfRule>
  </conditionalFormatting>
  <conditionalFormatting sqref="C94:C98">
    <cfRule type="cellIs" dxfId="814" priority="42" operator="equal">
      <formula>0</formula>
    </cfRule>
    <cfRule type="cellIs" dxfId="813" priority="41" operator="greaterThan">
      <formula>0</formula>
    </cfRule>
  </conditionalFormatting>
  <conditionalFormatting sqref="C101:C103">
    <cfRule type="cellIs" dxfId="812" priority="56" operator="equal">
      <formula>0</formula>
    </cfRule>
    <cfRule type="cellIs" dxfId="811" priority="55" operator="greaterThan">
      <formula>0</formula>
    </cfRule>
  </conditionalFormatting>
  <conditionalFormatting sqref="C104:C105">
    <cfRule type="cellIs" dxfId="810" priority="7" operator="equal">
      <formula>0</formula>
    </cfRule>
    <cfRule type="cellIs" dxfId="809" priority="6" operator="greaterThan">
      <formula>0</formula>
    </cfRule>
  </conditionalFormatting>
  <conditionalFormatting sqref="C106:C108">
    <cfRule type="cellIs" dxfId="808" priority="40" operator="equal">
      <formula>0</formula>
    </cfRule>
    <cfRule type="cellIs" dxfId="807" priority="39" operator="greaterThan">
      <formula>0</formula>
    </cfRule>
  </conditionalFormatting>
  <conditionalFormatting sqref="C112:C121">
    <cfRule type="cellIs" dxfId="806" priority="17" operator="equal">
      <formula>0</formula>
    </cfRule>
    <cfRule type="cellIs" dxfId="805" priority="16" operator="greaterThan">
      <formula>0</formula>
    </cfRule>
  </conditionalFormatting>
  <conditionalFormatting sqref="E131:E140">
    <cfRule type="cellIs" dxfId="804" priority="15" operator="equal">
      <formula>0</formula>
    </cfRule>
    <cfRule type="cellIs" dxfId="803" priority="14" operator="greaterThan">
      <formula>0</formula>
    </cfRule>
  </conditionalFormatting>
  <conditionalFormatting sqref="E158:E167">
    <cfRule type="cellIs" dxfId="802" priority="13" operator="equal">
      <formula>0</formula>
    </cfRule>
    <cfRule type="cellIs" dxfId="801" priority="12" operator="greaterThan">
      <formula>0</formula>
    </cfRule>
  </conditionalFormatting>
  <conditionalFormatting sqref="E185:E194">
    <cfRule type="cellIs" dxfId="800" priority="11" operator="equal">
      <formula>0</formula>
    </cfRule>
    <cfRule type="cellIs" dxfId="799" priority="10" operator="greaterThan">
      <formula>0</formula>
    </cfRule>
  </conditionalFormatting>
  <conditionalFormatting sqref="J3:J50">
    <cfRule type="cellIs" dxfId="798" priority="9" operator="greaterThanOrEqual">
      <formula>0</formula>
    </cfRule>
  </conditionalFormatting>
  <conditionalFormatting sqref="N3:N18">
    <cfRule type="cellIs" dxfId="797" priority="8" operator="greaterThanOrEqual">
      <formula>0</formula>
    </cfRule>
  </conditionalFormatting>
  <conditionalFormatting sqref="C61:C69 C99 C92:C93 C109:C110">
    <cfRule type="cellIs" dxfId="796" priority="68" operator="equal">
      <formula>0</formula>
    </cfRule>
    <cfRule type="cellIs" dxfId="795" priority="67" operator="greaterThan">
      <formula>0</formula>
    </cfRule>
  </conditionalFormatting>
  <conditionalFormatting sqref="E130 E141:E148">
    <cfRule type="cellIs" dxfId="794" priority="48" operator="equal">
      <formula>0</formula>
    </cfRule>
    <cfRule type="cellIs" dxfId="793" priority="47" operator="greaterThan">
      <formula>0</formula>
    </cfRule>
  </conditionalFormatting>
  <conditionalFormatting sqref="E157 E168:E175">
    <cfRule type="cellIs" dxfId="792" priority="31" operator="equal">
      <formula>0</formula>
    </cfRule>
    <cfRule type="cellIs" dxfId="791" priority="30" operator="greaterThan">
      <formula>0</formula>
    </cfRule>
  </conditionalFormatting>
  <conditionalFormatting sqref="E184 E195:E202">
    <cfRule type="cellIs" dxfId="790" priority="23" operator="equal">
      <formula>0</formula>
    </cfRule>
    <cfRule type="cellIs" dxfId="789" priority="2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3"/>
  <sheetViews>
    <sheetView topLeftCell="A80" workbookViewId="0">
      <selection activeCell="F106" sqref="F106"/>
    </sheetView>
  </sheetViews>
  <sheetFormatPr defaultColWidth="9" defaultRowHeight="17.649999999999999"/>
  <cols>
    <col min="1" max="1" width="25" style="12" customWidth="1"/>
    <col min="2" max="2" width="20.625" style="12" customWidth="1"/>
    <col min="3" max="3" width="24.875" style="12" customWidth="1"/>
    <col min="4" max="6" width="20.625" style="12" customWidth="1"/>
    <col min="7" max="7" width="9" style="12"/>
    <col min="8" max="9" width="20.625" style="12" customWidth="1"/>
    <col min="10" max="16384" width="9" style="12"/>
  </cols>
  <sheetData>
    <row r="1" spans="1:9" ht="28.5" customHeight="1">
      <c r="A1" s="16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61"/>
      <c r="C1" s="161"/>
      <c r="D1" s="161"/>
      <c r="E1" s="161"/>
      <c r="F1" s="161"/>
      <c r="G1" s="161"/>
    </row>
    <row r="2" spans="1:9" ht="28.5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</row>
    <row r="3" spans="1:9" ht="42" customHeight="1">
      <c r="A3" s="183"/>
      <c r="B3" s="2" t="s">
        <v>63</v>
      </c>
      <c r="C3" s="163">
        <f ca="1">E190</f>
        <v>0</v>
      </c>
      <c r="D3" s="163"/>
      <c r="E3" s="163"/>
      <c r="F3" s="163"/>
      <c r="G3" s="163"/>
    </row>
    <row r="4" spans="1:9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>
      <c r="A6" s="3"/>
      <c r="B6" s="3"/>
      <c r="C6" s="3"/>
      <c r="D6" s="3"/>
      <c r="E6" s="3"/>
      <c r="F6" s="3"/>
      <c r="G6" s="3"/>
      <c r="H6" s="3"/>
      <c r="I6" s="13"/>
    </row>
    <row r="7" spans="1:9" ht="24.75" customHeight="1">
      <c r="A7" s="3"/>
      <c r="B7" s="3"/>
      <c r="C7" s="3"/>
      <c r="D7" s="3"/>
      <c r="E7" s="3"/>
      <c r="F7" s="3"/>
      <c r="G7" s="3"/>
      <c r="H7" s="3"/>
      <c r="I7" s="13"/>
    </row>
    <row r="8" spans="1:9" ht="24.75" customHeight="1">
      <c r="A8" s="104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24.75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24.75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24.75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24.75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24.75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24.75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24.75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24.75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24.75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24.75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24.75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24.75" customHeight="1">
      <c r="A20" s="104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24.75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24.75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24.75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24.75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24.75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24.75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24.75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24.75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24.75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24.75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24.75" customHeight="1">
      <c r="A32" s="104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24.75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24.75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24.75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24.75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24.75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24.75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24.75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24.75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>
      <c r="A42" s="3"/>
      <c r="B42" s="3"/>
      <c r="C42" s="3"/>
      <c r="D42" s="3"/>
      <c r="E42" s="3"/>
      <c r="F42" s="3"/>
      <c r="G42" s="3"/>
      <c r="H42" s="3"/>
      <c r="I42" s="13"/>
    </row>
    <row r="43" spans="1:9">
      <c r="A43" s="3"/>
      <c r="B43" s="3"/>
      <c r="C43" s="3"/>
      <c r="D43" s="3"/>
      <c r="E43" s="3"/>
      <c r="F43" s="3"/>
      <c r="G43" s="3"/>
      <c r="H43" s="3"/>
      <c r="I43" s="13"/>
    </row>
    <row r="44" spans="1:9" ht="18" customHeight="1">
      <c r="A44" s="172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173"/>
      <c r="C44" s="174"/>
      <c r="D44" s="3"/>
      <c r="E44" s="3"/>
      <c r="F44" s="3"/>
      <c r="G44" s="3"/>
      <c r="H44" s="3"/>
      <c r="I44" s="13"/>
    </row>
    <row r="45" spans="1:9" ht="2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>
      <c r="A56" s="178" t="s">
        <v>49</v>
      </c>
      <c r="B56" s="179"/>
      <c r="C56" s="180"/>
      <c r="D56" s="3"/>
      <c r="E56" s="3"/>
      <c r="F56" s="3"/>
      <c r="G56" s="3"/>
      <c r="H56" s="3"/>
      <c r="I56" s="13"/>
    </row>
    <row r="57" spans="1:9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>
      <c r="A67" s="178" t="s">
        <v>50</v>
      </c>
      <c r="B67" s="179"/>
      <c r="C67" s="180"/>
      <c r="D67" s="3"/>
      <c r="E67" s="3"/>
      <c r="F67" s="3"/>
      <c r="G67" s="3"/>
      <c r="H67" s="3"/>
      <c r="I67" s="13"/>
    </row>
    <row r="68" spans="1:9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>
      <c r="A76" s="178" t="s">
        <v>51</v>
      </c>
      <c r="B76" s="179"/>
      <c r="C76" s="180"/>
      <c r="D76" s="3"/>
      <c r="E76" s="3"/>
      <c r="F76" s="3"/>
      <c r="G76" s="3"/>
      <c r="H76" s="3"/>
      <c r="I76" s="13"/>
    </row>
    <row r="77" spans="1:9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>
      <c r="A86" s="178" t="s">
        <v>52</v>
      </c>
      <c r="B86" s="179"/>
      <c r="C86" s="180"/>
      <c r="D86" s="3"/>
      <c r="E86" s="3"/>
      <c r="F86" s="3"/>
      <c r="G86" s="3"/>
      <c r="H86" s="3"/>
      <c r="I86" s="13"/>
    </row>
    <row r="87" spans="1:9" ht="20.25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20.25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20.25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24.75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20.25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20.25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20.25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20.25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>
      <c r="A97" s="178" t="s">
        <v>54</v>
      </c>
      <c r="B97" s="179"/>
      <c r="C97" s="180"/>
      <c r="D97" s="3"/>
      <c r="E97" s="3"/>
      <c r="F97" s="3"/>
      <c r="G97" s="3"/>
      <c r="H97" s="3"/>
      <c r="I97" s="13"/>
    </row>
    <row r="98" spans="1:9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29" cm="1">
        <f t="array" ref="C98" ca="1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3"/>
      <c r="E98" s="28"/>
      <c r="F98" s="3"/>
      <c r="G98" s="3"/>
      <c r="H98" s="3"/>
      <c r="I98" s="13"/>
    </row>
    <row r="99" spans="1:9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29" cm="1">
        <f t="array" ref="C99" ca="1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3"/>
      <c r="E99" s="3"/>
      <c r="F99" s="3"/>
      <c r="G99" s="3"/>
      <c r="H99" s="3"/>
      <c r="I99" s="13"/>
    </row>
    <row r="100" spans="1:9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29" cm="1">
        <f t="array" ref="C100" ca="1">(((INDIRECT("'"&amp;INDIRECT("Main!B9")&amp;"'!E133")+INDIRECT("'"&amp;INDIRECT("Main!B9")&amp;"'!E160")+INDIRECT("'"&amp;INDIRECT("Main!B9")&amp;"'!E187")))+SUM(E120+E147+E174))-INDIRECT("'"&amp;INDIRECT("Main!B9")&amp;"'!C114")</f>
        <v>0</v>
      </c>
      <c r="D100" s="3"/>
      <c r="E100" s="3"/>
      <c r="F100" s="3"/>
      <c r="G100" s="3"/>
      <c r="H100" s="3"/>
      <c r="I100" s="13"/>
    </row>
    <row r="101" spans="1:9" ht="21.75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29" cm="1">
        <f t="array" ref="C101" ca="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3"/>
      <c r="E101" s="3"/>
      <c r="F101" s="3"/>
      <c r="G101" s="3"/>
      <c r="H101" s="3"/>
      <c r="I101" s="13"/>
    </row>
    <row r="102" spans="1:9" ht="21.75" customHeight="1">
      <c r="A102" s="9" t="str" cm="1">
        <f t="array" ref="A102" ca="1">IF((INDIRECT("'"&amp;INDIRECT("Main!B9")&amp;"'!A116"))=0,"",(INDIRECT("'"&amp;INDIRECT("Main!B9")&amp;"'!A116")))</f>
        <v/>
      </c>
      <c r="B102" s="9" t="str" cm="1">
        <f t="array" ref="B102" ca="1">IF((INDIRECT("'"&amp;INDIRECT("Main!B9")&amp;"'!B116"))=0,"",(INDIRECT("'"&amp;INDIRECT("Main!B9")&amp;"'!B116")))</f>
        <v/>
      </c>
      <c r="C102" s="29" cm="1">
        <f t="array" ref="C102" ca="1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3"/>
      <c r="E102" s="33"/>
      <c r="F102" s="3"/>
      <c r="G102" s="3"/>
      <c r="H102" s="3"/>
      <c r="I102" s="13"/>
    </row>
    <row r="103" spans="1:9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29" cm="1">
        <f t="array" ref="C103" ca="1">(((INDIRECT("'"&amp;INDIRECT("Main!B9")&amp;"'!E136")+INDIRECT("'"&amp;INDIRECT("Main!B9")&amp;"'!E163")+INDIRECT("'"&amp;INDIRECT("Main!B9")&amp;"'!E190")))+SUM(EE123+E150+E177)-INDIRECT("'"&amp;INDIRECT("Main!B9")&amp;"'!C117"))</f>
        <v>0</v>
      </c>
      <c r="D103" s="3"/>
      <c r="E103" s="3"/>
      <c r="F103" s="3"/>
      <c r="G103" s="3"/>
      <c r="H103" s="3"/>
      <c r="I103" s="13"/>
    </row>
    <row r="104" spans="1:9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29" cm="1">
        <f t="array" ref="C104" ca="1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3"/>
      <c r="E104" s="3"/>
      <c r="F104" s="3"/>
      <c r="G104" s="3"/>
      <c r="H104" s="3"/>
      <c r="I104" s="13"/>
    </row>
    <row r="105" spans="1:9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29" cm="1">
        <f t="array" ref="C105" ca="1">(((INDIRECT("'"&amp;INDIRECT("Main!B9")&amp;"'!E138")+INDIRECT("'"&amp;INDIRECT("Main!B9")&amp;"'!E165")+INDIRECT("'"&amp;INDIRECT("Main!B9")&amp;"'!E192")))+SUM(E125+E152+E179)-INDIRECT("'"&amp;INDIRECT("Main!B9")&amp;"'!C119"))</f>
        <v>0</v>
      </c>
      <c r="D105" s="3"/>
      <c r="E105" s="3"/>
      <c r="F105" s="3"/>
      <c r="G105" s="3"/>
      <c r="H105" s="3"/>
      <c r="I105" s="13"/>
    </row>
    <row r="106" spans="1:9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29" cm="1">
        <f t="array" ref="C106" ca="1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3"/>
      <c r="E106" s="3"/>
      <c r="F106" s="3"/>
      <c r="G106" s="3"/>
      <c r="H106" s="3"/>
      <c r="I106" s="13"/>
    </row>
    <row r="107" spans="1:9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29" cm="1">
        <f t="array" ref="C107" ca="1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3"/>
      <c r="E107" s="3"/>
      <c r="F107" s="3"/>
      <c r="G107" s="3"/>
      <c r="H107" s="3"/>
      <c r="I107" s="13"/>
    </row>
    <row r="108" spans="1:9">
      <c r="A108" s="15"/>
      <c r="B108" s="11" t="s">
        <v>55</v>
      </c>
      <c r="C108" s="29">
        <f ca="1">SUM(C98:C107)</f>
        <v>0</v>
      </c>
      <c r="D108" s="3"/>
      <c r="E108" s="3"/>
      <c r="F108" s="3"/>
      <c r="G108" s="3"/>
      <c r="H108" s="3"/>
      <c r="I108" s="13"/>
    </row>
    <row r="109" spans="1:9">
      <c r="A109" s="15"/>
      <c r="B109" s="11" t="s">
        <v>56</v>
      </c>
      <c r="C109" s="29">
        <f ca="1">C108-C96</f>
        <v>0</v>
      </c>
      <c r="D109" s="3"/>
      <c r="E109" s="3"/>
      <c r="F109" s="3"/>
      <c r="G109" s="3"/>
      <c r="H109" s="3"/>
      <c r="I109" s="13"/>
    </row>
    <row r="110" spans="1:9">
      <c r="A110" s="3"/>
      <c r="B110" s="3"/>
      <c r="C110" s="3"/>
      <c r="D110" s="3"/>
      <c r="E110" s="3"/>
      <c r="F110" s="3"/>
      <c r="G110" s="3"/>
      <c r="H110" s="3"/>
      <c r="I110" s="13"/>
    </row>
    <row r="111" spans="1:9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24.75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24.75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24.75" customHeight="1">
      <c r="A114" s="127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128"/>
      <c r="C114" s="128"/>
      <c r="D114" s="128"/>
      <c r="E114" s="129"/>
      <c r="F114" s="3"/>
      <c r="G114" s="3"/>
      <c r="H114" s="3"/>
      <c r="I114" s="13"/>
    </row>
    <row r="115" spans="1:9" ht="24.75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24.75" customHeight="1">
      <c r="A116" s="31" t="str">
        <f>"Balance Brought Forward From "&amp;IF(Main!B2,TEXT(EDATE(Main!B3,3)-1,"mmmm yyyy"),TEXT(Main!B3+((Main!B5-Main!B3)*3+3),"mmmm yyyy"))</f>
        <v>Balance Brought Forward From July 2025</v>
      </c>
      <c r="B116" s="32"/>
      <c r="C116" s="181"/>
      <c r="D116" s="181"/>
      <c r="E116" s="24" cm="1">
        <f t="array" ref="E116" ca="1">INDIRECT("'"&amp;INDIRECT("Main!B9")&amp;"'!E203")</f>
        <v>0</v>
      </c>
      <c r="F116" s="3"/>
      <c r="G116" s="3"/>
      <c r="H116" s="18"/>
      <c r="I116" s="13"/>
    </row>
    <row r="117" spans="1:9" ht="24.75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29.25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29.25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29.25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29.25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24.75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24.75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24.75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24.75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24.75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24.75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24.75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40.5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24.75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24.75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24.75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24.75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24.75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24.75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24.75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24.75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24.75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24.75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24.75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24.75" customHeight="1">
      <c r="A141" s="127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128"/>
      <c r="C141" s="128"/>
      <c r="D141" s="128"/>
      <c r="E141" s="129"/>
      <c r="F141" s="3"/>
      <c r="G141" s="3"/>
      <c r="H141" s="3"/>
      <c r="I141" s="13"/>
    </row>
    <row r="142" spans="1:9" ht="24.75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24.75" customHeight="1">
      <c r="A143" s="137" t="str">
        <f>"Balance Brought Forward From "&amp;IF(Main!B2,TEXT(EDATE(Main!B3,4)-1,"mmmm yyyy"),TEXT(Main!B3+((Main!B5-Main!B3)*4+3),"mmmm yyyy"))</f>
        <v>Balance Brought Forward From August 2025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24.75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24.75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24.75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24.75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24.75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24.75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24.75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24.75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24.75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24.75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24.75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24.75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24.75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24.75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24.75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24.75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24.75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24.75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24.75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24.75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24.75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24.75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24.75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24.75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24.75" customHeight="1">
      <c r="A168" s="127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128"/>
      <c r="C168" s="128"/>
      <c r="D168" s="128"/>
      <c r="E168" s="129"/>
      <c r="F168" s="3"/>
      <c r="G168" s="3"/>
      <c r="H168" s="3"/>
      <c r="I168" s="13"/>
    </row>
    <row r="169" spans="1:9" ht="24.75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24.75" customHeight="1">
      <c r="A170" s="137" t="str">
        <f>"Balance Brought Forward From "&amp;IF(Main!B2,TEXT(EDATE(Main!B3,5)-1,"mmmm yyyy"),TEXT(Main!B3+((Main!B5-Main!B3)*5+4),"mmmm yyyy"))</f>
        <v>Balance Brought Forward From September 2025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24.75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24.75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24.75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24.75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24.75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24.75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24.75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24.75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24.75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24.75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24.75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 ht="24.75" customHeight="1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 ht="24.75" customHeight="1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 ht="24.75" customHeight="1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24.75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 ht="24.75" customHeight="1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 ht="24.75" customHeight="1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24.75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 ht="24.75" customHeight="1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 ht="24.75" customHeight="1">
      <c r="A191" s="3"/>
      <c r="B191" s="3"/>
      <c r="C191" s="3"/>
      <c r="D191" s="3"/>
      <c r="E191" s="3"/>
      <c r="F191" s="3"/>
      <c r="G191" s="3"/>
      <c r="H191" s="3"/>
      <c r="I191" s="13"/>
    </row>
    <row r="193" s="12" customFormat="1" ht="24.75" customHeight="1"/>
  </sheetData>
  <sheetProtection sheet="1" objects="1" formatCells="0" formatColumns="0" formatRows="0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3">
    <mergeCell ref="A190:B190"/>
    <mergeCell ref="C190:D190"/>
    <mergeCell ref="A2:A3"/>
    <mergeCell ref="A171:B188"/>
    <mergeCell ref="A144:B161"/>
    <mergeCell ref="A117:B134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788" priority="17" operator="greaterThanOrEqual">
      <formula>0</formula>
    </cfRule>
    <cfRule type="cellIs" dxfId="787" priority="16" operator="lessThan">
      <formula>0</formula>
    </cfRule>
  </conditionalFormatting>
  <conditionalFormatting sqref="C75">
    <cfRule type="cellIs" dxfId="786" priority="49" operator="equal">
      <formula>0</formula>
    </cfRule>
    <cfRule type="cellIs" dxfId="785" priority="48" operator="greaterThan">
      <formula>0</formula>
    </cfRule>
  </conditionalFormatting>
  <conditionalFormatting sqref="C77">
    <cfRule type="cellIs" dxfId="784" priority="47" operator="equal">
      <formula>0</formula>
    </cfRule>
    <cfRule type="cellIs" dxfId="783" priority="46" operator="greaterThan">
      <formula>0</formula>
    </cfRule>
  </conditionalFormatting>
  <conditionalFormatting sqref="C108">
    <cfRule type="cellIs" dxfId="782" priority="33" operator="greaterThanOrEqual">
      <formula>0</formula>
    </cfRule>
    <cfRule type="cellIs" dxfId="781" priority="32" operator="lessThan">
      <formula>0</formula>
    </cfRule>
  </conditionalFormatting>
  <conditionalFormatting sqref="C109">
    <cfRule type="cellIs" dxfId="780" priority="2" operator="greaterThanOrEqual">
      <formula>0</formula>
    </cfRule>
    <cfRule type="cellIs" dxfId="779" priority="1" operator="lessThan">
      <formula>0</formula>
    </cfRule>
  </conditionalFormatting>
  <conditionalFormatting sqref="E116">
    <cfRule type="cellIs" dxfId="778" priority="7" operator="greaterThanOrEqual">
      <formula>0</formula>
    </cfRule>
    <cfRule type="cellIs" dxfId="777" priority="6" operator="lessThan">
      <formula>0</formula>
    </cfRule>
  </conditionalFormatting>
  <conditionalFormatting sqref="E136">
    <cfRule type="cellIs" dxfId="776" priority="41" operator="greaterThanOrEqual">
      <formula>0</formula>
    </cfRule>
    <cfRule type="cellIs" dxfId="775" priority="40" operator="lessThan">
      <formula>0</formula>
    </cfRule>
  </conditionalFormatting>
  <conditionalFormatting sqref="E143">
    <cfRule type="cellIs" dxfId="774" priority="25" operator="greaterThanOrEqual">
      <formula>0</formula>
    </cfRule>
    <cfRule type="cellIs" dxfId="773" priority="24" operator="lessThan">
      <formula>0</formula>
    </cfRule>
  </conditionalFormatting>
  <conditionalFormatting sqref="E163">
    <cfRule type="cellIs" dxfId="772" priority="27" operator="greaterThanOrEqual">
      <formula>0</formula>
    </cfRule>
    <cfRule type="cellIs" dxfId="771" priority="26" operator="lessThan">
      <formula>0</formula>
    </cfRule>
  </conditionalFormatting>
  <conditionalFormatting sqref="E170">
    <cfRule type="cellIs" dxfId="770" priority="19" operator="greaterThanOrEqual">
      <formula>0</formula>
    </cfRule>
    <cfRule type="cellIs" dxfId="769" priority="18" operator="lessThan">
      <formula>0</formula>
    </cfRule>
  </conditionalFormatting>
  <conditionalFormatting sqref="E190">
    <cfRule type="cellIs" dxfId="768" priority="21" operator="greaterThanOrEqual">
      <formula>0</formula>
    </cfRule>
    <cfRule type="cellIs" dxfId="767" priority="20" operator="lessThan">
      <formula>0</formula>
    </cfRule>
  </conditionalFormatting>
  <conditionalFormatting sqref="C57:C66">
    <cfRule type="cellIs" dxfId="766" priority="53" operator="equal">
      <formula>0</formula>
    </cfRule>
    <cfRule type="cellIs" dxfId="765" priority="52" operator="greaterThan">
      <formula>0</formula>
    </cfRule>
  </conditionalFormatting>
  <conditionalFormatting sqref="C68:C69">
    <cfRule type="cellIs" dxfId="764" priority="51" operator="equal">
      <formula>0</formula>
    </cfRule>
    <cfRule type="cellIs" dxfId="763" priority="50" operator="greaterThan">
      <formula>0</formula>
    </cfRule>
  </conditionalFormatting>
  <conditionalFormatting sqref="C70:C74">
    <cfRule type="cellIs" dxfId="762" priority="39" operator="equal">
      <formula>0</formula>
    </cfRule>
    <cfRule type="cellIs" dxfId="761" priority="38" operator="greaterThan">
      <formula>0</formula>
    </cfRule>
  </conditionalFormatting>
  <conditionalFormatting sqref="C80:C84">
    <cfRule type="cellIs" dxfId="760" priority="37" operator="equal">
      <formula>0</formula>
    </cfRule>
    <cfRule type="cellIs" dxfId="759" priority="36" operator="greaterThan">
      <formula>0</formula>
    </cfRule>
  </conditionalFormatting>
  <conditionalFormatting sqref="C87:C89">
    <cfRule type="cellIs" dxfId="758" priority="45" operator="equal">
      <formula>0</formula>
    </cfRule>
    <cfRule type="cellIs" dxfId="757" priority="44" operator="greaterThan">
      <formula>0</formula>
    </cfRule>
  </conditionalFormatting>
  <conditionalFormatting sqref="C90:C91">
    <cfRule type="cellIs" dxfId="756" priority="4" operator="equal">
      <formula>0</formula>
    </cfRule>
    <cfRule type="cellIs" dxfId="755" priority="3" operator="greaterThan">
      <formula>0</formula>
    </cfRule>
  </conditionalFormatting>
  <conditionalFormatting sqref="C92:C94">
    <cfRule type="cellIs" dxfId="754" priority="35" operator="equal">
      <formula>0</formula>
    </cfRule>
    <cfRule type="cellIs" dxfId="753" priority="34" operator="greaterThan">
      <formula>0</formula>
    </cfRule>
  </conditionalFormatting>
  <conditionalFormatting sqref="C98:C107">
    <cfRule type="cellIs" dxfId="752" priority="15" operator="lessThan">
      <formula>0</formula>
    </cfRule>
    <cfRule type="cellIs" dxfId="751" priority="14" operator="greaterThanOrEqual">
      <formula>0</formula>
    </cfRule>
  </conditionalFormatting>
  <conditionalFormatting sqref="E118:E127">
    <cfRule type="cellIs" dxfId="750" priority="13" operator="equal">
      <formula>0</formula>
    </cfRule>
    <cfRule type="cellIs" dxfId="749" priority="12" operator="greaterThan">
      <formula>0</formula>
    </cfRule>
  </conditionalFormatting>
  <conditionalFormatting sqref="E145:E154">
    <cfRule type="cellIs" dxfId="748" priority="11" operator="equal">
      <formula>0</formula>
    </cfRule>
    <cfRule type="cellIs" dxfId="747" priority="10" operator="greaterThan">
      <formula>0</formula>
    </cfRule>
  </conditionalFormatting>
  <conditionalFormatting sqref="E172:E181">
    <cfRule type="cellIs" dxfId="746" priority="9" operator="equal">
      <formula>0</formula>
    </cfRule>
    <cfRule type="cellIs" dxfId="745" priority="8" operator="greaterThan">
      <formula>0</formula>
    </cfRule>
  </conditionalFormatting>
  <conditionalFormatting sqref="C47:C55 C85 C78:C79 C95:C96">
    <cfRule type="cellIs" dxfId="744" priority="55" operator="equal">
      <formula>0</formula>
    </cfRule>
  </conditionalFormatting>
  <conditionalFormatting sqref="C47:C55 C85 C78:C79 C95:C96 E144 E155:E162">
    <cfRule type="cellIs" dxfId="743" priority="54" operator="greaterThan">
      <formula>0</formula>
    </cfRule>
  </conditionalFormatting>
  <conditionalFormatting sqref="E117 E128:E135">
    <cfRule type="cellIs" dxfId="742" priority="43" operator="equal">
      <formula>0</formula>
    </cfRule>
    <cfRule type="cellIs" dxfId="741" priority="42" operator="greaterThan">
      <formula>0</formula>
    </cfRule>
  </conditionalFormatting>
  <conditionalFormatting sqref="E144 E155:E162">
    <cfRule type="cellIs" dxfId="740" priority="29" operator="equal">
      <formula>0</formula>
    </cfRule>
  </conditionalFormatting>
  <conditionalFormatting sqref="E171 E182:E189">
    <cfRule type="cellIs" dxfId="739" priority="23" operator="equal">
      <formula>0</formula>
    </cfRule>
    <cfRule type="cellIs" dxfId="738" priority="2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2"/>
  <sheetViews>
    <sheetView topLeftCell="A89" workbookViewId="0">
      <selection activeCell="F108" sqref="F108"/>
    </sheetView>
  </sheetViews>
  <sheetFormatPr defaultColWidth="9" defaultRowHeight="17.649999999999999"/>
  <cols>
    <col min="1" max="2" width="20.625" style="12" customWidth="1"/>
    <col min="3" max="3" width="24.125" style="12" customWidth="1"/>
    <col min="4" max="7" width="20.625" style="12" customWidth="1"/>
    <col min="8" max="8" width="15.625" style="12" customWidth="1"/>
    <col min="9" max="16384" width="9" style="12"/>
  </cols>
  <sheetData>
    <row r="1" spans="1:9" ht="30" customHeight="1">
      <c r="A1" s="16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61"/>
      <c r="C1" s="161"/>
      <c r="D1" s="161"/>
      <c r="E1" s="161"/>
      <c r="F1" s="161"/>
      <c r="G1" s="161"/>
    </row>
    <row r="2" spans="1:9" ht="30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</row>
    <row r="3" spans="1:9" ht="30" customHeight="1">
      <c r="A3" s="183"/>
      <c r="B3" s="2" t="s">
        <v>63</v>
      </c>
      <c r="C3" s="163">
        <f ca="1">E190</f>
        <v>0</v>
      </c>
      <c r="D3" s="163"/>
      <c r="E3" s="163"/>
      <c r="F3" s="163"/>
      <c r="G3" s="163"/>
    </row>
    <row r="4" spans="1:9" ht="30" customHeight="1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 ht="30" customHeight="1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 ht="30" customHeight="1">
      <c r="A6" s="3"/>
      <c r="B6" s="3"/>
      <c r="C6" s="3"/>
      <c r="D6" s="3"/>
      <c r="E6" s="3"/>
      <c r="F6" s="3"/>
      <c r="G6" s="3"/>
      <c r="H6" s="3"/>
      <c r="I6" s="13"/>
    </row>
    <row r="7" spans="1:9" ht="30" customHeight="1">
      <c r="A7" s="3"/>
      <c r="B7" s="3"/>
      <c r="C7" s="3"/>
      <c r="D7" s="3"/>
      <c r="E7" s="3"/>
      <c r="F7" s="3"/>
      <c r="G7" s="3"/>
      <c r="H7" s="3"/>
      <c r="I7" s="13"/>
    </row>
    <row r="8" spans="1:9" ht="30" customHeight="1">
      <c r="A8" s="104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30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30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30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30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30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30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30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30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30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30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30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30" customHeight="1">
      <c r="A20" s="104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 ht="30" customHeight="1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30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30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30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30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30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30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30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30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30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30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30" customHeight="1">
      <c r="A32" s="104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30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30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30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30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30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30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30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30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30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 ht="30" customHeight="1">
      <c r="A42" s="3"/>
      <c r="B42" s="3"/>
      <c r="C42" s="3"/>
      <c r="D42" s="3"/>
      <c r="E42" s="3"/>
      <c r="F42" s="3"/>
      <c r="G42" s="3"/>
      <c r="H42" s="3"/>
      <c r="I42" s="13"/>
    </row>
    <row r="43" spans="1:9" ht="30" customHeight="1">
      <c r="A43" s="3"/>
      <c r="B43" s="3"/>
      <c r="C43" s="3"/>
      <c r="D43" s="3"/>
      <c r="E43" s="3"/>
      <c r="F43" s="3"/>
      <c r="G43" s="3"/>
      <c r="H43" s="3"/>
      <c r="I43" s="13"/>
    </row>
    <row r="44" spans="1:9" ht="30" customHeight="1">
      <c r="A44" s="172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173"/>
      <c r="C44" s="174"/>
      <c r="D44" s="3"/>
      <c r="E44" s="3"/>
      <c r="F44" s="3"/>
      <c r="G44" s="3"/>
      <c r="H44" s="3"/>
      <c r="I44" s="13"/>
    </row>
    <row r="45" spans="1:9" ht="30" customHeight="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 ht="30" customHeight="1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 ht="30" customHeight="1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 ht="30" customHeight="1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 ht="30" customHeight="1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 ht="30" customHeight="1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 ht="30" customHeight="1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 ht="30" customHeight="1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 ht="30" customHeight="1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 ht="30" customHeight="1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 ht="30" customHeight="1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 ht="30" customHeight="1">
      <c r="A56" s="178" t="s">
        <v>49</v>
      </c>
      <c r="B56" s="179"/>
      <c r="C56" s="180"/>
      <c r="D56" s="3"/>
      <c r="E56" s="3"/>
      <c r="F56" s="3"/>
      <c r="G56" s="3"/>
      <c r="H56" s="3"/>
      <c r="I56" s="13"/>
    </row>
    <row r="57" spans="1:9" ht="30" customHeight="1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 ht="30" customHeight="1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 ht="30" customHeight="1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 ht="30" customHeight="1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 ht="30" customHeight="1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 ht="30" customHeight="1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 ht="30" customHeight="1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 ht="30" customHeight="1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 ht="30" customHeight="1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 ht="30" customHeight="1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 ht="30" customHeight="1">
      <c r="A67" s="178" t="s">
        <v>50</v>
      </c>
      <c r="B67" s="179"/>
      <c r="C67" s="180"/>
      <c r="D67" s="3"/>
      <c r="E67" s="3"/>
      <c r="F67" s="3"/>
      <c r="G67" s="3"/>
      <c r="H67" s="3"/>
      <c r="I67" s="13"/>
    </row>
    <row r="68" spans="1:9" ht="50.25" customHeight="1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 ht="30" customHeight="1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 ht="30" customHeight="1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 ht="30" customHeight="1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 ht="30" customHeight="1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 ht="30" customHeight="1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 ht="30" customHeight="1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 ht="30" customHeight="1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 ht="30" customHeight="1">
      <c r="A76" s="178" t="s">
        <v>51</v>
      </c>
      <c r="B76" s="179"/>
      <c r="C76" s="180"/>
      <c r="D76" s="3"/>
      <c r="E76" s="3"/>
      <c r="F76" s="3"/>
      <c r="G76" s="3"/>
      <c r="H76" s="3"/>
      <c r="I76" s="13"/>
    </row>
    <row r="77" spans="1:9" ht="30" customHeight="1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 ht="30" customHeight="1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 ht="30" customHeight="1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 ht="30" customHeight="1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 ht="30" customHeight="1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 ht="30" customHeight="1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 ht="30" customHeight="1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 ht="30" customHeight="1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 ht="30" customHeight="1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 ht="30" customHeight="1">
      <c r="A86" s="178" t="s">
        <v>52</v>
      </c>
      <c r="B86" s="179"/>
      <c r="C86" s="180"/>
      <c r="D86" s="3"/>
      <c r="E86" s="3"/>
      <c r="F86" s="3"/>
      <c r="G86" s="3"/>
      <c r="H86" s="3"/>
      <c r="I86" s="13"/>
    </row>
    <row r="87" spans="1:9" ht="30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30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30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30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30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30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30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30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 ht="30" customHeight="1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 ht="30" customHeight="1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 ht="30" customHeight="1">
      <c r="A97" s="178" t="s">
        <v>54</v>
      </c>
      <c r="B97" s="179"/>
      <c r="C97" s="180"/>
      <c r="D97" s="3"/>
      <c r="E97" s="3"/>
      <c r="F97" s="3"/>
      <c r="G97" s="3"/>
      <c r="H97" s="3"/>
      <c r="I97" s="13"/>
    </row>
    <row r="98" spans="1:9" ht="30" customHeight="1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8" cm="1">
        <f t="array" ref="C98" ca="1">INDIRECT("'"&amp;INDIRECT("Main!B12")&amp;"'!C98")+SUM(E118+E145+E172)</f>
        <v>0</v>
      </c>
      <c r="D98" s="3"/>
      <c r="E98" s="28"/>
      <c r="F98" s="3"/>
      <c r="G98" s="3"/>
      <c r="H98" s="3"/>
      <c r="I98" s="13"/>
    </row>
    <row r="99" spans="1:9" ht="30" customHeight="1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8" cm="1">
        <f t="array" ref="C99" ca="1">INDIRECT("'"&amp;INDIRECT("Main!B12")&amp;"'!C99")+SUM(E119+E146+E173)</f>
        <v>0</v>
      </c>
      <c r="D99" s="3"/>
      <c r="E99" s="3"/>
      <c r="F99" s="3"/>
      <c r="G99" s="3"/>
      <c r="H99" s="3"/>
      <c r="I99" s="13"/>
    </row>
    <row r="100" spans="1:9" ht="30" customHeight="1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30" cm="1">
        <f t="array" ref="C100" ca="1">INDIRECT("'"&amp;INDIRECT("Main!B12")&amp;"'!C100")+SUM(E120+E147+E174)</f>
        <v>0</v>
      </c>
      <c r="D100" s="3"/>
      <c r="E100" s="3"/>
      <c r="F100" s="3"/>
      <c r="G100" s="3"/>
      <c r="H100" s="3"/>
      <c r="I100" s="13"/>
    </row>
    <row r="101" spans="1:9" ht="30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8" cm="1">
        <f t="array" ref="C101" ca="1">INDIRECT("'"&amp;INDIRECT("Main!B12")&amp;"'!C101")+SUM(E121+E148+E175)</f>
        <v>0</v>
      </c>
      <c r="D101" s="3"/>
      <c r="E101" s="3"/>
      <c r="F101" s="3"/>
      <c r="G101" s="3"/>
      <c r="H101" s="3"/>
      <c r="I101" s="13"/>
    </row>
    <row r="102" spans="1:9" ht="30" customHeight="1">
      <c r="A102" s="9" t="str" cm="1">
        <f t="array" ref="A102" ca="1">IF((INDIRECT("'"&amp;INDIRECT("Main!B9")&amp;"'!A116"))=0,"",(INDIRECT("'"&amp;INDIRECT("Main!B9")&amp;"'!A116")))</f>
        <v/>
      </c>
      <c r="B102" s="9" t="str" cm="1">
        <f t="array" ref="B102" ca="1">IF((INDIRECT("'"&amp;INDIRECT("Main!B9")&amp;"'!B116"))=0,"",(INDIRECT("'"&amp;INDIRECT("Main!B9")&amp;"'!B116")))</f>
        <v/>
      </c>
      <c r="C102" s="8" cm="1">
        <f t="array" ref="C102" ca="1">INDIRECT("'"&amp;INDIRECT("Main!B12")&amp;"'!C102")+SUM(E122+E149+E176)</f>
        <v>0</v>
      </c>
      <c r="D102" s="3"/>
      <c r="E102" s="3"/>
      <c r="F102" s="3"/>
      <c r="G102" s="3"/>
      <c r="H102" s="3"/>
      <c r="I102" s="13"/>
    </row>
    <row r="103" spans="1:9" ht="30" customHeight="1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8" cm="1">
        <f t="array" ref="C103" ca="1">INDIRECT("'"&amp;INDIRECT("Main!B12")&amp;"'!C103")+SUM(E123+E150+E177)</f>
        <v>0</v>
      </c>
      <c r="D103" s="3"/>
      <c r="E103" s="3"/>
      <c r="F103" s="3"/>
      <c r="G103" s="3"/>
      <c r="H103" s="3"/>
      <c r="I103" s="13"/>
    </row>
    <row r="104" spans="1:9" ht="30" customHeight="1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8" cm="1">
        <f t="array" ref="C104" ca="1">INDIRECT("'"&amp;INDIRECT("Main!B12")&amp;"'!C104")+SUM(E124+E151+E178)</f>
        <v>0</v>
      </c>
      <c r="D104" s="3"/>
      <c r="E104" s="3"/>
      <c r="F104" s="3"/>
      <c r="G104" s="3"/>
      <c r="H104" s="3"/>
      <c r="I104" s="13"/>
    </row>
    <row r="105" spans="1:9" ht="30" customHeight="1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8" cm="1">
        <f t="array" ref="C105" ca="1">INDIRECT("'"&amp;INDIRECT("Main!B12")&amp;"'!C105")+SUM(E125+E152+E179)</f>
        <v>0</v>
      </c>
      <c r="D105" s="3"/>
      <c r="E105" s="3"/>
      <c r="F105" s="3"/>
      <c r="G105" s="3"/>
      <c r="H105" s="3"/>
      <c r="I105" s="13"/>
    </row>
    <row r="106" spans="1:9" ht="30" customHeight="1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8" cm="1">
        <f t="array" ref="C106" ca="1">INDIRECT("'"&amp;INDIRECT("Main!B12")&amp;"'!C106")+SUM(E126+E153+E180)</f>
        <v>0</v>
      </c>
      <c r="D106" s="3"/>
      <c r="E106" s="3"/>
      <c r="F106" s="3"/>
      <c r="G106" s="3"/>
      <c r="H106" s="3"/>
      <c r="I106" s="13"/>
    </row>
    <row r="107" spans="1:9" ht="30" customHeight="1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8" cm="1">
        <f t="array" ref="C107" ca="1">INDIRECT("'"&amp;INDIRECT("Main!B12")&amp;"'!C107")+SUM(E127+E154+E181)</f>
        <v>0</v>
      </c>
      <c r="D107" s="3"/>
      <c r="E107" s="3"/>
      <c r="F107" s="3"/>
      <c r="G107" s="3"/>
      <c r="H107" s="3"/>
      <c r="I107" s="13"/>
    </row>
    <row r="108" spans="1:9" ht="30" customHeight="1">
      <c r="A108" s="15"/>
      <c r="B108" s="11" t="s">
        <v>55</v>
      </c>
      <c r="C108" s="8">
        <f ca="1">SUM(C98:C107)</f>
        <v>0</v>
      </c>
      <c r="D108" s="3"/>
      <c r="E108" s="3"/>
      <c r="F108" s="3"/>
      <c r="G108" s="3"/>
      <c r="H108" s="3"/>
      <c r="I108" s="13"/>
    </row>
    <row r="109" spans="1:9" ht="30" customHeight="1">
      <c r="A109" s="15"/>
      <c r="B109" s="11" t="s">
        <v>56</v>
      </c>
      <c r="C109" s="8">
        <f ca="1">C108-C96</f>
        <v>0</v>
      </c>
      <c r="D109" s="3"/>
      <c r="E109" s="3"/>
      <c r="F109" s="3"/>
      <c r="G109" s="3"/>
      <c r="H109" s="3"/>
      <c r="I109" s="13"/>
    </row>
    <row r="110" spans="1:9" ht="30" customHeight="1">
      <c r="A110" s="3"/>
      <c r="B110" s="3"/>
      <c r="C110" s="3"/>
      <c r="D110" s="3"/>
      <c r="E110" s="3"/>
      <c r="F110" s="3"/>
      <c r="G110" s="3"/>
      <c r="H110" s="3"/>
      <c r="I110" s="13"/>
    </row>
    <row r="111" spans="1:9" ht="30" customHeight="1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30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30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30" customHeight="1">
      <c r="A114" s="127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128"/>
      <c r="C114" s="128"/>
      <c r="D114" s="128"/>
      <c r="E114" s="129"/>
      <c r="F114" s="3"/>
      <c r="G114" s="3"/>
      <c r="H114" s="3"/>
      <c r="I114" s="13"/>
    </row>
    <row r="115" spans="1:9" ht="30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30" customHeight="1">
      <c r="A116" s="137" t="str">
        <f>"Balance Brought Forward From "&amp;IF(Main!B2,TEXT(EDATE(Main!B3,6)-1,"mmmm yyyy"),TEXT(Main!B3+((Main!B5-Main!B3)*6+5),"mmmm yyyy"))</f>
        <v>Balance Brought Forward From October 2025</v>
      </c>
      <c r="B116" s="146"/>
      <c r="C116" s="181"/>
      <c r="D116" s="181"/>
      <c r="E116" s="24" cm="1">
        <f t="array" ref="E116" ca="1">INDIRECT("'"&amp;INDIRECT("Main!B12")&amp;"'!E190")</f>
        <v>0</v>
      </c>
      <c r="F116" s="3"/>
      <c r="G116" s="3"/>
      <c r="H116" s="3"/>
      <c r="I116" s="13"/>
    </row>
    <row r="117" spans="1:9" ht="30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30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30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30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30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30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30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30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30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30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30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30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30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30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30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30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30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30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30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30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30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30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30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30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30" customHeight="1">
      <c r="A141" s="127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128"/>
      <c r="C141" s="128"/>
      <c r="D141" s="128"/>
      <c r="E141" s="129"/>
      <c r="F141" s="3"/>
      <c r="G141" s="3"/>
      <c r="H141" s="3"/>
      <c r="I141" s="13"/>
    </row>
    <row r="142" spans="1:9" ht="30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30" customHeight="1">
      <c r="A143" s="137" t="str">
        <f>"Balance Brought Forward From "&amp;IF(Main!B2,TEXT(EDATE(Main!B3,7)-1,"mmmm yyyy"),TEXT(Main!B3+((Main!B5-Main!B3)*7+6),"mmmm yyyy"))</f>
        <v>Balance Brought Forward From November 2025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30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30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30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30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30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30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30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30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30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30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30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30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30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30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30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30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30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30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30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30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30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30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30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30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30" customHeight="1">
      <c r="A168" s="127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128"/>
      <c r="C168" s="128"/>
      <c r="D168" s="128"/>
      <c r="E168" s="129"/>
      <c r="F168" s="3"/>
      <c r="G168" s="3"/>
      <c r="H168" s="3"/>
      <c r="I168" s="13"/>
    </row>
    <row r="169" spans="1:9" ht="30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30" customHeight="1">
      <c r="A170" s="137" t="str">
        <f>"Balance Brought Forward From "&amp;IF(Main!B2,TEXT(EDATE(Main!B3,8)-1,"mmmm yyyy"),TEXT(Main!B3+((Main!B5-Main!B3)*8+7),"mmmm yyyy"))</f>
        <v>Balance Brought Forward From December 2025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30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30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30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30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30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30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30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30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30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30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30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 ht="30" customHeight="1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 ht="30" customHeight="1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 ht="30" customHeight="1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30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 ht="30" customHeight="1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 ht="30" customHeight="1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30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 ht="30" customHeight="1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 ht="30" customHeight="1">
      <c r="A191" s="3"/>
      <c r="B191" s="3"/>
      <c r="C191" s="3"/>
      <c r="D191" s="3"/>
      <c r="E191" s="3"/>
      <c r="F191" s="3"/>
      <c r="G191" s="3"/>
      <c r="H191" s="3"/>
      <c r="I191" s="13"/>
    </row>
    <row r="192" spans="1:9" ht="30" customHeight="1"/>
  </sheetData>
  <sheetProtection sheet="1" objects="1" formatCells="0" formatColumns="0" formatRows="0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A56:B56" name="F2_1"/>
    <protectedRange sqref="A67:B67" name="F3_1"/>
    <protectedRange sqref="A76:B76" name="F4_1"/>
    <protectedRange sqref="A86:B86" name="F5_1"/>
  </protectedRanges>
  <mergeCells count="174">
    <mergeCell ref="A189:B189"/>
    <mergeCell ref="C189:D189"/>
    <mergeCell ref="A190:B190"/>
    <mergeCell ref="C190:D190"/>
    <mergeCell ref="A2:A3"/>
    <mergeCell ref="A144:B161"/>
    <mergeCell ref="A171:B188"/>
    <mergeCell ref="A117:B134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737" priority="4" operator="greaterThanOrEqual">
      <formula>0</formula>
    </cfRule>
    <cfRule type="cellIs" dxfId="736" priority="3" operator="lessThan">
      <formula>0</formula>
    </cfRule>
  </conditionalFormatting>
  <conditionalFormatting sqref="C75">
    <cfRule type="cellIs" dxfId="735" priority="47" operator="equal">
      <formula>0</formula>
    </cfRule>
    <cfRule type="cellIs" dxfId="734" priority="46" operator="greaterThan">
      <formula>0</formula>
    </cfRule>
  </conditionalFormatting>
  <conditionalFormatting sqref="C77">
    <cfRule type="cellIs" dxfId="733" priority="45" operator="equal">
      <formula>0</formula>
    </cfRule>
    <cfRule type="cellIs" dxfId="732" priority="44" operator="greaterThan">
      <formula>0</formula>
    </cfRule>
  </conditionalFormatting>
  <conditionalFormatting sqref="C108">
    <cfRule type="cellIs" dxfId="731" priority="6" operator="greaterThanOrEqual">
      <formula>0</formula>
    </cfRule>
    <cfRule type="cellIs" dxfId="730" priority="5" operator="lessThan">
      <formula>0</formula>
    </cfRule>
  </conditionalFormatting>
  <conditionalFormatting sqref="C109">
    <cfRule type="cellIs" dxfId="729" priority="2" operator="greaterThanOrEqual">
      <formula>0</formula>
    </cfRule>
    <cfRule type="cellIs" dxfId="728" priority="1" operator="lessThan">
      <formula>0</formula>
    </cfRule>
  </conditionalFormatting>
  <conditionalFormatting sqref="E116">
    <cfRule type="cellIs" dxfId="727" priority="8" operator="greaterThanOrEqual">
      <formula>0</formula>
    </cfRule>
    <cfRule type="cellIs" dxfId="726" priority="7" operator="lessThan">
      <formula>0</formula>
    </cfRule>
  </conditionalFormatting>
  <conditionalFormatting sqref="E136">
    <cfRule type="cellIs" dxfId="725" priority="39" operator="greaterThanOrEqual">
      <formula>0</formula>
    </cfRule>
    <cfRule type="cellIs" dxfId="724" priority="38" operator="lessThan">
      <formula>0</formula>
    </cfRule>
  </conditionalFormatting>
  <conditionalFormatting sqref="E143">
    <cfRule type="cellIs" dxfId="723" priority="26" operator="greaterThanOrEqual">
      <formula>0</formula>
    </cfRule>
    <cfRule type="cellIs" dxfId="722" priority="25" operator="lessThan">
      <formula>0</formula>
    </cfRule>
  </conditionalFormatting>
  <conditionalFormatting sqref="E163">
    <cfRule type="cellIs" dxfId="721" priority="28" operator="greaterThanOrEqual">
      <formula>0</formula>
    </cfRule>
    <cfRule type="cellIs" dxfId="720" priority="27" operator="lessThan">
      <formula>0</formula>
    </cfRule>
  </conditionalFormatting>
  <conditionalFormatting sqref="E170">
    <cfRule type="cellIs" dxfId="719" priority="20" operator="greaterThanOrEqual">
      <formula>0</formula>
    </cfRule>
    <cfRule type="cellIs" dxfId="718" priority="19" operator="lessThan">
      <formula>0</formula>
    </cfRule>
  </conditionalFormatting>
  <conditionalFormatting sqref="E190">
    <cfRule type="cellIs" dxfId="717" priority="22" operator="greaterThanOrEqual">
      <formula>0</formula>
    </cfRule>
    <cfRule type="cellIs" dxfId="716" priority="21" operator="lessThan">
      <formula>0</formula>
    </cfRule>
  </conditionalFormatting>
  <conditionalFormatting sqref="C57:C66">
    <cfRule type="cellIs" dxfId="715" priority="51" operator="equal">
      <formula>0</formula>
    </cfRule>
    <cfRule type="cellIs" dxfId="714" priority="50" operator="greaterThan">
      <formula>0</formula>
    </cfRule>
  </conditionalFormatting>
  <conditionalFormatting sqref="C68:C69">
    <cfRule type="cellIs" dxfId="713" priority="49" operator="equal">
      <formula>0</formula>
    </cfRule>
    <cfRule type="cellIs" dxfId="712" priority="48" operator="greaterThan">
      <formula>0</formula>
    </cfRule>
  </conditionalFormatting>
  <conditionalFormatting sqref="C70:C74">
    <cfRule type="cellIs" dxfId="711" priority="37" operator="equal">
      <formula>0</formula>
    </cfRule>
    <cfRule type="cellIs" dxfId="710" priority="36" operator="greaterThan">
      <formula>0</formula>
    </cfRule>
  </conditionalFormatting>
  <conditionalFormatting sqref="C80:C84">
    <cfRule type="cellIs" dxfId="709" priority="35" operator="equal">
      <formula>0</formula>
    </cfRule>
    <cfRule type="cellIs" dxfId="708" priority="34" operator="greaterThan">
      <formula>0</formula>
    </cfRule>
  </conditionalFormatting>
  <conditionalFormatting sqref="C87:C89">
    <cfRule type="cellIs" dxfId="707" priority="43" operator="equal">
      <formula>0</formula>
    </cfRule>
    <cfRule type="cellIs" dxfId="706" priority="42" operator="greaterThan">
      <formula>0</formula>
    </cfRule>
  </conditionalFormatting>
  <conditionalFormatting sqref="C90:C94">
    <cfRule type="cellIs" dxfId="705" priority="33" operator="equal">
      <formula>0</formula>
    </cfRule>
    <cfRule type="cellIs" dxfId="704" priority="32" operator="greaterThan">
      <formula>0</formula>
    </cfRule>
  </conditionalFormatting>
  <conditionalFormatting sqref="C98:C107">
    <cfRule type="cellIs" dxfId="703" priority="16" operator="lessThan">
      <formula>0</formula>
    </cfRule>
    <cfRule type="cellIs" dxfId="702" priority="15" operator="greaterThanOrEqual">
      <formula>0</formula>
    </cfRule>
  </conditionalFormatting>
  <conditionalFormatting sqref="E118:E127">
    <cfRule type="cellIs" dxfId="701" priority="14" operator="equal">
      <formula>0</formula>
    </cfRule>
    <cfRule type="cellIs" dxfId="700" priority="13" operator="greaterThan">
      <formula>0</formula>
    </cfRule>
  </conditionalFormatting>
  <conditionalFormatting sqref="E145:E154">
    <cfRule type="cellIs" dxfId="699" priority="12" operator="equal">
      <formula>0</formula>
    </cfRule>
    <cfRule type="cellIs" dxfId="698" priority="11" operator="greaterThan">
      <formula>0</formula>
    </cfRule>
  </conditionalFormatting>
  <conditionalFormatting sqref="E172:E181">
    <cfRule type="cellIs" dxfId="697" priority="10" operator="equal">
      <formula>0</formula>
    </cfRule>
    <cfRule type="cellIs" dxfId="696" priority="9" operator="greaterThan">
      <formula>0</formula>
    </cfRule>
  </conditionalFormatting>
  <conditionalFormatting sqref="C47:C55 C85 C78:C79 C95:C96">
    <cfRule type="cellIs" dxfId="695" priority="53" operator="equal">
      <formula>0</formula>
    </cfRule>
  </conditionalFormatting>
  <conditionalFormatting sqref="C47:C55 C85 C78:C79 C95:C96 E144 E155:E162">
    <cfRule type="cellIs" dxfId="694" priority="52" operator="greaterThan">
      <formula>0</formula>
    </cfRule>
  </conditionalFormatting>
  <conditionalFormatting sqref="E117 E128:E135">
    <cfRule type="cellIs" dxfId="693" priority="41" operator="equal">
      <formula>0</formula>
    </cfRule>
    <cfRule type="cellIs" dxfId="692" priority="40" operator="greaterThan">
      <formula>0</formula>
    </cfRule>
  </conditionalFormatting>
  <conditionalFormatting sqref="E144 E155:E162">
    <cfRule type="cellIs" dxfId="691" priority="29" operator="equal">
      <formula>0</formula>
    </cfRule>
  </conditionalFormatting>
  <conditionalFormatting sqref="E171 E182:E189">
    <cfRule type="cellIs" dxfId="690" priority="24" operator="equal">
      <formula>0</formula>
    </cfRule>
    <cfRule type="cellIs" dxfId="689" priority="23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3"/>
  <sheetViews>
    <sheetView topLeftCell="A67" workbookViewId="0">
      <selection activeCell="E76" sqref="E76"/>
    </sheetView>
  </sheetViews>
  <sheetFormatPr defaultColWidth="9" defaultRowHeight="17.649999999999999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16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61"/>
      <c r="C1" s="161"/>
      <c r="D1" s="161"/>
      <c r="E1" s="161"/>
      <c r="F1" s="161"/>
      <c r="G1" s="161"/>
      <c r="H1" s="12"/>
      <c r="I1" s="12"/>
    </row>
    <row r="2" spans="1:9" ht="24.75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  <c r="H2" s="12"/>
      <c r="I2" s="12"/>
    </row>
    <row r="3" spans="1:9" ht="24.75" customHeight="1">
      <c r="A3" s="183"/>
      <c r="B3" s="2" t="s">
        <v>63</v>
      </c>
      <c r="C3" s="163">
        <f ca="1">E190</f>
        <v>0</v>
      </c>
      <c r="D3" s="163"/>
      <c r="E3" s="163"/>
      <c r="F3" s="163"/>
      <c r="G3" s="163"/>
      <c r="H3" s="12"/>
      <c r="I3" s="12"/>
    </row>
    <row r="4" spans="1:9" ht="24.75" customHeight="1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 ht="24.75" customHeight="1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 ht="24.75" customHeight="1">
      <c r="A6" s="3"/>
      <c r="B6" s="3"/>
      <c r="C6" s="3"/>
      <c r="D6" s="3"/>
      <c r="E6" s="3"/>
      <c r="F6" s="3"/>
      <c r="G6" s="3"/>
      <c r="H6" s="3"/>
      <c r="I6" s="13"/>
    </row>
    <row r="7" spans="1:9" ht="24.75" customHeight="1">
      <c r="A7" s="3"/>
      <c r="B7" s="3"/>
      <c r="C7" s="3"/>
      <c r="D7" s="3"/>
      <c r="E7" s="3"/>
      <c r="F7" s="3"/>
      <c r="G7" s="3"/>
      <c r="H7" s="3"/>
      <c r="I7" s="13"/>
    </row>
    <row r="8" spans="1:9" ht="24.75" customHeight="1">
      <c r="A8" s="104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24.75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24.75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24.75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24.75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24.75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24.75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24.75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24.75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24.75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24.75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24.75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24.75" customHeight="1">
      <c r="A20" s="104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 ht="24.75" customHeight="1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24.75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24.75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24.75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24.75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24.75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24.75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24.75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24.75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24.75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24.75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24.75" customHeight="1">
      <c r="A32" s="104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24.75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24.75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24.75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24.75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24.75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24.75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24.75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24.75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 ht="24.75" customHeight="1">
      <c r="A42" s="3"/>
      <c r="B42" s="3"/>
      <c r="C42" s="3"/>
      <c r="D42" s="3"/>
      <c r="E42" s="3"/>
      <c r="F42" s="3"/>
      <c r="G42" s="3"/>
      <c r="H42" s="3"/>
      <c r="I42" s="13"/>
    </row>
    <row r="43" spans="1:9" ht="24.75" customHeight="1">
      <c r="A43" s="3"/>
      <c r="B43" s="3"/>
      <c r="C43" s="3"/>
      <c r="D43" s="3"/>
      <c r="E43" s="3"/>
      <c r="F43" s="3"/>
      <c r="G43" s="3"/>
      <c r="H43" s="3"/>
      <c r="I43" s="13"/>
    </row>
    <row r="44" spans="1:9" ht="24.75" customHeight="1">
      <c r="A44" s="172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173"/>
      <c r="C44" s="174"/>
      <c r="D44" s="3"/>
      <c r="E44" s="3"/>
      <c r="F44" s="3"/>
      <c r="G44" s="3"/>
      <c r="H44" s="3"/>
      <c r="I44" s="13"/>
    </row>
    <row r="45" spans="1:9" ht="24.75" customHeight="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 ht="24.75" customHeight="1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 ht="24.75" customHeight="1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 ht="24.75" customHeight="1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 ht="24.75" customHeight="1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 ht="24.75" customHeight="1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 ht="24.75" customHeight="1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 ht="24.75" customHeight="1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 ht="24.75" customHeight="1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 ht="24.75" customHeight="1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 ht="24.75" customHeight="1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 ht="24.75" customHeight="1">
      <c r="A56" s="178" t="s">
        <v>49</v>
      </c>
      <c r="B56" s="179"/>
      <c r="C56" s="180"/>
      <c r="D56" s="3"/>
      <c r="E56" s="3"/>
      <c r="F56" s="3"/>
      <c r="G56" s="3"/>
      <c r="H56" s="3"/>
      <c r="I56" s="13"/>
    </row>
    <row r="57" spans="1:9" ht="24.75" customHeight="1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 ht="24.75" customHeight="1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 ht="24.75" customHeight="1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 ht="24.75" customHeight="1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 ht="24.75" customHeight="1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 ht="24.75" customHeight="1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 ht="24.75" customHeight="1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 ht="24.75" customHeight="1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 ht="24.75" customHeight="1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 ht="24.75" customHeight="1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 ht="24.75" customHeight="1">
      <c r="A67" s="178" t="s">
        <v>50</v>
      </c>
      <c r="B67" s="179"/>
      <c r="C67" s="180"/>
      <c r="D67" s="3"/>
      <c r="E67" s="3"/>
      <c r="F67" s="3"/>
      <c r="G67" s="3"/>
      <c r="H67" s="3"/>
      <c r="I67" s="13"/>
    </row>
    <row r="68" spans="1:9" ht="24.75" customHeight="1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 ht="24.75" customHeight="1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 ht="24.75" customHeight="1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 ht="24.75" customHeight="1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 ht="24.75" customHeight="1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 ht="24.75" customHeight="1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 ht="24.75" customHeight="1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 ht="24.75" customHeight="1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 ht="24.75" customHeight="1">
      <c r="A76" s="178" t="s">
        <v>51</v>
      </c>
      <c r="B76" s="179"/>
      <c r="C76" s="180"/>
      <c r="D76" s="3"/>
      <c r="E76" s="3"/>
      <c r="F76" s="3"/>
      <c r="G76" s="3"/>
      <c r="H76" s="3"/>
      <c r="I76" s="13"/>
    </row>
    <row r="77" spans="1:9" ht="24.75" customHeight="1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 ht="24.75" customHeight="1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 ht="24.75" customHeight="1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 ht="24.75" customHeight="1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 ht="24.75" customHeight="1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 ht="24.75" customHeight="1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 ht="24.75" customHeight="1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 ht="24.75" customHeight="1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 ht="24.75" customHeight="1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 ht="24.75" customHeight="1">
      <c r="A86" s="178" t="s">
        <v>52</v>
      </c>
      <c r="B86" s="179"/>
      <c r="C86" s="180"/>
      <c r="D86" s="3"/>
      <c r="E86" s="3"/>
      <c r="F86" s="3"/>
      <c r="G86" s="3"/>
      <c r="H86" s="3"/>
      <c r="I86" s="13"/>
    </row>
    <row r="87" spans="1:9" ht="24.75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24.75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24.75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24.75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24.75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24.75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24.75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24.75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 ht="24.75" customHeight="1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 ht="24.75" customHeight="1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 ht="24.75" customHeight="1">
      <c r="A97" s="178" t="s">
        <v>54</v>
      </c>
      <c r="B97" s="179"/>
      <c r="C97" s="180"/>
      <c r="D97" s="3"/>
      <c r="E97" s="3"/>
      <c r="F97" s="3"/>
      <c r="G97" s="3"/>
      <c r="H97" s="3"/>
      <c r="I97" s="13"/>
    </row>
    <row r="98" spans="1:9" ht="24.75" customHeight="1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8" cm="1">
        <f t="array" ref="C98" ca="1">INDIRECT("'"&amp;INDIRECT("Main!B15")&amp;"'!C98")+SUM(E118+E145+E172)</f>
        <v>0</v>
      </c>
      <c r="D98" s="3"/>
      <c r="E98" s="28"/>
      <c r="F98" s="3"/>
      <c r="G98" s="3"/>
      <c r="H98" s="3"/>
      <c r="I98" s="13"/>
    </row>
    <row r="99" spans="1:9" ht="24.75" customHeight="1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8" cm="1">
        <f t="array" ref="C99" ca="1">INDIRECT("'"&amp;INDIRECT("Main!B15")&amp;"'!C99")+SUM(E119+E146+E173)</f>
        <v>0</v>
      </c>
      <c r="D99" s="3"/>
      <c r="E99" s="3"/>
      <c r="F99" s="3"/>
      <c r="G99" s="3"/>
      <c r="H99" s="3"/>
      <c r="I99" s="13"/>
    </row>
    <row r="100" spans="1:9" ht="24.75" customHeight="1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8" cm="1">
        <f t="array" ref="C100" ca="1">INDIRECT("'"&amp;INDIRECT("Main!B15")&amp;"'!C100")+SUM(E120+E147+E174)</f>
        <v>0</v>
      </c>
      <c r="D100" s="3"/>
      <c r="E100" s="3"/>
      <c r="F100" s="3"/>
      <c r="G100" s="3"/>
      <c r="H100" s="3"/>
      <c r="I100" s="13"/>
    </row>
    <row r="101" spans="1:9" ht="24.75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8" cm="1">
        <f t="array" ref="C101" ca="1">INDIRECT("'"&amp;INDIRECT("Main!B15")&amp;"'!C101")+SUM(E121+E148+E175)</f>
        <v>0</v>
      </c>
      <c r="D101" s="3"/>
      <c r="E101" s="3"/>
      <c r="F101" s="3"/>
      <c r="G101" s="3"/>
      <c r="H101" s="3"/>
      <c r="I101" s="13"/>
    </row>
    <row r="102" spans="1:9" ht="24.75" customHeight="1">
      <c r="A102" s="9" t="str" cm="1">
        <f t="array" ref="A102" ca="1">IF((INDIRECT("'"&amp;INDIRECT("Main!B9")&amp;"'!A116"))=0,"",(INDIRECT("'"&amp;INDIRECT("Main!B9")&amp;"'!A116")))</f>
        <v/>
      </c>
      <c r="B102" s="9" t="str" cm="1">
        <f t="array" ref="B102" ca="1">IF((INDIRECT("'"&amp;INDIRECT("Main!B9")&amp;"'!B116"))=0,"",(INDIRECT("'"&amp;INDIRECT("Main!B9")&amp;"'!B116")))</f>
        <v/>
      </c>
      <c r="C102" s="8" cm="1">
        <f t="array" ref="C102" ca="1">INDIRECT("'"&amp;INDIRECT("Main!B15")&amp;"'!C102")+SUM(E122+E149+E176)</f>
        <v>0</v>
      </c>
      <c r="D102" s="3"/>
      <c r="E102" s="3"/>
      <c r="F102" s="3"/>
      <c r="G102" s="3"/>
      <c r="H102" s="3"/>
      <c r="I102" s="13"/>
    </row>
    <row r="103" spans="1:9" ht="24.75" customHeight="1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8" cm="1">
        <f t="array" ref="C103" ca="1">INDIRECT("'"&amp;INDIRECT("Main!B15")&amp;"'!C103")+SUM(E123+E150+E177)</f>
        <v>0</v>
      </c>
      <c r="D103" s="3"/>
      <c r="E103" s="3"/>
      <c r="F103" s="3"/>
      <c r="G103" s="3"/>
      <c r="H103" s="3"/>
      <c r="I103" s="13"/>
    </row>
    <row r="104" spans="1:9" ht="24.75" customHeight="1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8" cm="1">
        <f t="array" ref="C104" ca="1">INDIRECT("'"&amp;INDIRECT("Main!B15")&amp;"'!C104")+SUM(E124+E151+E178)</f>
        <v>0</v>
      </c>
      <c r="D104" s="3"/>
      <c r="E104" s="3"/>
      <c r="F104" s="3"/>
      <c r="G104" s="3"/>
      <c r="H104" s="3"/>
      <c r="I104" s="13"/>
    </row>
    <row r="105" spans="1:9" ht="24.75" customHeight="1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8" cm="1">
        <f t="array" ref="C105" ca="1">INDIRECT("'"&amp;INDIRECT("Main!B15")&amp;"'!C105")+SUM(E125+E152+E179)</f>
        <v>0</v>
      </c>
      <c r="D105" s="3"/>
      <c r="E105" s="3"/>
      <c r="F105" s="3"/>
      <c r="G105" s="3"/>
      <c r="H105" s="3"/>
      <c r="I105" s="13"/>
    </row>
    <row r="106" spans="1:9" ht="24.75" customHeight="1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8" cm="1">
        <f t="array" ref="C106" ca="1">INDIRECT("'"&amp;INDIRECT("Main!B15")&amp;"'!C106")+SUM(E126+E153+E180)</f>
        <v>0</v>
      </c>
      <c r="D106" s="3"/>
      <c r="E106" s="3"/>
      <c r="F106" s="3"/>
      <c r="G106" s="3"/>
      <c r="H106" s="3"/>
      <c r="I106" s="13"/>
    </row>
    <row r="107" spans="1:9" ht="24.75" customHeight="1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8" cm="1">
        <f t="array" ref="C107" ca="1">INDIRECT("'"&amp;INDIRECT("Main!B15")&amp;"'!C107")+SUM(E127+E154+E181)</f>
        <v>0</v>
      </c>
      <c r="D107" s="3"/>
      <c r="E107" s="3"/>
      <c r="F107" s="3"/>
      <c r="G107" s="3"/>
      <c r="H107" s="3"/>
      <c r="I107" s="13"/>
    </row>
    <row r="108" spans="1:9" ht="24.75" customHeight="1">
      <c r="A108" s="15"/>
      <c r="B108" s="11" t="s">
        <v>55</v>
      </c>
      <c r="C108" s="8">
        <f ca="1">SUM(C98:C107)</f>
        <v>0</v>
      </c>
      <c r="D108" s="3"/>
      <c r="E108" s="3"/>
      <c r="F108" s="3"/>
      <c r="G108" s="3"/>
      <c r="H108" s="3"/>
      <c r="I108" s="13"/>
    </row>
    <row r="109" spans="1:9" ht="24.75" customHeight="1">
      <c r="A109" s="15"/>
      <c r="B109" s="11" t="s">
        <v>56</v>
      </c>
      <c r="C109" s="8">
        <f ca="1">C108-C96</f>
        <v>0</v>
      </c>
      <c r="D109" s="3"/>
      <c r="E109" s="3"/>
      <c r="F109" s="3"/>
      <c r="G109" s="3"/>
      <c r="H109" s="3"/>
      <c r="I109" s="13"/>
    </row>
    <row r="110" spans="1:9" ht="24.75" customHeight="1">
      <c r="A110" s="3"/>
      <c r="B110" s="3"/>
      <c r="C110" s="3"/>
      <c r="D110" s="3"/>
      <c r="E110" s="3"/>
      <c r="F110" s="3"/>
      <c r="G110" s="3"/>
      <c r="H110" s="3"/>
      <c r="I110" s="13"/>
    </row>
    <row r="111" spans="1:9" ht="24.75" customHeight="1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24.75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24.75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24.75" customHeight="1">
      <c r="A114" s="127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128"/>
      <c r="C114" s="128"/>
      <c r="D114" s="128"/>
      <c r="E114" s="129"/>
      <c r="F114" s="3"/>
      <c r="G114" s="3"/>
      <c r="H114" s="3"/>
      <c r="I114" s="13"/>
    </row>
    <row r="115" spans="1:9" ht="24.75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24.75" customHeight="1">
      <c r="A116" s="137" t="str">
        <f>"Balance Brought Forward From "&amp;IF(Main!B2,TEXT(EDATE(Main!B3,9)-1,"mmmm yyyy"),TEXT(Main!B3+((Main!B5-Main!B3)*9+8),"mmmm yyyy"))</f>
        <v>Balance Brought Forward From January 2026</v>
      </c>
      <c r="B116" s="146"/>
      <c r="C116" s="181"/>
      <c r="D116" s="181"/>
      <c r="E116" s="21" cm="1">
        <f t="array" ref="E116" ca="1">INDIRECT("'"&amp;INDIRECT("Main!B15")&amp;"'!E190")</f>
        <v>0</v>
      </c>
      <c r="F116" s="3"/>
      <c r="G116" s="3"/>
      <c r="H116" s="3"/>
      <c r="I116" s="13"/>
    </row>
    <row r="117" spans="1:9" ht="24.75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24.75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24.75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24.75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24.75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24.75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24.75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24.75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24.75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24.75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24.75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24.75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24.75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24.75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24.75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24.75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24.75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24.75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24.75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24.75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24.75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24.75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24.75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24.75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24.75" customHeight="1">
      <c r="A141" s="127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128"/>
      <c r="C141" s="128"/>
      <c r="D141" s="128"/>
      <c r="E141" s="129"/>
      <c r="F141" s="3"/>
      <c r="G141" s="3"/>
      <c r="H141" s="3"/>
      <c r="I141" s="13"/>
    </row>
    <row r="142" spans="1:9" ht="24.75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24.75" customHeight="1">
      <c r="A143" s="137" t="str">
        <f>"Balance Brought Forward From "&amp;IF(Main!B2,TEXT(EDATE(Main!B3,10)-1,"mmmm yyyy"),TEXT(Main!B3+((Main!B5-Main!B3)*10+9),"mmmm yyyy"))</f>
        <v>Balance Brought Forward From February 2026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24.75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24.75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24.75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24.75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24.75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24.75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24.75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24.75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24.75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24.75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24.75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24.75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24.75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24.75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24.75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24.75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24.75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24.75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24.75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24.75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24.75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24.75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24.75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24.75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24.75" customHeight="1">
      <c r="A168" s="127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128"/>
      <c r="C168" s="128"/>
      <c r="D168" s="128"/>
      <c r="E168" s="129"/>
      <c r="F168" s="3"/>
      <c r="G168" s="3"/>
      <c r="H168" s="3"/>
      <c r="I168" s="13"/>
    </row>
    <row r="169" spans="1:9" ht="24.75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24.75" customHeight="1">
      <c r="A170" s="137" t="str">
        <f>"Balance Brought Forward From "&amp;IF(Main!B2,TEXT(EDATE(Main!B3,11)-1,"mmmm yyyy"),TEXT(Main!B3+((Main!B5-Main!B3)*11+10),"mmmm yyyy"))</f>
        <v>Balance Brought Forward From March 2026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24.75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24.75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24.75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24.75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24.75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24.75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24.75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24.75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24.75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24.75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24.75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 ht="24.75" customHeight="1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 ht="24.75" customHeight="1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 ht="24.75" customHeight="1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24.75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 ht="24.75" customHeight="1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24.75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 ht="24.75" customHeight="1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 ht="24.75" customHeight="1">
      <c r="A191" s="3"/>
      <c r="B191" s="3"/>
      <c r="C191" s="3"/>
      <c r="D191" s="3"/>
      <c r="E191" s="3"/>
      <c r="F191" s="3"/>
      <c r="G191" s="3"/>
      <c r="H191" s="3"/>
      <c r="I191" s="13"/>
    </row>
    <row r="192" spans="1:9" ht="24.75" customHeight="1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>
      <c r="A193" s="12"/>
      <c r="B193" s="12"/>
      <c r="C193" s="12"/>
      <c r="D193" s="12"/>
      <c r="E193" s="12"/>
      <c r="F193" s="12"/>
      <c r="G193" s="12"/>
      <c r="H193" s="12"/>
      <c r="I193" s="12"/>
    </row>
  </sheetData>
  <sheetProtection sheet="1" objects="1" formatCells="0" formatColumns="0" formatRows="0"/>
  <protectedRanges>
    <protectedRange sqref="A10:G15" name="R1"/>
    <protectedRange sqref="A22:G2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89:B189"/>
    <mergeCell ref="C189:D189"/>
    <mergeCell ref="A190:B190"/>
    <mergeCell ref="C190:D190"/>
    <mergeCell ref="A2:A3"/>
    <mergeCell ref="A117:B134"/>
    <mergeCell ref="A144:B161"/>
    <mergeCell ref="A171:B188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688" priority="4" operator="greaterThanOrEqual">
      <formula>0</formula>
    </cfRule>
    <cfRule type="cellIs" dxfId="687" priority="3" operator="lessThan">
      <formula>0</formula>
    </cfRule>
  </conditionalFormatting>
  <conditionalFormatting sqref="C75">
    <cfRule type="cellIs" dxfId="686" priority="49" operator="equal">
      <formula>0</formula>
    </cfRule>
    <cfRule type="cellIs" dxfId="685" priority="48" operator="greaterThan">
      <formula>0</formula>
    </cfRule>
  </conditionalFormatting>
  <conditionalFormatting sqref="C77">
    <cfRule type="cellIs" dxfId="684" priority="47" operator="equal">
      <formula>0</formula>
    </cfRule>
    <cfRule type="cellIs" dxfId="683" priority="46" operator="greaterThan">
      <formula>0</formula>
    </cfRule>
  </conditionalFormatting>
  <conditionalFormatting sqref="C108">
    <cfRule type="cellIs" dxfId="682" priority="2" operator="greaterThanOrEqual">
      <formula>0</formula>
    </cfRule>
    <cfRule type="cellIs" dxfId="681" priority="1" operator="lessThan">
      <formula>0</formula>
    </cfRule>
  </conditionalFormatting>
  <conditionalFormatting sqref="C109">
    <cfRule type="cellIs" dxfId="680" priority="33" operator="greaterThanOrEqual">
      <formula>0</formula>
    </cfRule>
    <cfRule type="cellIs" dxfId="679" priority="32" operator="lessThan">
      <formula>0</formula>
    </cfRule>
  </conditionalFormatting>
  <conditionalFormatting sqref="E116">
    <cfRule type="cellIs" dxfId="678" priority="10" operator="greaterThanOrEqual">
      <formula>0</formula>
    </cfRule>
    <cfRule type="cellIs" dxfId="677" priority="9" operator="lessThan">
      <formula>0</formula>
    </cfRule>
  </conditionalFormatting>
  <conditionalFormatting sqref="E136">
    <cfRule type="cellIs" dxfId="676" priority="41" operator="greaterThanOrEqual">
      <formula>0</formula>
    </cfRule>
    <cfRule type="cellIs" dxfId="675" priority="40" operator="lessThan">
      <formula>0</formula>
    </cfRule>
  </conditionalFormatting>
  <conditionalFormatting sqref="E143">
    <cfRule type="cellIs" dxfId="674" priority="28" operator="greaterThanOrEqual">
      <formula>0</formula>
    </cfRule>
    <cfRule type="cellIs" dxfId="673" priority="27" operator="lessThan">
      <formula>0</formula>
    </cfRule>
  </conditionalFormatting>
  <conditionalFormatting sqref="E163">
    <cfRule type="cellIs" dxfId="672" priority="30" operator="greaterThanOrEqual">
      <formula>0</formula>
    </cfRule>
    <cfRule type="cellIs" dxfId="671" priority="29" operator="lessThan">
      <formula>0</formula>
    </cfRule>
  </conditionalFormatting>
  <conditionalFormatting sqref="E170">
    <cfRule type="cellIs" dxfId="670" priority="22" operator="greaterThanOrEqual">
      <formula>0</formula>
    </cfRule>
    <cfRule type="cellIs" dxfId="669" priority="21" operator="lessThan">
      <formula>0</formula>
    </cfRule>
  </conditionalFormatting>
  <conditionalFormatting sqref="E190">
    <cfRule type="cellIs" dxfId="668" priority="24" operator="greaterThanOrEqual">
      <formula>0</formula>
    </cfRule>
    <cfRule type="cellIs" dxfId="667" priority="23" operator="lessThan">
      <formula>0</formula>
    </cfRule>
  </conditionalFormatting>
  <conditionalFormatting sqref="C57:C66">
    <cfRule type="cellIs" dxfId="666" priority="53" operator="equal">
      <formula>0</formula>
    </cfRule>
    <cfRule type="cellIs" dxfId="665" priority="52" operator="greaterThan">
      <formula>0</formula>
    </cfRule>
  </conditionalFormatting>
  <conditionalFormatting sqref="C68:C69">
    <cfRule type="cellIs" dxfId="664" priority="51" operator="equal">
      <formula>0</formula>
    </cfRule>
    <cfRule type="cellIs" dxfId="663" priority="50" operator="greaterThan">
      <formula>0</formula>
    </cfRule>
  </conditionalFormatting>
  <conditionalFormatting sqref="C70:C74">
    <cfRule type="cellIs" dxfId="662" priority="39" operator="equal">
      <formula>0</formula>
    </cfRule>
    <cfRule type="cellIs" dxfId="661" priority="38" operator="greaterThan">
      <formula>0</formula>
    </cfRule>
  </conditionalFormatting>
  <conditionalFormatting sqref="C78:C79">
    <cfRule type="cellIs" dxfId="660" priority="8" operator="equal">
      <formula>0</formula>
    </cfRule>
    <cfRule type="cellIs" dxfId="659" priority="7" operator="greaterThan">
      <formula>0</formula>
    </cfRule>
  </conditionalFormatting>
  <conditionalFormatting sqref="C80:C84">
    <cfRule type="cellIs" dxfId="658" priority="37" operator="equal">
      <formula>0</formula>
    </cfRule>
    <cfRule type="cellIs" dxfId="657" priority="36" operator="greaterThan">
      <formula>0</formula>
    </cfRule>
  </conditionalFormatting>
  <conditionalFormatting sqref="C87:C89">
    <cfRule type="cellIs" dxfId="656" priority="45" operator="equal">
      <formula>0</formula>
    </cfRule>
    <cfRule type="cellIs" dxfId="655" priority="44" operator="greaterThan">
      <formula>0</formula>
    </cfRule>
  </conditionalFormatting>
  <conditionalFormatting sqref="C90:C91">
    <cfRule type="cellIs" dxfId="654" priority="6" operator="equal">
      <formula>0</formula>
    </cfRule>
    <cfRule type="cellIs" dxfId="653" priority="5" operator="greaterThan">
      <formula>0</formula>
    </cfRule>
  </conditionalFormatting>
  <conditionalFormatting sqref="C92:C94">
    <cfRule type="cellIs" dxfId="652" priority="35" operator="equal">
      <formula>0</formula>
    </cfRule>
    <cfRule type="cellIs" dxfId="651" priority="34" operator="greaterThan">
      <formula>0</formula>
    </cfRule>
  </conditionalFormatting>
  <conditionalFormatting sqref="C98:C107">
    <cfRule type="cellIs" dxfId="650" priority="18" operator="lessThan">
      <formula>0</formula>
    </cfRule>
    <cfRule type="cellIs" dxfId="649" priority="17" operator="greaterThanOrEqual">
      <formula>0</formula>
    </cfRule>
  </conditionalFormatting>
  <conditionalFormatting sqref="E118:E127">
    <cfRule type="cellIs" dxfId="648" priority="16" operator="equal">
      <formula>0</formula>
    </cfRule>
    <cfRule type="cellIs" dxfId="647" priority="15" operator="greaterThan">
      <formula>0</formula>
    </cfRule>
  </conditionalFormatting>
  <conditionalFormatting sqref="E145:E154">
    <cfRule type="cellIs" dxfId="646" priority="14" operator="equal">
      <formula>0</formula>
    </cfRule>
    <cfRule type="cellIs" dxfId="645" priority="13" operator="greaterThan">
      <formula>0</formula>
    </cfRule>
  </conditionalFormatting>
  <conditionalFormatting sqref="E172:E181">
    <cfRule type="cellIs" dxfId="644" priority="12" operator="equal">
      <formula>0</formula>
    </cfRule>
    <cfRule type="cellIs" dxfId="643" priority="11" operator="greaterThan">
      <formula>0</formula>
    </cfRule>
  </conditionalFormatting>
  <conditionalFormatting sqref="C47:C55 C85 C95:C96">
    <cfRule type="cellIs" dxfId="642" priority="55" operator="equal">
      <formula>0</formula>
    </cfRule>
  </conditionalFormatting>
  <conditionalFormatting sqref="C47:C55 C85 C95:C96 E144 E155:E162">
    <cfRule type="cellIs" dxfId="641" priority="54" operator="greaterThan">
      <formula>0</formula>
    </cfRule>
  </conditionalFormatting>
  <conditionalFormatting sqref="E117 E128:E135">
    <cfRule type="cellIs" dxfId="640" priority="43" operator="equal">
      <formula>0</formula>
    </cfRule>
    <cfRule type="cellIs" dxfId="639" priority="42" operator="greaterThan">
      <formula>0</formula>
    </cfRule>
  </conditionalFormatting>
  <conditionalFormatting sqref="E144 E155:E162">
    <cfRule type="cellIs" dxfId="638" priority="31" operator="equal">
      <formula>0</formula>
    </cfRule>
  </conditionalFormatting>
  <conditionalFormatting sqref="E171 E182:E189">
    <cfRule type="cellIs" dxfId="637" priority="26" operator="equal">
      <formula>0</formula>
    </cfRule>
    <cfRule type="cellIs" dxfId="636" priority="25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3"/>
  <sheetViews>
    <sheetView topLeftCell="A82" workbookViewId="0">
      <selection activeCell="E106" sqref="E106"/>
    </sheetView>
  </sheetViews>
  <sheetFormatPr defaultColWidth="9" defaultRowHeight="17.649999999999999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16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61"/>
      <c r="C1" s="161"/>
      <c r="D1" s="161"/>
      <c r="E1" s="161"/>
      <c r="F1" s="161"/>
      <c r="G1" s="161"/>
      <c r="H1" s="12"/>
      <c r="I1" s="12"/>
    </row>
    <row r="2" spans="1:9" ht="24.75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  <c r="H2" s="12"/>
      <c r="I2" s="12"/>
    </row>
    <row r="3" spans="1:9" ht="24.75" customHeight="1">
      <c r="A3" s="183"/>
      <c r="B3" s="2" t="s">
        <v>63</v>
      </c>
      <c r="C3" s="163">
        <f ca="1">E190</f>
        <v>0</v>
      </c>
      <c r="D3" s="163"/>
      <c r="E3" s="163"/>
      <c r="F3" s="163"/>
      <c r="G3" s="163"/>
      <c r="H3" s="12"/>
      <c r="I3" s="12"/>
    </row>
    <row r="4" spans="1:9" ht="24.75" customHeight="1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 ht="24.75" customHeight="1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 ht="24.75" customHeight="1">
      <c r="A6" s="3"/>
      <c r="B6" s="3"/>
      <c r="C6" s="3"/>
      <c r="D6" s="3"/>
      <c r="E6" s="3"/>
      <c r="F6" s="3"/>
      <c r="G6" s="3"/>
      <c r="H6" s="3"/>
      <c r="I6" s="13"/>
    </row>
    <row r="7" spans="1:9" ht="24.75" customHeight="1">
      <c r="A7" s="3"/>
      <c r="B7" s="3"/>
      <c r="C7" s="3"/>
      <c r="D7" s="3"/>
      <c r="E7" s="3"/>
      <c r="F7" s="3"/>
      <c r="G7" s="3"/>
      <c r="H7" s="3"/>
      <c r="I7" s="13"/>
    </row>
    <row r="8" spans="1:9" ht="24.75" customHeight="1">
      <c r="A8" s="104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24.75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24.75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24.75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24.75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24.75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24.75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24.75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24.75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24.75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24.75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24.75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24.75" customHeight="1">
      <c r="A20" s="104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 ht="24.75" customHeight="1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24.75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24.75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24.75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24.75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24.75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24.75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24.75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24.75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24.75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24.75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24.75" customHeight="1">
      <c r="A32" s="104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24.75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24.75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24.75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24.75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24.75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24.75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24.75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24.75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 ht="24.75" customHeight="1">
      <c r="A42" s="3"/>
      <c r="B42" s="3"/>
      <c r="C42" s="3"/>
      <c r="D42" s="3"/>
      <c r="E42" s="3"/>
      <c r="F42" s="3"/>
      <c r="G42" s="3"/>
      <c r="H42" s="3"/>
      <c r="I42" s="13"/>
    </row>
    <row r="43" spans="1:9" ht="24.75" customHeight="1">
      <c r="A43" s="3"/>
      <c r="B43" s="3"/>
      <c r="C43" s="3"/>
      <c r="D43" s="3"/>
      <c r="E43" s="3"/>
      <c r="F43" s="3"/>
      <c r="G43" s="3"/>
      <c r="H43" s="3"/>
      <c r="I43" s="13"/>
    </row>
    <row r="44" spans="1:9" ht="24.75" customHeight="1">
      <c r="A44" s="172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173"/>
      <c r="C44" s="174"/>
      <c r="D44" s="3"/>
      <c r="E44" s="3"/>
      <c r="F44" s="3"/>
      <c r="G44" s="3"/>
      <c r="H44" s="3"/>
      <c r="I44" s="13"/>
    </row>
    <row r="45" spans="1:9" ht="24.75" customHeight="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 ht="24.75" customHeight="1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 ht="24.75" customHeight="1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 ht="24.75" customHeight="1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 ht="24.75" customHeight="1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 ht="24.75" customHeight="1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 ht="24.75" customHeight="1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 ht="24.75" customHeight="1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 ht="24.75" customHeight="1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 ht="24.75" customHeight="1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 ht="24.75" customHeight="1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 ht="24.75" customHeight="1">
      <c r="A56" s="178" t="s">
        <v>49</v>
      </c>
      <c r="B56" s="179"/>
      <c r="C56" s="180"/>
      <c r="D56" s="3"/>
      <c r="E56" s="3"/>
      <c r="F56" s="3"/>
      <c r="G56" s="3"/>
      <c r="H56" s="3"/>
      <c r="I56" s="13"/>
    </row>
    <row r="57" spans="1:9" ht="24.75" customHeight="1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 ht="24.75" customHeight="1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 ht="24.75" customHeight="1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 ht="24.75" customHeight="1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 ht="24.75" customHeight="1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 ht="24.75" customHeight="1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 ht="24.75" customHeight="1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 ht="24.75" customHeight="1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 ht="24.75" customHeight="1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 ht="24.75" customHeight="1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 ht="24.75" customHeight="1">
      <c r="A67" s="178" t="s">
        <v>50</v>
      </c>
      <c r="B67" s="179"/>
      <c r="C67" s="180"/>
      <c r="D67" s="3"/>
      <c r="E67" s="3"/>
      <c r="F67" s="3"/>
      <c r="G67" s="3"/>
      <c r="H67" s="3"/>
      <c r="I67" s="13"/>
    </row>
    <row r="68" spans="1:9" ht="24.75" customHeight="1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 ht="24.75" customHeight="1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 ht="24.75" customHeight="1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 ht="24.75" customHeight="1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 ht="24.75" customHeight="1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 ht="24.75" customHeight="1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 ht="24.75" customHeight="1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 ht="24.75" customHeight="1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 ht="24.75" customHeight="1">
      <c r="A76" s="178" t="s">
        <v>51</v>
      </c>
      <c r="B76" s="179"/>
      <c r="C76" s="180"/>
      <c r="D76" s="3"/>
      <c r="E76" s="3"/>
      <c r="F76" s="3"/>
      <c r="G76" s="3"/>
      <c r="H76" s="3"/>
      <c r="I76" s="13"/>
    </row>
    <row r="77" spans="1:9" ht="24.75" customHeight="1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 ht="24.75" customHeight="1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 ht="24.75" customHeight="1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 ht="24.75" customHeight="1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 ht="24.75" customHeight="1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 ht="24.75" customHeight="1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 ht="24.75" customHeight="1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 ht="24.75" customHeight="1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 ht="24.75" customHeight="1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 ht="24.75" customHeight="1">
      <c r="A86" s="178" t="s">
        <v>52</v>
      </c>
      <c r="B86" s="179"/>
      <c r="C86" s="180"/>
      <c r="D86" s="3"/>
      <c r="E86" s="3"/>
      <c r="F86" s="3"/>
      <c r="G86" s="3"/>
      <c r="H86" s="3"/>
      <c r="I86" s="13"/>
    </row>
    <row r="87" spans="1:9" ht="24.75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24.75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24.75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24.75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24.75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24.75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24.75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24.75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 ht="24.75" customHeight="1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 ht="24.75" customHeight="1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 ht="24.75" customHeight="1">
      <c r="A97" s="178" t="s">
        <v>54</v>
      </c>
      <c r="B97" s="179"/>
      <c r="C97" s="180"/>
      <c r="D97" s="3"/>
      <c r="E97" s="3"/>
      <c r="F97" s="3"/>
      <c r="G97" s="3"/>
      <c r="H97" s="3"/>
      <c r="I97" s="13"/>
    </row>
    <row r="98" spans="1:9" ht="24.75" customHeight="1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8" cm="1">
        <f t="array" ref="C98" ca="1">INDIRECT("'"&amp;INDIRECT("Main!B18")&amp;"'!C98")+SUM(E118+E145+E172)</f>
        <v>0</v>
      </c>
      <c r="D98" s="3"/>
      <c r="E98" s="28"/>
      <c r="F98" s="3"/>
      <c r="G98" s="3"/>
      <c r="H98" s="3"/>
      <c r="I98" s="13"/>
    </row>
    <row r="99" spans="1:9" ht="24.75" customHeight="1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8" cm="1">
        <f t="array" ref="C99" ca="1">INDIRECT("'"&amp;INDIRECT("Main!B18")&amp;"'!C99")+SUM(E119+E146+E173)</f>
        <v>0</v>
      </c>
      <c r="D99" s="3"/>
      <c r="E99" s="3"/>
      <c r="F99" s="3"/>
      <c r="G99" s="3"/>
      <c r="H99" s="3"/>
      <c r="I99" s="13"/>
    </row>
    <row r="100" spans="1:9" ht="24.75" customHeight="1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8" cm="1">
        <f t="array" ref="C100" ca="1">INDIRECT("'"&amp;INDIRECT("Main!B18")&amp;"'!C100")+SUM(E120+E147+E174)</f>
        <v>0</v>
      </c>
      <c r="D100" s="3"/>
      <c r="E100" s="3"/>
      <c r="F100" s="3"/>
      <c r="G100" s="3"/>
      <c r="H100" s="3"/>
      <c r="I100" s="13"/>
    </row>
    <row r="101" spans="1:9" ht="24.75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8" cm="1">
        <f t="array" ref="C101" ca="1">INDIRECT("'"&amp;INDIRECT("Main!B18")&amp;"'!C101")+SUM(E121+E148+E175)</f>
        <v>0</v>
      </c>
      <c r="D101" s="3"/>
      <c r="E101" s="3"/>
      <c r="F101" s="3"/>
      <c r="G101" s="3"/>
      <c r="H101" s="3"/>
      <c r="I101" s="13"/>
    </row>
    <row r="102" spans="1:9" ht="24.75" customHeight="1">
      <c r="A102" s="9" t="str" cm="1">
        <f t="array" ref="A102" ca="1">IF((INDIRECT("'"&amp;INDIRECT("Main!B9")&amp;"'!A116"))=0,"",(INDIRECT("'"&amp;INDIRECT("Main!B9")&amp;"'!A116")))</f>
        <v/>
      </c>
      <c r="B102" s="9" t="str" cm="1">
        <f t="array" ref="B102" ca="1">IF((INDIRECT("'"&amp;INDIRECT("Main!B9")&amp;"'!B116"))=0,"",(INDIRECT("'"&amp;INDIRECT("Main!B9")&amp;"'!B116")))</f>
        <v/>
      </c>
      <c r="C102" s="8" cm="1">
        <f t="array" ref="C102" ca="1">INDIRECT("'"&amp;INDIRECT("Main!B18")&amp;"'!C102")+SUM(E122+E149+E176)</f>
        <v>0</v>
      </c>
      <c r="D102" s="3"/>
      <c r="E102" s="3"/>
      <c r="F102" s="3"/>
      <c r="G102" s="3"/>
      <c r="H102" s="3"/>
      <c r="I102" s="13"/>
    </row>
    <row r="103" spans="1:9" ht="24.75" customHeight="1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8" cm="1">
        <f t="array" ref="C103" ca="1">INDIRECT("'"&amp;INDIRECT("Main!B18")&amp;"'!C103")+SUM(E123+E150+E177)</f>
        <v>0</v>
      </c>
      <c r="D103" s="3"/>
      <c r="E103" s="3"/>
      <c r="F103" s="3"/>
      <c r="G103" s="3"/>
      <c r="H103" s="3"/>
      <c r="I103" s="13"/>
    </row>
    <row r="104" spans="1:9" ht="24.75" customHeight="1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8" cm="1">
        <f t="array" ref="C104" ca="1">INDIRECT("'"&amp;INDIRECT("Main!B18")&amp;"'!C104")+SUM(E124+E151+E178)</f>
        <v>0</v>
      </c>
      <c r="D104" s="3"/>
      <c r="E104" s="3"/>
      <c r="F104" s="3"/>
      <c r="G104" s="3"/>
      <c r="H104" s="3"/>
      <c r="I104" s="13"/>
    </row>
    <row r="105" spans="1:9" ht="24.75" customHeight="1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8" cm="1">
        <f t="array" ref="C105" ca="1">INDIRECT("'"&amp;INDIRECT("Main!B18")&amp;"'!C105")+SUM(E125+E152+E179)</f>
        <v>0</v>
      </c>
      <c r="D105" s="3"/>
      <c r="E105" s="3"/>
      <c r="F105" s="3"/>
      <c r="G105" s="3"/>
      <c r="H105" s="3"/>
      <c r="I105" s="13"/>
    </row>
    <row r="106" spans="1:9" ht="24.75" customHeight="1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8" cm="1">
        <f t="array" ref="C106" ca="1">INDIRECT("'"&amp;INDIRECT("Main!B18")&amp;"'!C106")+SUM(E126+E153+E180)</f>
        <v>0</v>
      </c>
      <c r="D106" s="3"/>
      <c r="E106" s="3"/>
      <c r="F106" s="3"/>
      <c r="G106" s="3"/>
      <c r="H106" s="3"/>
      <c r="I106" s="13"/>
    </row>
    <row r="107" spans="1:9" ht="24.75" customHeight="1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8" cm="1">
        <f t="array" ref="C107" ca="1">INDIRECT("'"&amp;INDIRECT("Main!B18")&amp;"'!C107")+SUM(E127+E154+E181)</f>
        <v>0</v>
      </c>
      <c r="D107" s="3"/>
      <c r="E107" s="3"/>
      <c r="F107" s="3"/>
      <c r="G107" s="3"/>
      <c r="H107" s="3"/>
      <c r="I107" s="13"/>
    </row>
    <row r="108" spans="1:9" ht="24.75" customHeight="1">
      <c r="A108" s="15"/>
      <c r="B108" s="11" t="s">
        <v>55</v>
      </c>
      <c r="C108" s="8">
        <f ca="1">SUM(C98:C107)</f>
        <v>0</v>
      </c>
      <c r="D108" s="3"/>
      <c r="E108" s="3"/>
      <c r="F108" s="3"/>
      <c r="G108" s="3"/>
      <c r="H108" s="3"/>
      <c r="I108" s="13"/>
    </row>
    <row r="109" spans="1:9" ht="24.75" customHeight="1">
      <c r="A109" s="15"/>
      <c r="B109" s="11" t="s">
        <v>56</v>
      </c>
      <c r="C109" s="8">
        <f ca="1">C108-C96</f>
        <v>0</v>
      </c>
      <c r="D109" s="3"/>
      <c r="E109" s="3"/>
      <c r="F109" s="3"/>
      <c r="G109" s="3"/>
      <c r="H109" s="3"/>
      <c r="I109" s="13"/>
    </row>
    <row r="110" spans="1:9" ht="24.75" customHeight="1">
      <c r="A110" s="3"/>
      <c r="B110" s="3"/>
      <c r="C110" s="3"/>
      <c r="D110" s="3"/>
      <c r="E110" s="3"/>
      <c r="F110" s="3"/>
      <c r="G110" s="3"/>
      <c r="H110" s="3"/>
      <c r="I110" s="13"/>
    </row>
    <row r="111" spans="1:9" ht="24.75" customHeight="1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24.75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24.75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24.75" customHeight="1">
      <c r="A114" s="127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128"/>
      <c r="C114" s="128"/>
      <c r="D114" s="128"/>
      <c r="E114" s="129"/>
      <c r="F114" s="3"/>
      <c r="G114" s="3"/>
      <c r="H114" s="3"/>
      <c r="I114" s="13"/>
    </row>
    <row r="115" spans="1:9" ht="24.75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24.75" customHeight="1">
      <c r="A116" s="137" t="str">
        <f>"Balance Brought Forward From "&amp;IF(Main!B2,TEXT(EDATE(Main!B3,12)-1,"mmmm yyyy"),TEXT(Main!B3+((Main!B5-Main!B3)*12+11),"mmmm yyyy"))</f>
        <v>Balance Brought Forward From April 2026</v>
      </c>
      <c r="B116" s="146"/>
      <c r="C116" s="181"/>
      <c r="D116" s="181"/>
      <c r="E116" s="21" cm="1">
        <f t="array" ref="E116" ca="1">INDIRECT("'"&amp;INDIRECT("Main!B18")&amp;"'!E190")</f>
        <v>0</v>
      </c>
      <c r="F116" s="3"/>
      <c r="G116" s="3"/>
      <c r="H116" s="3"/>
      <c r="I116" s="13"/>
    </row>
    <row r="117" spans="1:9" ht="24.75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24.75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24.75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24.75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24.75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24.75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24.75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24.75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24.75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24.75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24.75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24.75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24.75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24.75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24.75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24.75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24.75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24.75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24.75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24.75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24.75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24.75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24.75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24.75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24.75" customHeight="1">
      <c r="A141" s="127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128"/>
      <c r="C141" s="128"/>
      <c r="D141" s="128"/>
      <c r="E141" s="129"/>
      <c r="F141" s="3"/>
      <c r="G141" s="3"/>
      <c r="H141" s="3"/>
      <c r="I141" s="13"/>
    </row>
    <row r="142" spans="1:9" ht="24.75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24.75" customHeight="1">
      <c r="A143" s="137" t="str">
        <f>"Balance Brought Forward From "&amp;IF(Main!B2,TEXT(EDATE(Main!B3,13)-1,"mmmm yyyy"),TEXT(Main!B3+((Main!B5-Main!B3)*13+12),"mmmm yyyy"))</f>
        <v>Balance Brought Forward From May 2026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24.75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24.75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24.75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24.75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24.75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24.75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24.75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24.75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24.75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24.75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24.75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24.75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24.75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24.75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24.75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24.75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24.75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24.75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24.75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24.75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24.75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24.75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24.75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24.75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24.75" customHeight="1">
      <c r="A168" s="127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128"/>
      <c r="C168" s="128"/>
      <c r="D168" s="128"/>
      <c r="E168" s="129"/>
      <c r="F168" s="3"/>
      <c r="G168" s="3"/>
      <c r="H168" s="3"/>
      <c r="I168" s="13"/>
    </row>
    <row r="169" spans="1:9" ht="24.75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24.75" customHeight="1">
      <c r="A170" s="137" t="str">
        <f>"Balance Brought Forward From "&amp;IF(Main!B2,TEXT(EDATE(Main!B3,14)-1,"mmmm yyyy"),TEXT(Main!B3+((Main!B5-Main!B3)*14+13),"mmmm yyyy"))</f>
        <v>Balance Brought Forward From June 2026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24.75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24.75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24.75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24.75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24.75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24.75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24.75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24.75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24.75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24.75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24.75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 ht="24.75" customHeight="1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 ht="24.75" customHeight="1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 ht="24.75" customHeight="1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24.75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 ht="24.75" customHeight="1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24.75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 ht="24.75" customHeight="1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 ht="24.75" customHeight="1">
      <c r="A191" s="3"/>
      <c r="B191" s="3"/>
      <c r="C191" s="3"/>
      <c r="D191" s="3"/>
      <c r="E191" s="3"/>
      <c r="F191" s="3"/>
      <c r="G191" s="3"/>
      <c r="H191" s="3"/>
      <c r="I191" s="13"/>
    </row>
    <row r="192" spans="1:9" ht="24.75" customHeight="1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>
      <c r="A193" s="12"/>
      <c r="B193" s="12"/>
      <c r="C193" s="12"/>
      <c r="D193" s="12"/>
      <c r="E193" s="12"/>
      <c r="F193" s="12"/>
      <c r="G193" s="12"/>
      <c r="H193" s="12"/>
      <c r="I193" s="12"/>
    </row>
  </sheetData>
  <sheetProtection sheet="1" objects="1" formatCells="0" formatColumns="0" formatRows="0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89:B189"/>
    <mergeCell ref="C189:D189"/>
    <mergeCell ref="A190:B190"/>
    <mergeCell ref="C190:D190"/>
    <mergeCell ref="A2:A3"/>
    <mergeCell ref="A117:B134"/>
    <mergeCell ref="A144:B161"/>
    <mergeCell ref="A171:B188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635" priority="6" operator="greaterThanOrEqual">
      <formula>0</formula>
    </cfRule>
    <cfRule type="cellIs" dxfId="634" priority="5" operator="lessThan">
      <formula>0</formula>
    </cfRule>
  </conditionalFormatting>
  <conditionalFormatting sqref="C75">
    <cfRule type="cellIs" dxfId="633" priority="51" operator="equal">
      <formula>0</formula>
    </cfRule>
    <cfRule type="cellIs" dxfId="632" priority="50" operator="greaterThan">
      <formula>0</formula>
    </cfRule>
  </conditionalFormatting>
  <conditionalFormatting sqref="C77">
    <cfRule type="cellIs" dxfId="631" priority="49" operator="equal">
      <formula>0</formula>
    </cfRule>
    <cfRule type="cellIs" dxfId="630" priority="48" operator="greaterThan">
      <formula>0</formula>
    </cfRule>
  </conditionalFormatting>
  <conditionalFormatting sqref="C108">
    <cfRule type="cellIs" dxfId="629" priority="4" operator="greaterThanOrEqual">
      <formula>0</formula>
    </cfRule>
    <cfRule type="cellIs" dxfId="628" priority="3" operator="lessThan">
      <formula>0</formula>
    </cfRule>
  </conditionalFormatting>
  <conditionalFormatting sqref="C109">
    <cfRule type="cellIs" dxfId="627" priority="2" operator="greaterThanOrEqual">
      <formula>0</formula>
    </cfRule>
    <cfRule type="cellIs" dxfId="626" priority="1" operator="lessThan">
      <formula>0</formula>
    </cfRule>
  </conditionalFormatting>
  <conditionalFormatting sqref="E116">
    <cfRule type="cellIs" dxfId="625" priority="12" operator="greaterThanOrEqual">
      <formula>0</formula>
    </cfRule>
    <cfRule type="cellIs" dxfId="624" priority="11" operator="lessThan">
      <formula>0</formula>
    </cfRule>
  </conditionalFormatting>
  <conditionalFormatting sqref="E136">
    <cfRule type="cellIs" dxfId="623" priority="43" operator="greaterThanOrEqual">
      <formula>0</formula>
    </cfRule>
    <cfRule type="cellIs" dxfId="622" priority="42" operator="lessThan">
      <formula>0</formula>
    </cfRule>
  </conditionalFormatting>
  <conditionalFormatting sqref="E143">
    <cfRule type="cellIs" dxfId="621" priority="30" operator="greaterThanOrEqual">
      <formula>0</formula>
    </cfRule>
    <cfRule type="cellIs" dxfId="620" priority="29" operator="lessThan">
      <formula>0</formula>
    </cfRule>
  </conditionalFormatting>
  <conditionalFormatting sqref="E163">
    <cfRule type="cellIs" dxfId="619" priority="32" operator="greaterThanOrEqual">
      <formula>0</formula>
    </cfRule>
    <cfRule type="cellIs" dxfId="618" priority="31" operator="lessThan">
      <formula>0</formula>
    </cfRule>
  </conditionalFormatting>
  <conditionalFormatting sqref="E170">
    <cfRule type="cellIs" dxfId="617" priority="24" operator="greaterThanOrEqual">
      <formula>0</formula>
    </cfRule>
    <cfRule type="cellIs" dxfId="616" priority="23" operator="lessThan">
      <formula>0</formula>
    </cfRule>
  </conditionalFormatting>
  <conditionalFormatting sqref="E190">
    <cfRule type="cellIs" dxfId="615" priority="26" operator="greaterThanOrEqual">
      <formula>0</formula>
    </cfRule>
    <cfRule type="cellIs" dxfId="614" priority="25" operator="lessThan">
      <formula>0</formula>
    </cfRule>
  </conditionalFormatting>
  <conditionalFormatting sqref="C57:C66">
    <cfRule type="cellIs" dxfId="613" priority="55" operator="equal">
      <formula>0</formula>
    </cfRule>
    <cfRule type="cellIs" dxfId="612" priority="54" operator="greaterThan">
      <formula>0</formula>
    </cfRule>
  </conditionalFormatting>
  <conditionalFormatting sqref="C68:C69">
    <cfRule type="cellIs" dxfId="611" priority="53" operator="equal">
      <formula>0</formula>
    </cfRule>
    <cfRule type="cellIs" dxfId="610" priority="52" operator="greaterThan">
      <formula>0</formula>
    </cfRule>
  </conditionalFormatting>
  <conditionalFormatting sqref="C70:C74">
    <cfRule type="cellIs" dxfId="609" priority="41" operator="equal">
      <formula>0</formula>
    </cfRule>
    <cfRule type="cellIs" dxfId="608" priority="40" operator="greaterThan">
      <formula>0</formula>
    </cfRule>
  </conditionalFormatting>
  <conditionalFormatting sqref="C78:C79">
    <cfRule type="cellIs" dxfId="607" priority="10" operator="equal">
      <formula>0</formula>
    </cfRule>
    <cfRule type="cellIs" dxfId="606" priority="9" operator="greaterThan">
      <formula>0</formula>
    </cfRule>
  </conditionalFormatting>
  <conditionalFormatting sqref="C80:C84">
    <cfRule type="cellIs" dxfId="605" priority="39" operator="equal">
      <formula>0</formula>
    </cfRule>
    <cfRule type="cellIs" dxfId="604" priority="38" operator="greaterThan">
      <formula>0</formula>
    </cfRule>
  </conditionalFormatting>
  <conditionalFormatting sqref="C87:C89">
    <cfRule type="cellIs" dxfId="603" priority="47" operator="equal">
      <formula>0</formula>
    </cfRule>
    <cfRule type="cellIs" dxfId="602" priority="46" operator="greaterThan">
      <formula>0</formula>
    </cfRule>
  </conditionalFormatting>
  <conditionalFormatting sqref="C90:C91">
    <cfRule type="cellIs" dxfId="601" priority="8" operator="equal">
      <formula>0</formula>
    </cfRule>
    <cfRule type="cellIs" dxfId="600" priority="7" operator="greaterThan">
      <formula>0</formula>
    </cfRule>
  </conditionalFormatting>
  <conditionalFormatting sqref="C92:C94">
    <cfRule type="cellIs" dxfId="599" priority="37" operator="equal">
      <formula>0</formula>
    </cfRule>
    <cfRule type="cellIs" dxfId="598" priority="36" operator="greaterThan">
      <formula>0</formula>
    </cfRule>
  </conditionalFormatting>
  <conditionalFormatting sqref="C98:C107">
    <cfRule type="cellIs" dxfId="597" priority="20" operator="lessThan">
      <formula>0</formula>
    </cfRule>
    <cfRule type="cellIs" dxfId="596" priority="19" operator="greaterThanOrEqual">
      <formula>0</formula>
    </cfRule>
  </conditionalFormatting>
  <conditionalFormatting sqref="E118:E127">
    <cfRule type="cellIs" dxfId="595" priority="18" operator="equal">
      <formula>0</formula>
    </cfRule>
    <cfRule type="cellIs" dxfId="594" priority="17" operator="greaterThan">
      <formula>0</formula>
    </cfRule>
  </conditionalFormatting>
  <conditionalFormatting sqref="E145:E154">
    <cfRule type="cellIs" dxfId="593" priority="16" operator="equal">
      <formula>0</formula>
    </cfRule>
    <cfRule type="cellIs" dxfId="592" priority="15" operator="greaterThan">
      <formula>0</formula>
    </cfRule>
  </conditionalFormatting>
  <conditionalFormatting sqref="E172:E181">
    <cfRule type="cellIs" dxfId="591" priority="14" operator="equal">
      <formula>0</formula>
    </cfRule>
    <cfRule type="cellIs" dxfId="590" priority="13" operator="greaterThan">
      <formula>0</formula>
    </cfRule>
  </conditionalFormatting>
  <conditionalFormatting sqref="C47:C55 C85 C95:C96">
    <cfRule type="cellIs" dxfId="589" priority="57" operator="equal">
      <formula>0</formula>
    </cfRule>
  </conditionalFormatting>
  <conditionalFormatting sqref="C47:C55 C85 C95:C96 E144 E155:E162">
    <cfRule type="cellIs" dxfId="588" priority="56" operator="greaterThan">
      <formula>0</formula>
    </cfRule>
  </conditionalFormatting>
  <conditionalFormatting sqref="E117 E128:E135">
    <cfRule type="cellIs" dxfId="587" priority="45" operator="equal">
      <formula>0</formula>
    </cfRule>
    <cfRule type="cellIs" dxfId="586" priority="44" operator="greaterThan">
      <formula>0</formula>
    </cfRule>
  </conditionalFormatting>
  <conditionalFormatting sqref="E144 E155:E162">
    <cfRule type="cellIs" dxfId="585" priority="33" operator="equal">
      <formula>0</formula>
    </cfRule>
  </conditionalFormatting>
  <conditionalFormatting sqref="E171 E182:E189">
    <cfRule type="cellIs" dxfId="584" priority="28" operator="equal">
      <formula>0</formula>
    </cfRule>
    <cfRule type="cellIs" dxfId="583" priority="27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93"/>
  <sheetViews>
    <sheetView topLeftCell="A62" workbookViewId="0">
      <selection activeCell="E83" sqref="E83"/>
    </sheetView>
  </sheetViews>
  <sheetFormatPr defaultColWidth="9" defaultRowHeight="17.649999999999999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16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61"/>
      <c r="C1" s="161"/>
      <c r="D1" s="161"/>
      <c r="E1" s="161"/>
      <c r="F1" s="161"/>
      <c r="G1" s="161"/>
      <c r="H1" s="12"/>
      <c r="I1" s="12"/>
    </row>
    <row r="2" spans="1:9" ht="24.75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  <c r="H2" s="12"/>
      <c r="I2" s="12"/>
    </row>
    <row r="3" spans="1:9" ht="24.75" customHeight="1">
      <c r="A3" s="183"/>
      <c r="B3" s="2" t="s">
        <v>63</v>
      </c>
      <c r="C3" s="163">
        <f ca="1">E190</f>
        <v>0</v>
      </c>
      <c r="D3" s="163"/>
      <c r="E3" s="163"/>
      <c r="F3" s="163"/>
      <c r="G3" s="163"/>
      <c r="H3" s="12"/>
      <c r="I3" s="12"/>
    </row>
    <row r="4" spans="1:9" ht="24.75" customHeight="1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 ht="24.75" customHeight="1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 ht="24.75" customHeight="1">
      <c r="A6" s="3"/>
      <c r="B6" s="3"/>
      <c r="C6" s="3"/>
      <c r="D6" s="3"/>
      <c r="E6" s="3"/>
      <c r="F6" s="3"/>
      <c r="G6" s="3"/>
      <c r="H6" s="3"/>
      <c r="I6" s="13"/>
    </row>
    <row r="7" spans="1:9" ht="24.75" customHeight="1">
      <c r="A7" s="3"/>
      <c r="B7" s="3"/>
      <c r="C7" s="3"/>
      <c r="D7" s="3"/>
      <c r="E7" s="3"/>
      <c r="F7" s="3"/>
      <c r="G7" s="3"/>
      <c r="H7" s="3"/>
      <c r="I7" s="13"/>
    </row>
    <row r="8" spans="1:9" ht="24.75" customHeight="1">
      <c r="A8" s="104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24.75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24.75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24.75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24.75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24.75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24.75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24.75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24.75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24.75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24.75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24.75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24.75" customHeight="1">
      <c r="A20" s="104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 ht="24.75" customHeight="1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24.75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24.75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24.75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24.75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24.75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24.75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24.75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24.75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24.75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24.75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24.75" customHeight="1">
      <c r="A32" s="104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24.75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24.75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24.75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24.75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24.75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24.75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24.75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24.75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 ht="24.75" customHeight="1">
      <c r="A42" s="3"/>
      <c r="B42" s="3"/>
      <c r="C42" s="3"/>
      <c r="D42" s="3"/>
      <c r="E42" s="3"/>
      <c r="F42" s="3"/>
      <c r="G42" s="3"/>
      <c r="H42" s="3"/>
      <c r="I42" s="13"/>
    </row>
    <row r="43" spans="1:9" ht="24.75" customHeight="1">
      <c r="A43" s="3"/>
      <c r="B43" s="3"/>
      <c r="C43" s="3"/>
      <c r="D43" s="3"/>
      <c r="E43" s="3"/>
      <c r="F43" s="3"/>
      <c r="G43" s="3"/>
      <c r="H43" s="3"/>
      <c r="I43" s="13"/>
    </row>
    <row r="44" spans="1:9" ht="24.75" customHeight="1">
      <c r="A44" s="172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173"/>
      <c r="C44" s="174"/>
      <c r="D44" s="3"/>
      <c r="E44" s="3"/>
      <c r="F44" s="3"/>
      <c r="G44" s="3"/>
      <c r="H44" s="3"/>
      <c r="I44" s="13"/>
    </row>
    <row r="45" spans="1:9" ht="24.75" customHeight="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 ht="24.75" customHeight="1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 ht="24.75" customHeight="1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 ht="24.75" customHeight="1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 ht="24.75" customHeight="1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 ht="24.75" customHeight="1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 ht="24.75" customHeight="1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 ht="24.75" customHeight="1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 ht="24.75" customHeight="1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 ht="24.75" customHeight="1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 ht="24.75" customHeight="1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 ht="24.75" customHeight="1">
      <c r="A56" s="178" t="s">
        <v>49</v>
      </c>
      <c r="B56" s="179"/>
      <c r="C56" s="180"/>
      <c r="D56" s="3"/>
      <c r="E56" s="3"/>
      <c r="F56" s="3"/>
      <c r="G56" s="3"/>
      <c r="H56" s="3"/>
      <c r="I56" s="13"/>
    </row>
    <row r="57" spans="1:9" ht="24.75" customHeight="1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 ht="24.75" customHeight="1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 ht="24.75" customHeight="1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 ht="24.75" customHeight="1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 ht="24.75" customHeight="1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 ht="24.75" customHeight="1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 ht="24.75" customHeight="1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 ht="24.75" customHeight="1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 ht="24.75" customHeight="1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 ht="24.75" customHeight="1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 ht="24.75" customHeight="1">
      <c r="A67" s="178" t="s">
        <v>50</v>
      </c>
      <c r="B67" s="179"/>
      <c r="C67" s="180"/>
      <c r="D67" s="3"/>
      <c r="E67" s="3"/>
      <c r="F67" s="3"/>
      <c r="G67" s="3"/>
      <c r="H67" s="3"/>
      <c r="I67" s="13"/>
    </row>
    <row r="68" spans="1:9" ht="24.75" customHeight="1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 ht="24.75" customHeight="1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 ht="24.75" customHeight="1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 ht="24.75" customHeight="1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 ht="24.75" customHeight="1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 ht="24.75" customHeight="1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 ht="24.75" customHeight="1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 ht="24.75" customHeight="1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 ht="24.75" customHeight="1">
      <c r="A76" s="178" t="s">
        <v>51</v>
      </c>
      <c r="B76" s="179"/>
      <c r="C76" s="180"/>
      <c r="D76" s="3"/>
      <c r="E76" s="3"/>
      <c r="F76" s="3"/>
      <c r="G76" s="3"/>
      <c r="H76" s="3"/>
      <c r="I76" s="13"/>
    </row>
    <row r="77" spans="1:9" ht="24.75" customHeight="1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 ht="24.75" customHeight="1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 ht="24.75" customHeight="1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 ht="24.75" customHeight="1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 ht="24.75" customHeight="1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 ht="24.75" customHeight="1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 ht="24.75" customHeight="1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 ht="24.75" customHeight="1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 ht="24.75" customHeight="1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 ht="24.75" customHeight="1">
      <c r="A86" s="178" t="s">
        <v>52</v>
      </c>
      <c r="B86" s="179"/>
      <c r="C86" s="180"/>
      <c r="D86" s="3"/>
      <c r="E86" s="3"/>
      <c r="F86" s="3"/>
      <c r="G86" s="3"/>
      <c r="H86" s="3"/>
      <c r="I86" s="13"/>
    </row>
    <row r="87" spans="1:9" ht="24.75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24.75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24.75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24.75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24.75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24.75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24.75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24.75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 ht="24.75" customHeight="1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 ht="24.75" customHeight="1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 ht="24.75" customHeight="1">
      <c r="A97" s="178" t="s">
        <v>54</v>
      </c>
      <c r="B97" s="179"/>
      <c r="C97" s="180"/>
      <c r="D97" s="3"/>
      <c r="E97" s="3"/>
      <c r="F97" s="3"/>
      <c r="G97" s="3"/>
      <c r="H97" s="3"/>
      <c r="I97" s="13"/>
    </row>
    <row r="98" spans="1:9" ht="24.75" customHeight="1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29" cm="1">
        <f t="array" ref="C98" ca="1">INDIRECT("'"&amp;INDIRECT("Main!B21")&amp;"'!C98")+SUM(E118+E145+E172)</f>
        <v>0</v>
      </c>
      <c r="D98" s="3"/>
      <c r="E98" s="28"/>
      <c r="F98" s="3"/>
      <c r="G98" s="3"/>
      <c r="H98" s="3"/>
      <c r="I98" s="13"/>
    </row>
    <row r="99" spans="1:9" ht="24.75" customHeight="1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29" cm="1">
        <f t="array" ref="C99" ca="1">INDIRECT("'"&amp;INDIRECT("Main!B21")&amp;"'!C99")+SUM(E119+E146+E173)</f>
        <v>0</v>
      </c>
      <c r="D99" s="3"/>
      <c r="E99" s="3"/>
      <c r="F99" s="3"/>
      <c r="G99" s="3"/>
      <c r="H99" s="3"/>
      <c r="I99" s="13"/>
    </row>
    <row r="100" spans="1:9" ht="24.75" customHeight="1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29" cm="1">
        <f t="array" ref="C100" ca="1">INDIRECT("'"&amp;INDIRECT("Main!B21")&amp;"'!C100")+SUM(E120+E147+E174)</f>
        <v>0</v>
      </c>
      <c r="D100" s="3"/>
      <c r="E100" s="3"/>
      <c r="F100" s="3"/>
      <c r="G100" s="3"/>
      <c r="H100" s="3"/>
      <c r="I100" s="13"/>
    </row>
    <row r="101" spans="1:9" ht="24.75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29" cm="1">
        <f t="array" ref="C101" ca="1">INDIRECT("'"&amp;INDIRECT("Main!B21")&amp;"'!C101")+SUM(E121+E148+E175)</f>
        <v>0</v>
      </c>
      <c r="D101" s="3"/>
      <c r="E101" s="3"/>
      <c r="F101" s="3"/>
      <c r="G101" s="3"/>
      <c r="H101" s="3"/>
      <c r="I101" s="13"/>
    </row>
    <row r="102" spans="1:9" ht="24.75" customHeight="1">
      <c r="A102" s="9" t="str" cm="1">
        <f t="array" ref="A102" ca="1">IF((INDIRECT("'"&amp;INDIRECT("Main!B9")&amp;"'!A116"))=0,"",(INDIRECT("'"&amp;INDIRECT("Main!B9")&amp;"'!A116")))</f>
        <v/>
      </c>
      <c r="B102" s="9" t="str" cm="1">
        <f t="array" ref="B102" ca="1">IF((INDIRECT("'"&amp;INDIRECT("Main!B9")&amp;"'!B116"))=0,"",(INDIRECT("'"&amp;INDIRECT("Main!B9")&amp;"'!B116")))</f>
        <v/>
      </c>
      <c r="C102" s="29" cm="1">
        <f t="array" ref="C102" ca="1">INDIRECT("'"&amp;INDIRECT("Main!B21")&amp;"'!C102")+SUM(E122+E149+E176)</f>
        <v>0</v>
      </c>
      <c r="D102" s="3"/>
      <c r="E102" s="3"/>
      <c r="F102" s="3"/>
      <c r="G102" s="3"/>
      <c r="H102" s="3"/>
      <c r="I102" s="13"/>
    </row>
    <row r="103" spans="1:9" ht="24.75" customHeight="1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29" cm="1">
        <f t="array" ref="C103" ca="1">INDIRECT("'"&amp;INDIRECT("Main!B21")&amp;"'!C103")+SUM(E123+E150+E177)</f>
        <v>0</v>
      </c>
      <c r="D103" s="3"/>
      <c r="E103" s="3"/>
      <c r="F103" s="3"/>
      <c r="G103" s="3"/>
      <c r="H103" s="3"/>
      <c r="I103" s="13"/>
    </row>
    <row r="104" spans="1:9" ht="24.75" customHeight="1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29" cm="1">
        <f t="array" ref="C104" ca="1">INDIRECT("'"&amp;INDIRECT("Main!B21")&amp;"'!C104")+SUM(E124+E151+E178)</f>
        <v>0</v>
      </c>
      <c r="D104" s="3"/>
      <c r="E104" s="3"/>
      <c r="F104" s="3"/>
      <c r="G104" s="3"/>
      <c r="H104" s="3"/>
      <c r="I104" s="13"/>
    </row>
    <row r="105" spans="1:9" ht="24.75" customHeight="1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29" cm="1">
        <f t="array" ref="C105" ca="1">INDIRECT("'"&amp;INDIRECT("Main!B21")&amp;"'!C105")+SUM(E125+E152+E179)</f>
        <v>0</v>
      </c>
      <c r="D105" s="3"/>
      <c r="E105" s="3"/>
      <c r="F105" s="3"/>
      <c r="G105" s="3"/>
      <c r="H105" s="3"/>
      <c r="I105" s="13"/>
    </row>
    <row r="106" spans="1:9" ht="24.75" customHeight="1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29" cm="1">
        <f t="array" ref="C106" ca="1">INDIRECT("'"&amp;INDIRECT("Main!B21")&amp;"'!C106")+SUM(E126+E153+E180)</f>
        <v>0</v>
      </c>
      <c r="D106" s="3"/>
      <c r="E106" s="3"/>
      <c r="F106" s="3"/>
      <c r="G106" s="3"/>
      <c r="H106" s="3"/>
      <c r="I106" s="13"/>
    </row>
    <row r="107" spans="1:9" ht="24.75" customHeight="1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29" cm="1">
        <f t="array" ref="C107" ca="1">INDIRECT("'"&amp;INDIRECT("Main!B21")&amp;"'!C107")+SUM(E127+E154+E181)</f>
        <v>0</v>
      </c>
      <c r="D107" s="3"/>
      <c r="E107" s="3"/>
      <c r="F107" s="3"/>
      <c r="G107" s="3"/>
      <c r="H107" s="3"/>
      <c r="I107" s="13"/>
    </row>
    <row r="108" spans="1:9" ht="24.75" customHeight="1">
      <c r="A108" s="15"/>
      <c r="B108" s="11" t="s">
        <v>55</v>
      </c>
      <c r="C108" s="29">
        <f ca="1">SUM(C98:C107)</f>
        <v>0</v>
      </c>
      <c r="D108" s="3"/>
      <c r="E108" s="3"/>
      <c r="F108" s="3"/>
      <c r="G108" s="3"/>
      <c r="H108" s="3"/>
      <c r="I108" s="13"/>
    </row>
    <row r="109" spans="1:9" ht="24.75" customHeight="1">
      <c r="A109" s="15"/>
      <c r="B109" s="11" t="s">
        <v>56</v>
      </c>
      <c r="C109" s="29">
        <f ca="1">C108-C96</f>
        <v>0</v>
      </c>
      <c r="D109" s="3"/>
      <c r="E109" s="3"/>
      <c r="F109" s="3"/>
      <c r="G109" s="3"/>
      <c r="H109" s="3"/>
      <c r="I109" s="13"/>
    </row>
    <row r="110" spans="1:9" ht="24.75" customHeight="1">
      <c r="A110" s="3"/>
      <c r="B110" s="3"/>
      <c r="C110" s="3"/>
      <c r="D110" s="3"/>
      <c r="E110" s="3"/>
      <c r="F110" s="3"/>
      <c r="G110" s="3"/>
      <c r="H110" s="3"/>
      <c r="I110" s="13"/>
    </row>
    <row r="111" spans="1:9" ht="24.75" customHeight="1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24.75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24.75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24.75" customHeight="1">
      <c r="A114" s="127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128"/>
      <c r="C114" s="128"/>
      <c r="D114" s="128"/>
      <c r="E114" s="129"/>
      <c r="F114" s="3"/>
      <c r="G114" s="3"/>
      <c r="H114" s="3"/>
      <c r="I114" s="13"/>
    </row>
    <row r="115" spans="1:9" ht="24.75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24.75" customHeight="1">
      <c r="A116" s="137" t="str">
        <f>"Balance Brought Forward From "&amp;IF(Main!B2,TEXT(EDATE(Main!B3,15)-1,"mmmm yyyy"),TEXT(Main!B3+((Main!B5-Main!B3)*15+14),"mmmm yyyy"))</f>
        <v>Balance Brought Forward From July 2026</v>
      </c>
      <c r="B116" s="146"/>
      <c r="C116" s="181"/>
      <c r="D116" s="181"/>
      <c r="E116" s="21" cm="1">
        <f t="array" ref="E116" ca="1">INDIRECT("'"&amp;INDIRECT("Main!B21")&amp;"'!E190")</f>
        <v>0</v>
      </c>
      <c r="F116" s="3"/>
      <c r="G116" s="3"/>
      <c r="H116" s="3"/>
      <c r="I116" s="13"/>
    </row>
    <row r="117" spans="1:9" ht="24.75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24.75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24.75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24.75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24.75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24.75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24.75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24.75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24.75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24.75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24.75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24.75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24.75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24.75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24.75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24.75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24.75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24.75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24.75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24.75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24.75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24.75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24.75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24.75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24.75" customHeight="1">
      <c r="A141" s="127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128"/>
      <c r="C141" s="128"/>
      <c r="D141" s="128"/>
      <c r="E141" s="129"/>
      <c r="F141" s="3"/>
      <c r="G141" s="3"/>
      <c r="H141" s="3"/>
      <c r="I141" s="13"/>
    </row>
    <row r="142" spans="1:9" ht="24.75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24.75" customHeight="1">
      <c r="A143" s="137" t="str">
        <f>"Balance Brought Forward From "&amp;IF(Main!B2,TEXT(EDATE(Main!B3,16)-1,"mmmm yyyy"),TEXT(Main!B3+((Main!B5-Main!B3)*16+15),"mmmm yyyy"))</f>
        <v>Balance Brought Forward From August 2026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24.75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24.75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24.75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24.75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24.75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24.75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24.75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24.75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24.75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24.75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24.75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24.75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24.75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24.75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24.75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24.75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24.75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24.75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24.75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24.75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24.75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24.75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24.75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24.75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24.75" customHeight="1">
      <c r="A168" s="127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128"/>
      <c r="C168" s="128"/>
      <c r="D168" s="128"/>
      <c r="E168" s="129"/>
      <c r="F168" s="3"/>
      <c r="G168" s="3"/>
      <c r="H168" s="3"/>
      <c r="I168" s="13"/>
    </row>
    <row r="169" spans="1:9" ht="24.75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24.75" customHeight="1">
      <c r="A170" s="137" t="str">
        <f>"Balance Brought Forward From "&amp;IF(Main!B2,TEXT(EDATE(Main!B3,17)-1,"mmmm yyyy"),TEXT(Main!B3+((Main!B5-Main!B3)*17+16),"mmmm yyyy"))</f>
        <v>Balance Brought Forward From September 2026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24.75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24.75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24.75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24.75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24.75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24.75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24.75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24.75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24.75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24.75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24.75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 ht="24.75" customHeight="1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 ht="24.75" customHeight="1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24.75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 ht="24.75" customHeight="1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 ht="24.75" customHeight="1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24.75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 ht="24.75" customHeight="1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 ht="24.75" customHeight="1">
      <c r="A191" s="3"/>
      <c r="B191" s="3"/>
      <c r="C191" s="3"/>
      <c r="D191" s="3"/>
      <c r="E191" s="3"/>
      <c r="F191" s="3"/>
      <c r="G191" s="3"/>
      <c r="H191" s="3"/>
      <c r="I191" s="13"/>
    </row>
    <row r="192" spans="1:9" ht="24.75" customHeight="1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>
      <c r="A193" s="12"/>
      <c r="B193" s="12"/>
      <c r="C193" s="12"/>
      <c r="D193" s="12"/>
      <c r="E193" s="12"/>
      <c r="F193" s="12"/>
      <c r="G193" s="12"/>
      <c r="H193" s="12"/>
      <c r="I193" s="12"/>
    </row>
  </sheetData>
  <sheetProtection sheet="1" objects="1" formatCells="0" formatColumns="0" formatRows="0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89:B189"/>
    <mergeCell ref="C189:D189"/>
    <mergeCell ref="A190:B190"/>
    <mergeCell ref="C190:D190"/>
    <mergeCell ref="A2:A3"/>
    <mergeCell ref="A117:B134"/>
    <mergeCell ref="A144:B161"/>
    <mergeCell ref="A171:B188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582" priority="6" operator="greaterThanOrEqual">
      <formula>0</formula>
    </cfRule>
    <cfRule type="cellIs" dxfId="581" priority="5" operator="lessThan">
      <formula>0</formula>
    </cfRule>
  </conditionalFormatting>
  <conditionalFormatting sqref="C75">
    <cfRule type="cellIs" dxfId="580" priority="51" operator="equal">
      <formula>0</formula>
    </cfRule>
    <cfRule type="cellIs" dxfId="579" priority="50" operator="greaterThan">
      <formula>0</formula>
    </cfRule>
  </conditionalFormatting>
  <conditionalFormatting sqref="C77">
    <cfRule type="cellIs" dxfId="578" priority="49" operator="equal">
      <formula>0</formula>
    </cfRule>
    <cfRule type="cellIs" dxfId="577" priority="48" operator="greaterThan">
      <formula>0</formula>
    </cfRule>
  </conditionalFormatting>
  <conditionalFormatting sqref="C108">
    <cfRule type="cellIs" dxfId="576" priority="4" operator="greaterThanOrEqual">
      <formula>0</formula>
    </cfRule>
    <cfRule type="cellIs" dxfId="575" priority="3" operator="lessThan">
      <formula>0</formula>
    </cfRule>
  </conditionalFormatting>
  <conditionalFormatting sqref="C109">
    <cfRule type="cellIs" dxfId="574" priority="2" operator="greaterThanOrEqual">
      <formula>0</formula>
    </cfRule>
    <cfRule type="cellIs" dxfId="573" priority="1" operator="lessThan">
      <formula>0</formula>
    </cfRule>
  </conditionalFormatting>
  <conditionalFormatting sqref="E116">
    <cfRule type="cellIs" dxfId="572" priority="12" operator="greaterThanOrEqual">
      <formula>0</formula>
    </cfRule>
    <cfRule type="cellIs" dxfId="571" priority="11" operator="lessThan">
      <formula>0</formula>
    </cfRule>
  </conditionalFormatting>
  <conditionalFormatting sqref="E136">
    <cfRule type="cellIs" dxfId="570" priority="43" operator="greaterThanOrEqual">
      <formula>0</formula>
    </cfRule>
    <cfRule type="cellIs" dxfId="569" priority="42" operator="lessThan">
      <formula>0</formula>
    </cfRule>
  </conditionalFormatting>
  <conditionalFormatting sqref="E143">
    <cfRule type="cellIs" dxfId="568" priority="30" operator="greaterThanOrEqual">
      <formula>0</formula>
    </cfRule>
    <cfRule type="cellIs" dxfId="567" priority="29" operator="lessThan">
      <formula>0</formula>
    </cfRule>
  </conditionalFormatting>
  <conditionalFormatting sqref="E163">
    <cfRule type="cellIs" dxfId="566" priority="32" operator="greaterThanOrEqual">
      <formula>0</formula>
    </cfRule>
    <cfRule type="cellIs" dxfId="565" priority="31" operator="lessThan">
      <formula>0</formula>
    </cfRule>
  </conditionalFormatting>
  <conditionalFormatting sqref="E170">
    <cfRule type="cellIs" dxfId="564" priority="24" operator="greaterThanOrEqual">
      <formula>0</formula>
    </cfRule>
    <cfRule type="cellIs" dxfId="563" priority="23" operator="lessThan">
      <formula>0</formula>
    </cfRule>
  </conditionalFormatting>
  <conditionalFormatting sqref="E190">
    <cfRule type="cellIs" dxfId="562" priority="26" operator="greaterThanOrEqual">
      <formula>0</formula>
    </cfRule>
    <cfRule type="cellIs" dxfId="561" priority="25" operator="lessThan">
      <formula>0</formula>
    </cfRule>
  </conditionalFormatting>
  <conditionalFormatting sqref="C57:C66">
    <cfRule type="cellIs" dxfId="560" priority="55" operator="equal">
      <formula>0</formula>
    </cfRule>
    <cfRule type="cellIs" dxfId="559" priority="54" operator="greaterThan">
      <formula>0</formula>
    </cfRule>
  </conditionalFormatting>
  <conditionalFormatting sqref="C68:C69">
    <cfRule type="cellIs" dxfId="558" priority="53" operator="equal">
      <formula>0</formula>
    </cfRule>
    <cfRule type="cellIs" dxfId="557" priority="52" operator="greaterThan">
      <formula>0</formula>
    </cfRule>
  </conditionalFormatting>
  <conditionalFormatting sqref="C70:C74">
    <cfRule type="cellIs" dxfId="556" priority="41" operator="equal">
      <formula>0</formula>
    </cfRule>
    <cfRule type="cellIs" dxfId="555" priority="40" operator="greaterThan">
      <formula>0</formula>
    </cfRule>
  </conditionalFormatting>
  <conditionalFormatting sqref="C78:C79">
    <cfRule type="cellIs" dxfId="554" priority="10" operator="equal">
      <formula>0</formula>
    </cfRule>
    <cfRule type="cellIs" dxfId="553" priority="9" operator="greaterThan">
      <formula>0</formula>
    </cfRule>
  </conditionalFormatting>
  <conditionalFormatting sqref="C80:C84">
    <cfRule type="cellIs" dxfId="552" priority="39" operator="equal">
      <formula>0</formula>
    </cfRule>
    <cfRule type="cellIs" dxfId="551" priority="38" operator="greaterThan">
      <formula>0</formula>
    </cfRule>
  </conditionalFormatting>
  <conditionalFormatting sqref="C87:C89">
    <cfRule type="cellIs" dxfId="550" priority="47" operator="equal">
      <formula>0</formula>
    </cfRule>
    <cfRule type="cellIs" dxfId="549" priority="46" operator="greaterThan">
      <formula>0</formula>
    </cfRule>
  </conditionalFormatting>
  <conditionalFormatting sqref="C90:C91">
    <cfRule type="cellIs" dxfId="548" priority="8" operator="equal">
      <formula>0</formula>
    </cfRule>
    <cfRule type="cellIs" dxfId="547" priority="7" operator="greaterThan">
      <formula>0</formula>
    </cfRule>
  </conditionalFormatting>
  <conditionalFormatting sqref="C92:C94">
    <cfRule type="cellIs" dxfId="546" priority="37" operator="equal">
      <formula>0</formula>
    </cfRule>
    <cfRule type="cellIs" dxfId="545" priority="36" operator="greaterThan">
      <formula>0</formula>
    </cfRule>
  </conditionalFormatting>
  <conditionalFormatting sqref="C98:C107">
    <cfRule type="cellIs" dxfId="544" priority="20" operator="lessThan">
      <formula>0</formula>
    </cfRule>
    <cfRule type="cellIs" dxfId="543" priority="19" operator="greaterThanOrEqual">
      <formula>0</formula>
    </cfRule>
  </conditionalFormatting>
  <conditionalFormatting sqref="E118:E127">
    <cfRule type="cellIs" dxfId="542" priority="18" operator="equal">
      <formula>0</formula>
    </cfRule>
    <cfRule type="cellIs" dxfId="541" priority="17" operator="greaterThan">
      <formula>0</formula>
    </cfRule>
  </conditionalFormatting>
  <conditionalFormatting sqref="E145:E154">
    <cfRule type="cellIs" dxfId="540" priority="16" operator="equal">
      <formula>0</formula>
    </cfRule>
    <cfRule type="cellIs" dxfId="539" priority="15" operator="greaterThan">
      <formula>0</formula>
    </cfRule>
  </conditionalFormatting>
  <conditionalFormatting sqref="E172:E181">
    <cfRule type="cellIs" dxfId="538" priority="14" operator="equal">
      <formula>0</formula>
    </cfRule>
    <cfRule type="cellIs" dxfId="537" priority="13" operator="greaterThan">
      <formula>0</formula>
    </cfRule>
  </conditionalFormatting>
  <conditionalFormatting sqref="C47:C55 C85 C95:C96">
    <cfRule type="cellIs" dxfId="536" priority="57" operator="equal">
      <formula>0</formula>
    </cfRule>
  </conditionalFormatting>
  <conditionalFormatting sqref="C47:C55 C85 C95:C96 E144 E155:E162">
    <cfRule type="cellIs" dxfId="535" priority="56" operator="greaterThan">
      <formula>0</formula>
    </cfRule>
  </conditionalFormatting>
  <conditionalFormatting sqref="E117 E128:E135">
    <cfRule type="cellIs" dxfId="534" priority="45" operator="equal">
      <formula>0</formula>
    </cfRule>
    <cfRule type="cellIs" dxfId="533" priority="44" operator="greaterThan">
      <formula>0</formula>
    </cfRule>
  </conditionalFormatting>
  <conditionalFormatting sqref="E144 E155:E162">
    <cfRule type="cellIs" dxfId="532" priority="33" operator="equal">
      <formula>0</formula>
    </cfRule>
  </conditionalFormatting>
  <conditionalFormatting sqref="E171 E182:E189">
    <cfRule type="cellIs" dxfId="531" priority="28" operator="equal">
      <formula>0</formula>
    </cfRule>
    <cfRule type="cellIs" dxfId="530" priority="27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3"/>
  <sheetViews>
    <sheetView topLeftCell="A64" workbookViewId="0">
      <selection activeCell="F83" sqref="F83"/>
    </sheetView>
  </sheetViews>
  <sheetFormatPr defaultColWidth="9" defaultRowHeight="17.649999999999999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16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61"/>
      <c r="C1" s="161"/>
      <c r="D1" s="161"/>
      <c r="E1" s="161"/>
      <c r="F1" s="161"/>
      <c r="G1" s="161"/>
      <c r="H1" s="12"/>
      <c r="I1" s="12"/>
    </row>
    <row r="2" spans="1:9" ht="24.75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  <c r="H2" s="12"/>
      <c r="I2" s="12"/>
    </row>
    <row r="3" spans="1:9">
      <c r="A3" s="183"/>
      <c r="B3" s="2" t="s">
        <v>63</v>
      </c>
      <c r="C3" s="163">
        <f ca="1">E190</f>
        <v>0</v>
      </c>
      <c r="D3" s="163"/>
      <c r="E3" s="163"/>
      <c r="F3" s="163"/>
      <c r="G3" s="163"/>
      <c r="H3" s="12"/>
      <c r="I3" s="12"/>
    </row>
    <row r="4" spans="1:9" ht="24.75" customHeight="1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 ht="24.75" customHeight="1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 ht="24.75" customHeight="1">
      <c r="A6" s="3"/>
      <c r="B6" s="3"/>
      <c r="C6" s="3"/>
      <c r="D6" s="3"/>
      <c r="E6" s="3"/>
      <c r="F6" s="3"/>
      <c r="G6" s="3"/>
      <c r="H6" s="3"/>
      <c r="I6" s="13"/>
    </row>
    <row r="7" spans="1:9" ht="24.75" customHeight="1">
      <c r="A7" s="3"/>
      <c r="B7" s="3"/>
      <c r="C7" s="3"/>
      <c r="D7" s="3"/>
      <c r="E7" s="3"/>
      <c r="F7" s="3"/>
      <c r="G7" s="3"/>
      <c r="H7" s="3"/>
      <c r="I7" s="13"/>
    </row>
    <row r="8" spans="1:9" ht="24.75" customHeight="1">
      <c r="A8" s="104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24.75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24.75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24.75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24.75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24.75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24.75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24.75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24.75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24.75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24.75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24.75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24.75" customHeight="1">
      <c r="A20" s="104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 ht="24.75" customHeight="1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24.75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24.75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24.75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24.75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24.75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24.75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24.75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24.75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24.75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24.75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24.75" customHeight="1">
      <c r="A32" s="104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24.75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24.75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24.75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24.75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24.75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24.75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24.75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24.75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 ht="24.75" customHeight="1">
      <c r="A42" s="3"/>
      <c r="B42" s="3"/>
      <c r="C42" s="3"/>
      <c r="D42" s="3"/>
      <c r="E42" s="3"/>
      <c r="F42" s="3"/>
      <c r="G42" s="3"/>
      <c r="H42" s="3"/>
      <c r="I42" s="13"/>
    </row>
    <row r="43" spans="1:9" ht="24.75" customHeight="1">
      <c r="A43" s="3"/>
      <c r="B43" s="3"/>
      <c r="C43" s="3"/>
      <c r="D43" s="3"/>
      <c r="E43" s="3"/>
      <c r="F43" s="3"/>
      <c r="G43" s="3"/>
      <c r="H43" s="3"/>
      <c r="I43" s="13"/>
    </row>
    <row r="44" spans="1:9" ht="24.75" customHeight="1">
      <c r="A44" s="172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173"/>
      <c r="C44" s="174"/>
      <c r="D44" s="3"/>
      <c r="E44" s="3"/>
      <c r="F44" s="3"/>
      <c r="G44" s="3"/>
      <c r="H44" s="3"/>
      <c r="I44" s="13"/>
    </row>
    <row r="45" spans="1:9" ht="24.75" customHeight="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 ht="24.75" customHeight="1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 ht="24.75" customHeight="1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 ht="24.75" customHeight="1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 ht="24.75" customHeight="1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 ht="24.75" customHeight="1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 ht="24.75" customHeight="1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 ht="24.75" customHeight="1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 ht="24.75" customHeight="1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 ht="24.75" customHeight="1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 ht="24.75" customHeight="1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 ht="24.75" customHeight="1">
      <c r="A56" s="178" t="s">
        <v>49</v>
      </c>
      <c r="B56" s="179"/>
      <c r="C56" s="180"/>
      <c r="D56" s="3"/>
      <c r="E56" s="3"/>
      <c r="F56" s="3"/>
      <c r="G56" s="3"/>
      <c r="H56" s="3"/>
      <c r="I56" s="13"/>
    </row>
    <row r="57" spans="1:9" ht="24.75" customHeight="1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 ht="24.75" customHeight="1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 ht="24.75" customHeight="1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 ht="24.75" customHeight="1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 ht="24.75" customHeight="1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 ht="24.75" customHeight="1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 ht="24.75" customHeight="1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 ht="24.75" customHeight="1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 ht="24.75" customHeight="1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 ht="24.75" customHeight="1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 ht="24.75" customHeight="1">
      <c r="A67" s="178" t="s">
        <v>50</v>
      </c>
      <c r="B67" s="179"/>
      <c r="C67" s="180"/>
      <c r="D67" s="3"/>
      <c r="E67" s="3"/>
      <c r="F67" s="3"/>
      <c r="G67" s="3"/>
      <c r="H67" s="3"/>
      <c r="I67" s="13"/>
    </row>
    <row r="68" spans="1:9" ht="48.75" customHeight="1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 ht="24.75" customHeight="1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 ht="24.75" customHeight="1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 ht="24.75" customHeight="1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 ht="24.75" customHeight="1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 ht="24.75" customHeight="1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 ht="24.75" customHeight="1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 ht="24.75" customHeight="1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 ht="24.75" customHeight="1">
      <c r="A76" s="178" t="s">
        <v>51</v>
      </c>
      <c r="B76" s="179"/>
      <c r="C76" s="180"/>
      <c r="D76" s="3"/>
      <c r="E76" s="3"/>
      <c r="F76" s="3"/>
      <c r="G76" s="3"/>
      <c r="H76" s="3"/>
      <c r="I76" s="13"/>
    </row>
    <row r="77" spans="1:9" ht="24.75" customHeight="1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 ht="24.75" customHeight="1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 ht="24.75" customHeight="1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 ht="24.75" customHeight="1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 ht="24.75" customHeight="1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 ht="24.75" customHeight="1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 ht="24.75" customHeight="1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 ht="24.75" customHeight="1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 ht="24.75" customHeight="1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 ht="24.75" customHeight="1">
      <c r="A86" s="178" t="s">
        <v>52</v>
      </c>
      <c r="B86" s="179"/>
      <c r="C86" s="180"/>
      <c r="D86" s="3"/>
      <c r="E86" s="3"/>
      <c r="F86" s="3"/>
      <c r="G86" s="3"/>
      <c r="H86" s="3"/>
      <c r="I86" s="13"/>
    </row>
    <row r="87" spans="1:9" ht="24.75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24.75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24.75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24.75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24.75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24.75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24.75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24.75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 ht="24.75" customHeight="1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 ht="24.75" customHeight="1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 ht="24.75" customHeight="1">
      <c r="A97" s="178" t="s">
        <v>54</v>
      </c>
      <c r="B97" s="179"/>
      <c r="C97" s="180"/>
      <c r="D97" s="3"/>
      <c r="E97" s="3"/>
      <c r="F97" s="3"/>
      <c r="G97" s="3"/>
      <c r="H97" s="3"/>
      <c r="I97" s="13"/>
    </row>
    <row r="98" spans="1:9" ht="24.75" customHeight="1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29" cm="1">
        <f t="array" ref="C98" ca="1">INDIRECT("'"&amp;INDIRECT("Main!B24")&amp;"'!C98")+SUM(E118+E145+E172)</f>
        <v>0</v>
      </c>
      <c r="D98" s="3"/>
      <c r="E98" s="28"/>
      <c r="F98" s="3"/>
      <c r="G98" s="3"/>
      <c r="H98" s="3"/>
      <c r="I98" s="13"/>
    </row>
    <row r="99" spans="1:9" ht="24.75" customHeight="1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29" cm="1">
        <f t="array" ref="C99" ca="1">INDIRECT("'"&amp;INDIRECT("Main!B24")&amp;"'!C99")+SUM(E119+E146+E173)</f>
        <v>0</v>
      </c>
      <c r="D99" s="3"/>
      <c r="E99" s="3"/>
      <c r="F99" s="3"/>
      <c r="G99" s="3"/>
      <c r="H99" s="3"/>
      <c r="I99" s="13"/>
    </row>
    <row r="100" spans="1:9" ht="24.75" customHeight="1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29" cm="1">
        <f t="array" ref="C100" ca="1">INDIRECT("'"&amp;INDIRECT("Main!B24")&amp;"'!C100")+SUM(E120+E147+E174)</f>
        <v>0</v>
      </c>
      <c r="D100" s="3"/>
      <c r="E100" s="3"/>
      <c r="F100" s="3"/>
      <c r="G100" s="3"/>
      <c r="H100" s="3"/>
      <c r="I100" s="13"/>
    </row>
    <row r="101" spans="1:9" ht="24.75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29" cm="1">
        <f t="array" ref="C101" ca="1">INDIRECT("'"&amp;INDIRECT("Main!B24")&amp;"'!C101")+SUM(E121+E148+E175)</f>
        <v>0</v>
      </c>
      <c r="D101" s="3"/>
      <c r="E101" s="3"/>
      <c r="F101" s="3"/>
      <c r="G101" s="3"/>
      <c r="H101" s="3"/>
      <c r="I101" s="13"/>
    </row>
    <row r="102" spans="1:9" ht="24.75" customHeight="1">
      <c r="A102" s="9" t="str" cm="1">
        <f t="array" ref="A102" ca="1">IF((INDIRECT("'"&amp;INDIRECT("Main!B9")&amp;"'!A116"))=0,"",(INDIRECT("'"&amp;INDIRECT("Main!B9")&amp;"'!A116")))</f>
        <v/>
      </c>
      <c r="B102" s="9" t="str" cm="1">
        <f t="array" ref="B102" ca="1">IF((INDIRECT("'"&amp;INDIRECT("Main!B9")&amp;"'!B116"))=0,"",(INDIRECT("'"&amp;INDIRECT("Main!B9")&amp;"'!B116")))</f>
        <v/>
      </c>
      <c r="C102" s="29" cm="1">
        <f t="array" ref="C102" ca="1">INDIRECT("'"&amp;INDIRECT("Main!B24")&amp;"'!C102")+SUM(E122+E149+E176)</f>
        <v>0</v>
      </c>
      <c r="D102" s="3"/>
      <c r="E102" s="3"/>
      <c r="F102" s="3"/>
      <c r="G102" s="3"/>
      <c r="H102" s="3"/>
      <c r="I102" s="13"/>
    </row>
    <row r="103" spans="1:9" ht="24.75" customHeight="1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29" cm="1">
        <f t="array" ref="C103" ca="1">INDIRECT("'"&amp;INDIRECT("Main!B24")&amp;"'!C103")+SUM(E123+E150+E177)</f>
        <v>0</v>
      </c>
      <c r="D103" s="3"/>
      <c r="E103" s="3"/>
      <c r="F103" s="3"/>
      <c r="G103" s="3"/>
      <c r="H103" s="3"/>
      <c r="I103" s="13"/>
    </row>
    <row r="104" spans="1:9" ht="24.75" customHeight="1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29" cm="1">
        <f t="array" ref="C104" ca="1">INDIRECT("'"&amp;INDIRECT("Main!B24")&amp;"'!C104")+SUM(E124+E151+E178)</f>
        <v>0</v>
      </c>
      <c r="D104" s="3"/>
      <c r="E104" s="3"/>
      <c r="F104" s="3"/>
      <c r="G104" s="3"/>
      <c r="H104" s="3"/>
      <c r="I104" s="13"/>
    </row>
    <row r="105" spans="1:9" ht="24.75" customHeight="1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29" cm="1">
        <f t="array" ref="C105" ca="1">INDIRECT("'"&amp;INDIRECT("Main!B24")&amp;"'!C105")+SUM(E125+E152+E179)</f>
        <v>0</v>
      </c>
      <c r="D105" s="3"/>
      <c r="E105" s="3"/>
      <c r="F105" s="3"/>
      <c r="G105" s="3"/>
      <c r="H105" s="3"/>
      <c r="I105" s="13"/>
    </row>
    <row r="106" spans="1:9" ht="24.75" customHeight="1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29" cm="1">
        <f t="array" ref="C106" ca="1">INDIRECT("'"&amp;INDIRECT("Main!B24")&amp;"'!C106")+SUM(E126+E153+E180)</f>
        <v>0</v>
      </c>
      <c r="D106" s="3"/>
      <c r="E106" s="3"/>
      <c r="F106" s="3"/>
      <c r="G106" s="3"/>
      <c r="H106" s="3"/>
      <c r="I106" s="13"/>
    </row>
    <row r="107" spans="1:9" ht="24.75" customHeight="1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29" cm="1">
        <f t="array" ref="C107" ca="1">INDIRECT("'"&amp;INDIRECT("Main!B24")&amp;"'!C107")+SUM(E127+E154+E181)</f>
        <v>0</v>
      </c>
      <c r="D107" s="3"/>
      <c r="E107" s="3"/>
      <c r="F107" s="3"/>
      <c r="G107" s="3"/>
      <c r="H107" s="3"/>
      <c r="I107" s="13"/>
    </row>
    <row r="108" spans="1:9" ht="24.75" customHeight="1">
      <c r="A108" s="15"/>
      <c r="B108" s="11" t="s">
        <v>55</v>
      </c>
      <c r="C108" s="29">
        <f ca="1">SUM(C98:C107)</f>
        <v>0</v>
      </c>
      <c r="D108" s="3"/>
      <c r="E108" s="3"/>
      <c r="F108" s="3"/>
      <c r="G108" s="3"/>
      <c r="H108" s="3"/>
      <c r="I108" s="13"/>
    </row>
    <row r="109" spans="1:9" ht="24.75" customHeight="1">
      <c r="A109" s="15"/>
      <c r="B109" s="11" t="s">
        <v>56</v>
      </c>
      <c r="C109" s="29">
        <f ca="1">C108-C96</f>
        <v>0</v>
      </c>
      <c r="D109" s="3"/>
      <c r="E109" s="3"/>
      <c r="F109" s="3"/>
      <c r="G109" s="3"/>
      <c r="H109" s="3"/>
      <c r="I109" s="13"/>
    </row>
    <row r="110" spans="1:9" ht="24.75" customHeight="1">
      <c r="A110" s="3"/>
      <c r="B110" s="3"/>
      <c r="C110" s="3"/>
      <c r="D110" s="3"/>
      <c r="E110" s="3"/>
      <c r="F110" s="3"/>
      <c r="G110" s="3"/>
      <c r="H110" s="3"/>
      <c r="I110" s="13"/>
    </row>
    <row r="111" spans="1:9" ht="24.75" customHeight="1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24.75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24.75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24.75" customHeight="1">
      <c r="A114" s="127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128"/>
      <c r="C114" s="128"/>
      <c r="D114" s="128"/>
      <c r="E114" s="129"/>
      <c r="F114" s="3"/>
      <c r="G114" s="3"/>
      <c r="H114" s="3"/>
      <c r="I114" s="13"/>
    </row>
    <row r="115" spans="1:9" ht="24.75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24.75" customHeight="1">
      <c r="A116" s="137" t="str">
        <f>"Balance Brought Forward From "&amp;IF(Main!B2,TEXT(EDATE(Main!B3,18)-1,"mmmm yyyy"),TEXT(Main!B3+((Main!B5-Main!B3)*18+17),"mmmm yyyy"))</f>
        <v>Balance Brought Forward From October 2026</v>
      </c>
      <c r="B116" s="146"/>
      <c r="C116" s="181"/>
      <c r="D116" s="181"/>
      <c r="E116" s="21" cm="1">
        <f t="array" ref="E116" ca="1">INDIRECT("'"&amp;INDIRECT("Main!B24")&amp;"'!E190")</f>
        <v>0</v>
      </c>
      <c r="F116" s="3"/>
      <c r="G116" s="3"/>
      <c r="H116" s="3"/>
      <c r="I116" s="13"/>
    </row>
    <row r="117" spans="1:9" ht="24.75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24.75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24.75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24.75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24.75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24.75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24.75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24.75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24.75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24.75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24.75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24.75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24.75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24.75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24.75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24.75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24.75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24.75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24.75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24.75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24.75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24.75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24.75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24.75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24.75" customHeight="1">
      <c r="A141" s="127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128"/>
      <c r="C141" s="128"/>
      <c r="D141" s="128"/>
      <c r="E141" s="129"/>
      <c r="F141" s="3"/>
      <c r="G141" s="3"/>
      <c r="H141" s="3"/>
      <c r="I141" s="13"/>
    </row>
    <row r="142" spans="1:9" ht="24.75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24.75" customHeight="1">
      <c r="A143" s="137" t="str">
        <f>"Balance Brought Forward From "&amp;IF(Main!B2,TEXT(EDATE(Main!B3,19)-1,"mmmm yyyy"),TEXT(Main!B3+((Main!B5-Main!B3)*19+18),"mmmm yyyy"))</f>
        <v>Balance Brought Forward From November 2026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24.75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24.75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24.75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24.75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24.75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24.75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24.75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24.75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24.75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24.75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24.75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24.75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24.75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24.75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24.75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24.75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24.75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24.75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24.75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24.75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24.75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24.75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24.75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24.75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24.75" customHeight="1">
      <c r="A168" s="127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128"/>
      <c r="C168" s="128"/>
      <c r="D168" s="128"/>
      <c r="E168" s="129"/>
      <c r="F168" s="3"/>
      <c r="G168" s="3"/>
      <c r="H168" s="3"/>
      <c r="I168" s="13"/>
    </row>
    <row r="169" spans="1:9" ht="24.75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24.75" customHeight="1">
      <c r="A170" s="137" t="str">
        <f>"Balance Brought Forward From "&amp;IF(Main!B2,TEXT(EDATE(Main!B3,20)-1,"mmmm yyyy"),TEXT(Main!B3+((Main!B5-Main!B3)*20+19),"mmmm yyyy"))</f>
        <v>Balance Brought Forward From December 2026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24.75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24.75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24.75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24.75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24.75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24.75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24.75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24.75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24.75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24.75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24.75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 ht="24.75" customHeight="1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 ht="24.75" customHeight="1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 ht="24.75" customHeight="1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24.75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 ht="24.75" customHeight="1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 ht="24.75" customHeight="1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24.75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 ht="24.75" customHeight="1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 ht="24.75" customHeight="1">
      <c r="A191" s="3"/>
      <c r="B191" s="3"/>
      <c r="C191" s="3"/>
      <c r="D191" s="3"/>
      <c r="E191" s="3"/>
      <c r="F191" s="3"/>
      <c r="G191" s="3"/>
      <c r="H191" s="3"/>
      <c r="I191" s="13"/>
    </row>
    <row r="192" spans="1:9" ht="24.75" customHeight="1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>
      <c r="A193" s="12"/>
      <c r="B193" s="12"/>
      <c r="C193" s="12"/>
      <c r="D193" s="12"/>
      <c r="E193" s="12"/>
      <c r="F193" s="12"/>
      <c r="G193" s="12"/>
      <c r="H193" s="12"/>
      <c r="I193" s="12"/>
    </row>
  </sheetData>
  <sheetProtection sheet="1" objects="1" formatCells="0" formatColumns="0" formatRows="0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89:B189"/>
    <mergeCell ref="C189:D189"/>
    <mergeCell ref="A190:B190"/>
    <mergeCell ref="C190:D190"/>
    <mergeCell ref="A2:A3"/>
    <mergeCell ref="A117:B134"/>
    <mergeCell ref="A144:B161"/>
    <mergeCell ref="A171:B188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529" priority="6" operator="greaterThanOrEqual">
      <formula>0</formula>
    </cfRule>
    <cfRule type="cellIs" dxfId="528" priority="5" operator="lessThan">
      <formula>0</formula>
    </cfRule>
  </conditionalFormatting>
  <conditionalFormatting sqref="C75">
    <cfRule type="cellIs" dxfId="527" priority="51" operator="equal">
      <formula>0</formula>
    </cfRule>
    <cfRule type="cellIs" dxfId="526" priority="50" operator="greaterThan">
      <formula>0</formula>
    </cfRule>
  </conditionalFormatting>
  <conditionalFormatting sqref="C77">
    <cfRule type="cellIs" dxfId="525" priority="49" operator="equal">
      <formula>0</formula>
    </cfRule>
    <cfRule type="cellIs" dxfId="524" priority="48" operator="greaterThan">
      <formula>0</formula>
    </cfRule>
  </conditionalFormatting>
  <conditionalFormatting sqref="C108">
    <cfRule type="cellIs" dxfId="523" priority="4" operator="greaterThanOrEqual">
      <formula>0</formula>
    </cfRule>
    <cfRule type="cellIs" dxfId="522" priority="3" operator="lessThan">
      <formula>0</formula>
    </cfRule>
  </conditionalFormatting>
  <conditionalFormatting sqref="C109">
    <cfRule type="cellIs" dxfId="521" priority="2" operator="greaterThanOrEqual">
      <formula>0</formula>
    </cfRule>
    <cfRule type="cellIs" dxfId="520" priority="1" operator="lessThan">
      <formula>0</formula>
    </cfRule>
  </conditionalFormatting>
  <conditionalFormatting sqref="E116">
    <cfRule type="cellIs" dxfId="519" priority="12" operator="greaterThanOrEqual">
      <formula>0</formula>
    </cfRule>
    <cfRule type="cellIs" dxfId="518" priority="11" operator="lessThan">
      <formula>0</formula>
    </cfRule>
  </conditionalFormatting>
  <conditionalFormatting sqref="E136">
    <cfRule type="cellIs" dxfId="517" priority="43" operator="greaterThanOrEqual">
      <formula>0</formula>
    </cfRule>
    <cfRule type="cellIs" dxfId="516" priority="42" operator="lessThan">
      <formula>0</formula>
    </cfRule>
  </conditionalFormatting>
  <conditionalFormatting sqref="E143">
    <cfRule type="cellIs" dxfId="515" priority="30" operator="greaterThanOrEqual">
      <formula>0</formula>
    </cfRule>
    <cfRule type="cellIs" dxfId="514" priority="29" operator="lessThan">
      <formula>0</formula>
    </cfRule>
  </conditionalFormatting>
  <conditionalFormatting sqref="E163">
    <cfRule type="cellIs" dxfId="513" priority="32" operator="greaterThanOrEqual">
      <formula>0</formula>
    </cfRule>
    <cfRule type="cellIs" dxfId="512" priority="31" operator="lessThan">
      <formula>0</formula>
    </cfRule>
  </conditionalFormatting>
  <conditionalFormatting sqref="E170">
    <cfRule type="cellIs" dxfId="511" priority="24" operator="greaterThanOrEqual">
      <formula>0</formula>
    </cfRule>
    <cfRule type="cellIs" dxfId="510" priority="23" operator="lessThan">
      <formula>0</formula>
    </cfRule>
  </conditionalFormatting>
  <conditionalFormatting sqref="E190">
    <cfRule type="cellIs" dxfId="509" priority="26" operator="greaterThanOrEqual">
      <formula>0</formula>
    </cfRule>
    <cfRule type="cellIs" dxfId="508" priority="25" operator="lessThan">
      <formula>0</formula>
    </cfRule>
  </conditionalFormatting>
  <conditionalFormatting sqref="C57:C66">
    <cfRule type="cellIs" dxfId="507" priority="55" operator="equal">
      <formula>0</formula>
    </cfRule>
    <cfRule type="cellIs" dxfId="506" priority="54" operator="greaterThan">
      <formula>0</formula>
    </cfRule>
  </conditionalFormatting>
  <conditionalFormatting sqref="C68:C69">
    <cfRule type="cellIs" dxfId="505" priority="53" operator="equal">
      <formula>0</formula>
    </cfRule>
    <cfRule type="cellIs" dxfId="504" priority="52" operator="greaterThan">
      <formula>0</formula>
    </cfRule>
  </conditionalFormatting>
  <conditionalFormatting sqref="C70:C74">
    <cfRule type="cellIs" dxfId="503" priority="41" operator="equal">
      <formula>0</formula>
    </cfRule>
    <cfRule type="cellIs" dxfId="502" priority="40" operator="greaterThan">
      <formula>0</formula>
    </cfRule>
  </conditionalFormatting>
  <conditionalFormatting sqref="C78:C79">
    <cfRule type="cellIs" dxfId="501" priority="10" operator="equal">
      <formula>0</formula>
    </cfRule>
    <cfRule type="cellIs" dxfId="500" priority="9" operator="greaterThan">
      <formula>0</formula>
    </cfRule>
  </conditionalFormatting>
  <conditionalFormatting sqref="C80:C84">
    <cfRule type="cellIs" dxfId="499" priority="39" operator="equal">
      <formula>0</formula>
    </cfRule>
    <cfRule type="cellIs" dxfId="498" priority="38" operator="greaterThan">
      <formula>0</formula>
    </cfRule>
  </conditionalFormatting>
  <conditionalFormatting sqref="C87:C89">
    <cfRule type="cellIs" dxfId="497" priority="47" operator="equal">
      <formula>0</formula>
    </cfRule>
    <cfRule type="cellIs" dxfId="496" priority="46" operator="greaterThan">
      <formula>0</formula>
    </cfRule>
  </conditionalFormatting>
  <conditionalFormatting sqref="C90:C91">
    <cfRule type="cellIs" dxfId="495" priority="8" operator="equal">
      <formula>0</formula>
    </cfRule>
    <cfRule type="cellIs" dxfId="494" priority="7" operator="greaterThan">
      <formula>0</formula>
    </cfRule>
  </conditionalFormatting>
  <conditionalFormatting sqref="C92:C94">
    <cfRule type="cellIs" dxfId="493" priority="37" operator="equal">
      <formula>0</formula>
    </cfRule>
    <cfRule type="cellIs" dxfId="492" priority="36" operator="greaterThan">
      <formula>0</formula>
    </cfRule>
  </conditionalFormatting>
  <conditionalFormatting sqref="C98:C107">
    <cfRule type="cellIs" dxfId="491" priority="20" operator="lessThan">
      <formula>0</formula>
    </cfRule>
    <cfRule type="cellIs" dxfId="490" priority="19" operator="greaterThanOrEqual">
      <formula>0</formula>
    </cfRule>
  </conditionalFormatting>
  <conditionalFormatting sqref="E118:E127">
    <cfRule type="cellIs" dxfId="489" priority="18" operator="equal">
      <formula>0</formula>
    </cfRule>
    <cfRule type="cellIs" dxfId="488" priority="17" operator="greaterThan">
      <formula>0</formula>
    </cfRule>
  </conditionalFormatting>
  <conditionalFormatting sqref="E145:E154">
    <cfRule type="cellIs" dxfId="487" priority="16" operator="equal">
      <formula>0</formula>
    </cfRule>
    <cfRule type="cellIs" dxfId="486" priority="15" operator="greaterThan">
      <formula>0</formula>
    </cfRule>
  </conditionalFormatting>
  <conditionalFormatting sqref="E172:E181">
    <cfRule type="cellIs" dxfId="485" priority="14" operator="equal">
      <formula>0</formula>
    </cfRule>
    <cfRule type="cellIs" dxfId="484" priority="13" operator="greaterThan">
      <formula>0</formula>
    </cfRule>
  </conditionalFormatting>
  <conditionalFormatting sqref="C47:C55 C85 C95:C96">
    <cfRule type="cellIs" dxfId="483" priority="57" operator="equal">
      <formula>0</formula>
    </cfRule>
  </conditionalFormatting>
  <conditionalFormatting sqref="C47:C55 C85 C95:C96 E144 E155:E162">
    <cfRule type="cellIs" dxfId="482" priority="56" operator="greaterThan">
      <formula>0</formula>
    </cfRule>
  </conditionalFormatting>
  <conditionalFormatting sqref="E117 E128:E135">
    <cfRule type="cellIs" dxfId="481" priority="45" operator="equal">
      <formula>0</formula>
    </cfRule>
    <cfRule type="cellIs" dxfId="480" priority="44" operator="greaterThan">
      <formula>0</formula>
    </cfRule>
  </conditionalFormatting>
  <conditionalFormatting sqref="E144 E155:E162">
    <cfRule type="cellIs" dxfId="479" priority="33" operator="equal">
      <formula>0</formula>
    </cfRule>
  </conditionalFormatting>
  <conditionalFormatting sqref="E171 E182:E189">
    <cfRule type="cellIs" dxfId="478" priority="28" operator="equal">
      <formula>0</formula>
    </cfRule>
    <cfRule type="cellIs" dxfId="477" priority="27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3"/>
  <sheetViews>
    <sheetView topLeftCell="A82" workbookViewId="0">
      <selection activeCell="F105" sqref="F105"/>
    </sheetView>
  </sheetViews>
  <sheetFormatPr defaultColWidth="9" defaultRowHeight="17.649999999999999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16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61"/>
      <c r="C1" s="161"/>
      <c r="D1" s="161"/>
      <c r="E1" s="161"/>
      <c r="F1" s="161"/>
      <c r="G1" s="161"/>
      <c r="H1" s="12"/>
      <c r="I1" s="12"/>
    </row>
    <row r="2" spans="1:9" ht="24.75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  <c r="H2" s="12"/>
      <c r="I2" s="12"/>
    </row>
    <row r="3" spans="1:9" ht="24.75" customHeight="1">
      <c r="A3" s="183"/>
      <c r="B3" s="2" t="s">
        <v>63</v>
      </c>
      <c r="C3" s="163">
        <f ca="1">E190</f>
        <v>0</v>
      </c>
      <c r="D3" s="163"/>
      <c r="E3" s="163"/>
      <c r="F3" s="163"/>
      <c r="G3" s="163"/>
      <c r="H3" s="12"/>
      <c r="I3" s="12"/>
    </row>
    <row r="4" spans="1:9" ht="24.75" customHeight="1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 ht="24.75" customHeight="1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 ht="24.75" customHeight="1">
      <c r="A6" s="3"/>
      <c r="B6" s="3"/>
      <c r="C6" s="3"/>
      <c r="D6" s="3"/>
      <c r="E6" s="3"/>
      <c r="F6" s="3"/>
      <c r="G6" s="3"/>
      <c r="H6" s="3"/>
      <c r="I6" s="13"/>
    </row>
    <row r="7" spans="1:9" ht="24.75" customHeight="1">
      <c r="A7" s="3"/>
      <c r="B7" s="3"/>
      <c r="C7" s="3"/>
      <c r="D7" s="3"/>
      <c r="E7" s="3"/>
      <c r="F7" s="3"/>
      <c r="G7" s="3"/>
      <c r="H7" s="3"/>
      <c r="I7" s="13"/>
    </row>
    <row r="8" spans="1:9" ht="24.75" customHeight="1">
      <c r="A8" s="104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24.75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24.75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24.75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24.75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24.75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24.75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24.75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24.75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24.75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24.75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24.75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24.75" customHeight="1">
      <c r="A20" s="104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 ht="24.75" customHeight="1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24.75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24.75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24.75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24.75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24.75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24.75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24.75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24.75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24.75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24.75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24.75" customHeight="1">
      <c r="A32" s="104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24.75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24.75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24.75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24.75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24.75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24.75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24.75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24.75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 ht="24.75" customHeight="1">
      <c r="A42" s="3"/>
      <c r="B42" s="3"/>
      <c r="C42" s="3"/>
      <c r="D42" s="3"/>
      <c r="E42" s="3"/>
      <c r="F42" s="3"/>
      <c r="G42" s="3"/>
      <c r="H42" s="3"/>
      <c r="I42" s="13"/>
    </row>
    <row r="43" spans="1:9" ht="24.75" customHeight="1">
      <c r="A43" s="3"/>
      <c r="B43" s="3"/>
      <c r="C43" s="3"/>
      <c r="D43" s="3"/>
      <c r="E43" s="3"/>
      <c r="F43" s="3"/>
      <c r="G43" s="3"/>
      <c r="H43" s="3"/>
      <c r="I43" s="13"/>
    </row>
    <row r="44" spans="1:9" ht="24.75" customHeight="1">
      <c r="A44" s="172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173"/>
      <c r="C44" s="174"/>
      <c r="D44" s="3"/>
      <c r="E44" s="3"/>
      <c r="F44" s="3"/>
      <c r="G44" s="3"/>
      <c r="H44" s="3"/>
      <c r="I44" s="13"/>
    </row>
    <row r="45" spans="1:9" ht="24.75" customHeight="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 ht="24.75" customHeight="1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 ht="24.75" customHeight="1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 ht="24.75" customHeight="1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 ht="24.75" customHeight="1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 ht="24.75" customHeight="1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 ht="24.75" customHeight="1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 ht="24.75" customHeight="1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 ht="24.75" customHeight="1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 ht="24.75" customHeight="1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 ht="24.75" customHeight="1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 ht="24.75" customHeight="1">
      <c r="A56" s="178" t="s">
        <v>49</v>
      </c>
      <c r="B56" s="179"/>
      <c r="C56" s="180"/>
      <c r="D56" s="3"/>
      <c r="E56" s="3"/>
      <c r="F56" s="3"/>
      <c r="G56" s="3"/>
      <c r="H56" s="3"/>
      <c r="I56" s="13"/>
    </row>
    <row r="57" spans="1:9" ht="24.75" customHeight="1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 ht="24.75" customHeight="1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 ht="24.75" customHeight="1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 ht="24.75" customHeight="1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 ht="24.75" customHeight="1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 ht="24.75" customHeight="1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 ht="24.75" customHeight="1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 ht="24.75" customHeight="1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 ht="24.75" customHeight="1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 ht="24.75" customHeight="1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 ht="24.75" customHeight="1">
      <c r="A67" s="178" t="s">
        <v>50</v>
      </c>
      <c r="B67" s="179"/>
      <c r="C67" s="180"/>
      <c r="D67" s="3"/>
      <c r="E67" s="3"/>
      <c r="F67" s="3"/>
      <c r="G67" s="3"/>
      <c r="H67" s="3"/>
      <c r="I67" s="13"/>
    </row>
    <row r="68" spans="1:9" ht="24.75" customHeight="1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 ht="24.75" customHeight="1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 ht="24.75" customHeight="1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 ht="24.75" customHeight="1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 ht="24.75" customHeight="1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 ht="24.75" customHeight="1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 ht="24.75" customHeight="1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 ht="24.75" customHeight="1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 ht="24.75" customHeight="1">
      <c r="A76" s="178" t="s">
        <v>51</v>
      </c>
      <c r="B76" s="179"/>
      <c r="C76" s="180"/>
      <c r="D76" s="3"/>
      <c r="E76" s="3"/>
      <c r="F76" s="3"/>
      <c r="G76" s="3"/>
      <c r="H76" s="3"/>
      <c r="I76" s="13"/>
    </row>
    <row r="77" spans="1:9" ht="24.75" customHeight="1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 ht="24.75" customHeight="1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 ht="24.75" customHeight="1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 ht="24.75" customHeight="1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 ht="24.75" customHeight="1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 ht="24.75" customHeight="1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 ht="24.75" customHeight="1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 ht="24.75" customHeight="1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 ht="24.75" customHeight="1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 ht="24.75" customHeight="1">
      <c r="A86" s="178" t="s">
        <v>52</v>
      </c>
      <c r="B86" s="179"/>
      <c r="C86" s="180"/>
      <c r="D86" s="3"/>
      <c r="E86" s="3"/>
      <c r="F86" s="3"/>
      <c r="G86" s="3"/>
      <c r="H86" s="3"/>
      <c r="I86" s="13"/>
    </row>
    <row r="87" spans="1:9" ht="24.75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24.75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24.75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24.75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24.75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24.75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24.75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24.75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 ht="24.75" customHeight="1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 ht="24.75" customHeight="1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 ht="24.75" customHeight="1">
      <c r="A97" s="178" t="s">
        <v>54</v>
      </c>
      <c r="B97" s="179"/>
      <c r="C97" s="180"/>
      <c r="D97" s="3"/>
      <c r="E97" s="3"/>
      <c r="F97" s="3"/>
      <c r="G97" s="3"/>
      <c r="H97" s="3"/>
      <c r="I97" s="13"/>
    </row>
    <row r="98" spans="1:9" ht="24.75" customHeight="1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8" cm="1">
        <f t="array" ref="C98" ca="1">INDIRECT("'"&amp;INDIRECT("Main!B27")&amp;"'!C98")+SUM(E118+E145+E172)</f>
        <v>0</v>
      </c>
      <c r="D98" s="3"/>
      <c r="E98" s="28"/>
      <c r="F98" s="3"/>
      <c r="G98" s="3"/>
      <c r="H98" s="3"/>
      <c r="I98" s="13"/>
    </row>
    <row r="99" spans="1:9" ht="24.75" customHeight="1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8" cm="1">
        <f t="array" ref="C99" ca="1">INDIRECT("'"&amp;INDIRECT("Main!B27")&amp;"'!C99")+SUM(E119+E146+E173)</f>
        <v>0</v>
      </c>
      <c r="D99" s="3"/>
      <c r="E99" s="3"/>
      <c r="F99" s="3"/>
      <c r="G99" s="3"/>
      <c r="H99" s="3"/>
      <c r="I99" s="13"/>
    </row>
    <row r="100" spans="1:9" ht="24.75" customHeight="1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8" cm="1">
        <f t="array" ref="C100" ca="1">INDIRECT("'"&amp;INDIRECT("Main!B27")&amp;"'!C100")+SUM(E120+E147+E174)</f>
        <v>0</v>
      </c>
      <c r="D100" s="3"/>
      <c r="E100" s="3"/>
      <c r="F100" s="3"/>
      <c r="G100" s="3"/>
      <c r="H100" s="3"/>
      <c r="I100" s="13"/>
    </row>
    <row r="101" spans="1:9" ht="24.75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8" cm="1">
        <f t="array" ref="C101" ca="1">INDIRECT("'"&amp;INDIRECT("Main!B27")&amp;"'!C101")+SUM(E121+E148+E175)</f>
        <v>0</v>
      </c>
      <c r="D101" s="3"/>
      <c r="E101" s="3"/>
      <c r="F101" s="3"/>
      <c r="G101" s="3"/>
      <c r="H101" s="3"/>
      <c r="I101" s="13"/>
    </row>
    <row r="102" spans="1:9" ht="24.75" customHeight="1">
      <c r="A102" s="9" t="str" cm="1">
        <f t="array" ref="A102" ca="1">IF((INDIRECT("'"&amp;INDIRECT("Main!B9")&amp;"'!A116"))=0,"",(INDIRECT("'"&amp;INDIRECT("Main!B9")&amp;"'!A116")))</f>
        <v/>
      </c>
      <c r="B102" s="9" t="str" cm="1">
        <f t="array" ref="B102" ca="1">IF((INDIRECT("'"&amp;INDIRECT("Main!B9")&amp;"'!B116"))=0,"",(INDIRECT("'"&amp;INDIRECT("Main!B9")&amp;"'!B116")))</f>
        <v/>
      </c>
      <c r="C102" s="8" cm="1">
        <f t="array" ref="C102" ca="1">INDIRECT("'"&amp;INDIRECT("Main!B27")&amp;"'!C102")+SUM(E122+E149+E176)</f>
        <v>0</v>
      </c>
      <c r="D102" s="3"/>
      <c r="E102" s="3"/>
      <c r="F102" s="3"/>
      <c r="G102" s="3"/>
      <c r="H102" s="3"/>
      <c r="I102" s="13"/>
    </row>
    <row r="103" spans="1:9" ht="24.75" customHeight="1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8" cm="1">
        <f t="array" ref="C103" ca="1">INDIRECT("'"&amp;INDIRECT("Main!B27")&amp;"'!C103")+SUM(E123+E150+E177)</f>
        <v>0</v>
      </c>
      <c r="D103" s="3"/>
      <c r="E103" s="3"/>
      <c r="F103" s="3"/>
      <c r="G103" s="3"/>
      <c r="H103" s="3"/>
      <c r="I103" s="13"/>
    </row>
    <row r="104" spans="1:9" ht="24.75" customHeight="1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8" cm="1">
        <f t="array" ref="C104" ca="1">INDIRECT("'"&amp;INDIRECT("Main!B27")&amp;"'!C104")+SUM(E124+E151+E178)</f>
        <v>0</v>
      </c>
      <c r="D104" s="3"/>
      <c r="E104" s="3"/>
      <c r="F104" s="3"/>
      <c r="G104" s="3"/>
      <c r="H104" s="3"/>
      <c r="I104" s="13"/>
    </row>
    <row r="105" spans="1:9" ht="24.75" customHeight="1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8" cm="1">
        <f t="array" ref="C105" ca="1">INDIRECT("'"&amp;INDIRECT("Main!B27")&amp;"'!C105")+SUM(E125+E152+E179)</f>
        <v>0</v>
      </c>
      <c r="D105" s="3"/>
      <c r="E105" s="3"/>
      <c r="F105" s="3"/>
      <c r="G105" s="3"/>
      <c r="H105" s="3"/>
      <c r="I105" s="13"/>
    </row>
    <row r="106" spans="1:9" ht="24.75" customHeight="1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8" cm="1">
        <f t="array" ref="C106" ca="1">INDIRECT("'"&amp;INDIRECT("Main!B27")&amp;"'!C106")+SUM(E126+E153+E180)</f>
        <v>0</v>
      </c>
      <c r="D106" s="3"/>
      <c r="E106" s="3"/>
      <c r="F106" s="3"/>
      <c r="G106" s="3"/>
      <c r="H106" s="3"/>
      <c r="I106" s="13"/>
    </row>
    <row r="107" spans="1:9" ht="24.75" customHeight="1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8" cm="1">
        <f t="array" ref="C107" ca="1">INDIRECT("'"&amp;INDIRECT("Main!B27")&amp;"'!C107")+SUM(E127+E154+E181)</f>
        <v>0</v>
      </c>
      <c r="D107" s="3"/>
      <c r="E107" s="3"/>
      <c r="F107" s="3"/>
      <c r="G107" s="3"/>
      <c r="H107" s="3"/>
      <c r="I107" s="13"/>
    </row>
    <row r="108" spans="1:9" ht="24.75" customHeight="1">
      <c r="A108" s="15"/>
      <c r="B108" s="11" t="s">
        <v>55</v>
      </c>
      <c r="C108" s="8">
        <f ca="1">SUM(C98:C107)</f>
        <v>0</v>
      </c>
      <c r="D108" s="3"/>
      <c r="E108" s="3"/>
      <c r="F108" s="3"/>
      <c r="G108" s="3"/>
      <c r="H108" s="3"/>
      <c r="I108" s="13"/>
    </row>
    <row r="109" spans="1:9" ht="24.75" customHeight="1">
      <c r="A109" s="15"/>
      <c r="B109" s="11" t="s">
        <v>56</v>
      </c>
      <c r="C109" s="8">
        <f ca="1">C108-C96</f>
        <v>0</v>
      </c>
      <c r="D109" s="3"/>
      <c r="E109" s="3"/>
      <c r="F109" s="3"/>
      <c r="G109" s="3"/>
      <c r="H109" s="3"/>
      <c r="I109" s="13"/>
    </row>
    <row r="110" spans="1:9" ht="24.75" customHeight="1">
      <c r="A110" s="3"/>
      <c r="B110" s="3"/>
      <c r="C110" s="3"/>
      <c r="D110" s="3"/>
      <c r="E110" s="3"/>
      <c r="F110" s="3"/>
      <c r="G110" s="3"/>
      <c r="H110" s="3"/>
      <c r="I110" s="13"/>
    </row>
    <row r="111" spans="1:9" ht="24.75" customHeight="1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24.75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24.75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24.75" customHeight="1">
      <c r="A114" s="127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128"/>
      <c r="C114" s="128"/>
      <c r="D114" s="128"/>
      <c r="E114" s="129"/>
      <c r="F114" s="3"/>
      <c r="G114" s="3"/>
      <c r="H114" s="3"/>
      <c r="I114" s="13"/>
    </row>
    <row r="115" spans="1:9" ht="24.75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24.75" customHeight="1">
      <c r="A116" s="137" t="str">
        <f>"Balance Brought Forward From "&amp;IF(Main!B2,TEXT(EDATE(Main!B3,21)-1,"mmmm yyyy"),TEXT(Main!B3+((Main!B5-Main!B3)*21+20),"mmmm yyyy"))</f>
        <v>Balance Brought Forward From January 2027</v>
      </c>
      <c r="B116" s="146"/>
      <c r="C116" s="181"/>
      <c r="D116" s="181"/>
      <c r="E116" s="21" cm="1">
        <f t="array" ref="E116" ca="1">INDIRECT("'"&amp;INDIRECT("Main!B27")&amp;"'!E190")</f>
        <v>0</v>
      </c>
      <c r="F116" s="3"/>
      <c r="G116" s="3"/>
      <c r="H116" s="3"/>
      <c r="I116" s="13"/>
    </row>
    <row r="117" spans="1:9" ht="24.75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24.75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24.75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24.75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24.75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24.75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24.75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24.75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24.75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24.75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24.75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24.75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24.75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24.75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24.75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24.75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24.75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24.75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24.75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24.75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24.75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24.75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24.75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24.75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24.75" customHeight="1">
      <c r="A141" s="127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128"/>
      <c r="C141" s="128"/>
      <c r="D141" s="128"/>
      <c r="E141" s="129"/>
      <c r="F141" s="3"/>
      <c r="G141" s="3"/>
      <c r="H141" s="3"/>
      <c r="I141" s="13"/>
    </row>
    <row r="142" spans="1:9" ht="24.75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24.75" customHeight="1">
      <c r="A143" s="137" t="str">
        <f>"Balance Brought Forward From "&amp;IF(Main!B2,TEXT(EDATE(Main!B3,22)-1,"mmmm yyyy"),TEXT(Main!B3+((Main!B5-Main!B3)*22+21),"mmmm yyyy"))</f>
        <v>Balance Brought Forward From February 2027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24.75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24.75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24.75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24.75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24.75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24.75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24.75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24.75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24.75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24.75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24.75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24.75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24.75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24.75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24.75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24.75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24.75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24.75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24.75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24.75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24.75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24.75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24.75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24.75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24.75" customHeight="1">
      <c r="A168" s="127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128"/>
      <c r="C168" s="128"/>
      <c r="D168" s="128"/>
      <c r="E168" s="129"/>
      <c r="F168" s="3"/>
      <c r="G168" s="3"/>
      <c r="H168" s="3"/>
      <c r="I168" s="13"/>
    </row>
    <row r="169" spans="1:9" ht="24.75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24.75" customHeight="1">
      <c r="A170" s="137" t="str">
        <f>"Balance Brought Forward From "&amp;IF(Main!B2,TEXT(EDATE(Main!B3,23)-1,"mmmm yyyy"),TEXT(Main!B3+((Main!B5-Main!B3)*23+22),"mmmm yyyy"))</f>
        <v>Balance Brought Forward From March 2027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24.75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24.75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24.75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24.75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24.75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24.75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24.75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24.75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24.75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24.75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24.75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 ht="24.75" customHeight="1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 ht="24.75" customHeight="1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 ht="24.75" customHeight="1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24.75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 ht="24.75" customHeight="1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24.75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 ht="24.75" customHeight="1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 ht="24.75" customHeight="1">
      <c r="A191" s="3"/>
      <c r="B191" s="3"/>
      <c r="C191" s="3"/>
      <c r="D191" s="3"/>
      <c r="E191" s="3"/>
      <c r="F191" s="3"/>
      <c r="G191" s="3"/>
      <c r="H191" s="3"/>
      <c r="I191" s="13"/>
    </row>
    <row r="192" spans="1:9" ht="24.75" customHeight="1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 ht="24.75" customHeight="1">
      <c r="A193" s="12"/>
      <c r="B193" s="12"/>
      <c r="C193" s="12"/>
      <c r="D193" s="12"/>
      <c r="E193" s="12"/>
      <c r="F193" s="12"/>
      <c r="G193" s="12"/>
      <c r="H193" s="12"/>
      <c r="I193" s="12"/>
    </row>
  </sheetData>
  <sheetProtection sheet="1" objects="1" formatCells="0" formatColumns="0" formatRows="0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5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89:B189"/>
    <mergeCell ref="C189:D189"/>
    <mergeCell ref="A190:B190"/>
    <mergeCell ref="C190:D190"/>
    <mergeCell ref="A2:A3"/>
    <mergeCell ref="A117:B134"/>
    <mergeCell ref="A144:B161"/>
    <mergeCell ref="A171:B188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476" priority="6" operator="equal">
      <formula>0</formula>
    </cfRule>
    <cfRule type="cellIs" dxfId="475" priority="5" operator="greaterThan">
      <formula>0</formula>
    </cfRule>
  </conditionalFormatting>
  <conditionalFormatting sqref="C75">
    <cfRule type="cellIs" dxfId="474" priority="55" operator="equal">
      <formula>0</formula>
    </cfRule>
    <cfRule type="cellIs" dxfId="473" priority="54" operator="greaterThan">
      <formula>0</formula>
    </cfRule>
  </conditionalFormatting>
  <conditionalFormatting sqref="C77">
    <cfRule type="cellIs" dxfId="472" priority="53" operator="equal">
      <formula>0</formula>
    </cfRule>
    <cfRule type="cellIs" dxfId="471" priority="52" operator="greaterThan">
      <formula>0</formula>
    </cfRule>
  </conditionalFormatting>
  <conditionalFormatting sqref="C108">
    <cfRule type="cellIs" dxfId="470" priority="4" operator="greaterThanOrEqual">
      <formula>0</formula>
    </cfRule>
    <cfRule type="cellIs" dxfId="469" priority="3" operator="lessThan">
      <formula>0</formula>
    </cfRule>
  </conditionalFormatting>
  <conditionalFormatting sqref="C109">
    <cfRule type="cellIs" dxfId="468" priority="2" operator="greaterThanOrEqual">
      <formula>0</formula>
    </cfRule>
    <cfRule type="cellIs" dxfId="467" priority="1" operator="lessThan">
      <formula>0</formula>
    </cfRule>
  </conditionalFormatting>
  <conditionalFormatting sqref="E116">
    <cfRule type="cellIs" dxfId="466" priority="16" operator="greaterThanOrEqual">
      <formula>0</formula>
    </cfRule>
    <cfRule type="cellIs" dxfId="465" priority="15" operator="lessThan">
      <formula>0</formula>
    </cfRule>
  </conditionalFormatting>
  <conditionalFormatting sqref="E136">
    <cfRule type="cellIs" dxfId="464" priority="47" operator="greaterThanOrEqual">
      <formula>0</formula>
    </cfRule>
    <cfRule type="cellIs" dxfId="463" priority="46" operator="lessThan">
      <formula>0</formula>
    </cfRule>
  </conditionalFormatting>
  <conditionalFormatting sqref="E143">
    <cfRule type="cellIs" dxfId="462" priority="34" operator="greaterThanOrEqual">
      <formula>0</formula>
    </cfRule>
    <cfRule type="cellIs" dxfId="461" priority="33" operator="lessThan">
      <formula>0</formula>
    </cfRule>
  </conditionalFormatting>
  <conditionalFormatting sqref="E163">
    <cfRule type="cellIs" dxfId="460" priority="36" operator="greaterThanOrEqual">
      <formula>0</formula>
    </cfRule>
    <cfRule type="cellIs" dxfId="459" priority="35" operator="lessThan">
      <formula>0</formula>
    </cfRule>
  </conditionalFormatting>
  <conditionalFormatting sqref="E170">
    <cfRule type="cellIs" dxfId="458" priority="28" operator="greaterThanOrEqual">
      <formula>0</formula>
    </cfRule>
    <cfRule type="cellIs" dxfId="457" priority="27" operator="lessThan">
      <formula>0</formula>
    </cfRule>
  </conditionalFormatting>
  <conditionalFormatting sqref="E190">
    <cfRule type="cellIs" dxfId="456" priority="30" operator="greaterThanOrEqual">
      <formula>0</formula>
    </cfRule>
    <cfRule type="cellIs" dxfId="455" priority="29" operator="lessThan">
      <formula>0</formula>
    </cfRule>
  </conditionalFormatting>
  <conditionalFormatting sqref="C57:C66">
    <cfRule type="cellIs" dxfId="454" priority="59" operator="equal">
      <formula>0</formula>
    </cfRule>
    <cfRule type="cellIs" dxfId="453" priority="58" operator="greaterThan">
      <formula>0</formula>
    </cfRule>
  </conditionalFormatting>
  <conditionalFormatting sqref="C68:C69">
    <cfRule type="cellIs" dxfId="452" priority="57" operator="equal">
      <formula>0</formula>
    </cfRule>
    <cfRule type="cellIs" dxfId="451" priority="56" operator="greaterThan">
      <formula>0</formula>
    </cfRule>
  </conditionalFormatting>
  <conditionalFormatting sqref="C70:C74">
    <cfRule type="cellIs" dxfId="450" priority="45" operator="equal">
      <formula>0</formula>
    </cfRule>
    <cfRule type="cellIs" dxfId="449" priority="44" operator="greaterThan">
      <formula>0</formula>
    </cfRule>
  </conditionalFormatting>
  <conditionalFormatting sqref="C78:C79">
    <cfRule type="cellIs" dxfId="448" priority="14" operator="equal">
      <formula>0</formula>
    </cfRule>
    <cfRule type="cellIs" dxfId="447" priority="13" operator="greaterThan">
      <formula>0</formula>
    </cfRule>
  </conditionalFormatting>
  <conditionalFormatting sqref="C80:C84">
    <cfRule type="cellIs" dxfId="446" priority="43" operator="equal">
      <formula>0</formula>
    </cfRule>
    <cfRule type="cellIs" dxfId="445" priority="42" operator="greaterThan">
      <formula>0</formula>
    </cfRule>
  </conditionalFormatting>
  <conditionalFormatting sqref="C87:C89">
    <cfRule type="cellIs" dxfId="444" priority="51" operator="equal">
      <formula>0</formula>
    </cfRule>
    <cfRule type="cellIs" dxfId="443" priority="50" operator="greaterThan">
      <formula>0</formula>
    </cfRule>
  </conditionalFormatting>
  <conditionalFormatting sqref="C90:C91">
    <cfRule type="cellIs" dxfId="442" priority="12" operator="equal">
      <formula>0</formula>
    </cfRule>
    <cfRule type="cellIs" dxfId="441" priority="11" operator="greaterThan">
      <formula>0</formula>
    </cfRule>
  </conditionalFormatting>
  <conditionalFormatting sqref="C92:C94">
    <cfRule type="cellIs" dxfId="440" priority="41" operator="equal">
      <formula>0</formula>
    </cfRule>
    <cfRule type="cellIs" dxfId="439" priority="40" operator="greaterThan">
      <formula>0</formula>
    </cfRule>
  </conditionalFormatting>
  <conditionalFormatting sqref="C98:C107">
    <cfRule type="cellIs" dxfId="438" priority="24" operator="lessThan">
      <formula>0</formula>
    </cfRule>
    <cfRule type="cellIs" dxfId="437" priority="23" operator="greaterThanOrEqual">
      <formula>0</formula>
    </cfRule>
  </conditionalFormatting>
  <conditionalFormatting sqref="E118:E127">
    <cfRule type="cellIs" dxfId="436" priority="22" operator="equal">
      <formula>0</formula>
    </cfRule>
    <cfRule type="cellIs" dxfId="435" priority="21" operator="greaterThan">
      <formula>0</formula>
    </cfRule>
  </conditionalFormatting>
  <conditionalFormatting sqref="E145:E154">
    <cfRule type="cellIs" dxfId="434" priority="20" operator="equal">
      <formula>0</formula>
    </cfRule>
    <cfRule type="cellIs" dxfId="433" priority="19" operator="greaterThan">
      <formula>0</formula>
    </cfRule>
  </conditionalFormatting>
  <conditionalFormatting sqref="E172:E181">
    <cfRule type="cellIs" dxfId="432" priority="18" operator="equal">
      <formula>0</formula>
    </cfRule>
    <cfRule type="cellIs" dxfId="431" priority="17" operator="greaterThan">
      <formula>0</formula>
    </cfRule>
  </conditionalFormatting>
  <conditionalFormatting sqref="C47:C55 C85 C95:C96">
    <cfRule type="cellIs" dxfId="430" priority="61" operator="equal">
      <formula>0</formula>
    </cfRule>
  </conditionalFormatting>
  <conditionalFormatting sqref="C47:C55 C85 C95:C96 E144 E155:E162">
    <cfRule type="cellIs" dxfId="429" priority="60" operator="greaterThan">
      <formula>0</formula>
    </cfRule>
  </conditionalFormatting>
  <conditionalFormatting sqref="E117 E128:E135">
    <cfRule type="cellIs" dxfId="428" priority="49" operator="equal">
      <formula>0</formula>
    </cfRule>
    <cfRule type="cellIs" dxfId="427" priority="48" operator="greaterThan">
      <formula>0</formula>
    </cfRule>
  </conditionalFormatting>
  <conditionalFormatting sqref="E144 E155:E162">
    <cfRule type="cellIs" dxfId="426" priority="37" operator="equal">
      <formula>0</formula>
    </cfRule>
  </conditionalFormatting>
  <conditionalFormatting sqref="E171 E182:E189">
    <cfRule type="cellIs" dxfId="425" priority="32" operator="equal">
      <formula>0</formula>
    </cfRule>
    <cfRule type="cellIs" dxfId="424" priority="3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93"/>
  <sheetViews>
    <sheetView topLeftCell="A61" workbookViewId="0">
      <selection activeCell="E86" sqref="E86"/>
    </sheetView>
  </sheetViews>
  <sheetFormatPr defaultColWidth="9" defaultRowHeight="17.649999999999999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16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61"/>
      <c r="C1" s="161"/>
      <c r="D1" s="161"/>
      <c r="E1" s="161"/>
      <c r="F1" s="161"/>
      <c r="G1" s="161"/>
      <c r="H1" s="12"/>
      <c r="I1" s="12"/>
    </row>
    <row r="2" spans="1:9" ht="24.75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  <c r="H2" s="12"/>
      <c r="I2" s="12"/>
    </row>
    <row r="3" spans="1:9" ht="24.75" customHeight="1">
      <c r="A3" s="183"/>
      <c r="B3" s="2" t="s">
        <v>63</v>
      </c>
      <c r="C3" s="163">
        <f ca="1">E190</f>
        <v>0</v>
      </c>
      <c r="D3" s="163"/>
      <c r="E3" s="163"/>
      <c r="F3" s="163"/>
      <c r="G3" s="163"/>
      <c r="H3" s="12"/>
      <c r="I3" s="12"/>
    </row>
    <row r="4" spans="1:9" ht="24.75" customHeight="1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 ht="24.75" customHeight="1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 ht="24.75" customHeight="1">
      <c r="A6" s="3"/>
      <c r="B6" s="3"/>
      <c r="C6" s="3"/>
      <c r="D6" s="3"/>
      <c r="E6" s="3"/>
      <c r="F6" s="3"/>
      <c r="G6" s="3"/>
      <c r="H6" s="3"/>
      <c r="I6" s="13"/>
    </row>
    <row r="7" spans="1:9" ht="24.75" customHeight="1">
      <c r="A7" s="3"/>
      <c r="B7" s="3"/>
      <c r="C7" s="3"/>
      <c r="D7" s="3"/>
      <c r="E7" s="3"/>
      <c r="F7" s="3"/>
      <c r="G7" s="3"/>
      <c r="H7" s="3"/>
      <c r="I7" s="13"/>
    </row>
    <row r="8" spans="1:9" ht="24.75" customHeight="1">
      <c r="A8" s="104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24.75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24.75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24.75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24.75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24.75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24.75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24.75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24.75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24.75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24.75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24.75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24.75" customHeight="1">
      <c r="A20" s="104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 ht="24.75" customHeight="1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24.75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24.75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24.75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24.75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24.75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24.75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24.75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24.75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24.75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24.75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24.75" customHeight="1">
      <c r="A32" s="104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24.75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24.75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24.75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24.75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24.75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24.75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24.75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24.75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 ht="24.75" customHeight="1">
      <c r="A42" s="3"/>
      <c r="B42" s="3"/>
      <c r="C42" s="3"/>
      <c r="D42" s="3"/>
      <c r="E42" s="3"/>
      <c r="F42" s="3"/>
      <c r="G42" s="3"/>
      <c r="H42" s="3"/>
      <c r="I42" s="13"/>
    </row>
    <row r="43" spans="1:9" ht="24.75" customHeight="1">
      <c r="A43" s="3"/>
      <c r="B43" s="3"/>
      <c r="C43" s="3"/>
      <c r="D43" s="3"/>
      <c r="E43" s="3"/>
      <c r="F43" s="3"/>
      <c r="G43" s="3"/>
      <c r="H43" s="3"/>
      <c r="I43" s="13"/>
    </row>
    <row r="44" spans="1:9" ht="24.75" customHeight="1">
      <c r="A44" s="172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173"/>
      <c r="C44" s="174"/>
      <c r="D44" s="3"/>
      <c r="E44" s="3"/>
      <c r="F44" s="3"/>
      <c r="G44" s="3"/>
      <c r="H44" s="3"/>
      <c r="I44" s="13"/>
    </row>
    <row r="45" spans="1:9" ht="24.75" customHeight="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 ht="24.75" customHeight="1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 ht="24.75" customHeight="1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 ht="24.75" customHeight="1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 ht="24.75" customHeight="1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 ht="24.75" customHeight="1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 ht="24.75" customHeight="1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 ht="24.75" customHeight="1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 ht="24.75" customHeight="1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 ht="24.75" customHeight="1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 ht="24.75" customHeight="1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 ht="24.75" customHeight="1">
      <c r="A56" s="178" t="s">
        <v>49</v>
      </c>
      <c r="B56" s="179"/>
      <c r="C56" s="180"/>
      <c r="D56" s="3"/>
      <c r="E56" s="3"/>
      <c r="F56" s="3"/>
      <c r="G56" s="3"/>
      <c r="H56" s="3"/>
      <c r="I56" s="13"/>
    </row>
    <row r="57" spans="1:9" ht="24.75" customHeight="1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 ht="24.75" customHeight="1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 ht="24.75" customHeight="1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 ht="24.75" customHeight="1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 ht="24.75" customHeight="1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 ht="24.75" customHeight="1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 ht="24.75" customHeight="1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 ht="24.75" customHeight="1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 ht="24.75" customHeight="1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 ht="24.75" customHeight="1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 ht="24.75" customHeight="1">
      <c r="A67" s="178" t="s">
        <v>50</v>
      </c>
      <c r="B67" s="179"/>
      <c r="C67" s="180"/>
      <c r="D67" s="3"/>
      <c r="E67" s="3"/>
      <c r="F67" s="3"/>
      <c r="G67" s="3"/>
      <c r="H67" s="3"/>
      <c r="I67" s="13"/>
    </row>
    <row r="68" spans="1:9" ht="24.75" customHeight="1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 ht="24.75" customHeight="1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 ht="24.75" customHeight="1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 ht="24.75" customHeight="1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 ht="24.75" customHeight="1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 ht="24.75" customHeight="1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 ht="24.75" customHeight="1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 ht="24.75" customHeight="1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 ht="24.75" customHeight="1">
      <c r="A76" s="178" t="s">
        <v>51</v>
      </c>
      <c r="B76" s="179"/>
      <c r="C76" s="180"/>
      <c r="D76" s="3"/>
      <c r="E76" s="3"/>
      <c r="F76" s="3"/>
      <c r="G76" s="3"/>
      <c r="H76" s="3"/>
      <c r="I76" s="13"/>
    </row>
    <row r="77" spans="1:9" ht="24.75" customHeight="1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 ht="24.75" customHeight="1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 ht="24.75" customHeight="1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 ht="24.75" customHeight="1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 ht="24.75" customHeight="1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 ht="24.75" customHeight="1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 ht="24.75" customHeight="1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 ht="24.75" customHeight="1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 ht="24.75" customHeight="1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 ht="24.75" customHeight="1">
      <c r="A86" s="178" t="s">
        <v>52</v>
      </c>
      <c r="B86" s="179"/>
      <c r="C86" s="180"/>
      <c r="D86" s="3"/>
      <c r="E86" s="3"/>
      <c r="F86" s="3"/>
      <c r="G86" s="3"/>
      <c r="H86" s="3"/>
      <c r="I86" s="13"/>
    </row>
    <row r="87" spans="1:9" ht="24.75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24.75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24.75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24.75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24.75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24.75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24.75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24.75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 ht="24.75" customHeight="1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 ht="24.75" customHeight="1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 ht="24.75" customHeight="1">
      <c r="A97" s="178" t="s">
        <v>54</v>
      </c>
      <c r="B97" s="179"/>
      <c r="C97" s="180"/>
      <c r="D97" s="3"/>
      <c r="E97" s="3"/>
      <c r="F97" s="3"/>
      <c r="G97" s="3"/>
      <c r="H97" s="3"/>
      <c r="I97" s="13"/>
    </row>
    <row r="98" spans="1:9" ht="24.75" customHeight="1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8" cm="1">
        <f t="array" ref="C98" ca="1">INDIRECT("'"&amp;INDIRECT("Main!B30")&amp;"'!C98")+SUM(E118+E145+E172)</f>
        <v>0</v>
      </c>
      <c r="D98" s="3"/>
      <c r="E98" s="28"/>
      <c r="F98" s="3"/>
      <c r="G98" s="3"/>
      <c r="H98" s="3"/>
      <c r="I98" s="13"/>
    </row>
    <row r="99" spans="1:9" ht="24.75" customHeight="1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8" cm="1">
        <f t="array" ref="C99" ca="1">INDIRECT("'"&amp;INDIRECT("Main!B30")&amp;"'!C99")+SUM(E119+E146+E173)</f>
        <v>0</v>
      </c>
      <c r="D99" s="3"/>
      <c r="E99" s="3"/>
      <c r="F99" s="3"/>
      <c r="G99" s="3"/>
      <c r="H99" s="3"/>
      <c r="I99" s="13"/>
    </row>
    <row r="100" spans="1:9" ht="24.75" customHeight="1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8" cm="1">
        <f t="array" ref="C100" ca="1">INDIRECT("'"&amp;INDIRECT("Main!B30")&amp;"'!C100")+SUM(E120+E147+E174)</f>
        <v>0</v>
      </c>
      <c r="D100" s="3"/>
      <c r="E100" s="3"/>
      <c r="F100" s="3"/>
      <c r="G100" s="3"/>
      <c r="H100" s="3"/>
      <c r="I100" s="13"/>
    </row>
    <row r="101" spans="1:9" ht="24.75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8" cm="1">
        <f t="array" ref="C101" ca="1">INDIRECT("'"&amp;INDIRECT("Main!B30")&amp;"'!C101")+SUM(E121+E148+E175)</f>
        <v>0</v>
      </c>
      <c r="D101" s="3"/>
      <c r="E101" s="3"/>
      <c r="F101" s="3"/>
      <c r="G101" s="3"/>
      <c r="H101" s="3"/>
      <c r="I101" s="13"/>
    </row>
    <row r="102" spans="1:9" ht="24.75" customHeight="1">
      <c r="A102" s="9" t="str" cm="1">
        <f t="array" ref="A102" ca="1">IF((INDIRECT("'"&amp;INDIRECT("Main!B9")&amp;"'!A116"))=0,"",(INDIRECT("'"&amp;INDIRECT("Main!B9")&amp;"'!A116")))</f>
        <v/>
      </c>
      <c r="B102" s="9" t="str" cm="1">
        <f t="array" ref="B102" ca="1">IF((INDIRECT("'"&amp;INDIRECT("Main!B9")&amp;"'!B116"))=0,"",(INDIRECT("'"&amp;INDIRECT("Main!B9")&amp;"'!B116")))</f>
        <v/>
      </c>
      <c r="C102" s="8" cm="1">
        <f t="array" ref="C102" ca="1">INDIRECT("'"&amp;INDIRECT("Main!B30")&amp;"'!C102")+SUM(E122+E149+E176)</f>
        <v>0</v>
      </c>
      <c r="D102" s="3"/>
      <c r="E102" s="3"/>
      <c r="F102" s="3"/>
      <c r="G102" s="3"/>
      <c r="H102" s="3"/>
      <c r="I102" s="13"/>
    </row>
    <row r="103" spans="1:9" ht="24.75" customHeight="1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8" cm="1">
        <f t="array" ref="C103" ca="1">INDIRECT("'"&amp;INDIRECT("Main!B30")&amp;"'!C103")+SUM(E123+E150+E177)</f>
        <v>0</v>
      </c>
      <c r="D103" s="3"/>
      <c r="E103" s="3"/>
      <c r="F103" s="3"/>
      <c r="G103" s="3"/>
      <c r="H103" s="3"/>
      <c r="I103" s="13"/>
    </row>
    <row r="104" spans="1:9" ht="24.75" customHeight="1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8" cm="1">
        <f t="array" ref="C104" ca="1">INDIRECT("'"&amp;INDIRECT("Main!B30")&amp;"'!C104")+SUM(E124+E151+E178)</f>
        <v>0</v>
      </c>
      <c r="D104" s="3"/>
      <c r="E104" s="3"/>
      <c r="F104" s="3"/>
      <c r="G104" s="3"/>
      <c r="H104" s="3"/>
      <c r="I104" s="13"/>
    </row>
    <row r="105" spans="1:9" ht="24.75" customHeight="1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8" cm="1">
        <f t="array" ref="C105" ca="1">INDIRECT("'"&amp;INDIRECT("Main!B30")&amp;"'!C105")+SUM(E125+E152+E179)</f>
        <v>0</v>
      </c>
      <c r="D105" s="3"/>
      <c r="E105" s="3"/>
      <c r="F105" s="3"/>
      <c r="G105" s="3"/>
      <c r="H105" s="3"/>
      <c r="I105" s="13"/>
    </row>
    <row r="106" spans="1:9" ht="24.75" customHeight="1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8" cm="1">
        <f t="array" ref="C106" ca="1">INDIRECT("'"&amp;INDIRECT("Main!B30")&amp;"'!C106")+SUM(E126+E153+E180)</f>
        <v>0</v>
      </c>
      <c r="D106" s="3"/>
      <c r="E106" s="3"/>
      <c r="F106" s="3"/>
      <c r="G106" s="3"/>
      <c r="H106" s="3"/>
      <c r="I106" s="13"/>
    </row>
    <row r="107" spans="1:9" ht="24.75" customHeight="1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8" cm="1">
        <f t="array" ref="C107" ca="1">INDIRECT("'"&amp;INDIRECT("Main!B30")&amp;"'!C107")+SUM(E127+E154+E181)</f>
        <v>0</v>
      </c>
      <c r="D107" s="3"/>
      <c r="E107" s="3"/>
      <c r="F107" s="3"/>
      <c r="G107" s="3"/>
      <c r="H107" s="3"/>
      <c r="I107" s="13"/>
    </row>
    <row r="108" spans="1:9" ht="24.75" customHeight="1">
      <c r="A108" s="15"/>
      <c r="B108" s="11" t="s">
        <v>55</v>
      </c>
      <c r="C108" s="8">
        <f ca="1">SUM(C98:C107)</f>
        <v>0</v>
      </c>
      <c r="D108" s="3"/>
      <c r="E108" s="3"/>
      <c r="F108" s="3"/>
      <c r="G108" s="3"/>
      <c r="H108" s="3"/>
      <c r="I108" s="13"/>
    </row>
    <row r="109" spans="1:9" ht="24.75" customHeight="1">
      <c r="A109" s="15"/>
      <c r="B109" s="11" t="s">
        <v>56</v>
      </c>
      <c r="C109" s="8">
        <f ca="1">C108-C96</f>
        <v>0</v>
      </c>
      <c r="D109" s="3"/>
      <c r="E109" s="3"/>
      <c r="F109" s="3"/>
      <c r="G109" s="3"/>
      <c r="H109" s="3"/>
      <c r="I109" s="13"/>
    </row>
    <row r="110" spans="1:9" ht="24.75" customHeight="1">
      <c r="A110" s="3"/>
      <c r="B110" s="3"/>
      <c r="C110" s="3"/>
      <c r="D110" s="3"/>
      <c r="E110" s="3"/>
      <c r="F110" s="3"/>
      <c r="G110" s="3"/>
      <c r="H110" s="3"/>
      <c r="I110" s="13"/>
    </row>
    <row r="111" spans="1:9" ht="24.75" customHeight="1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24.75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24.75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24.75" customHeight="1">
      <c r="A114" s="127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128"/>
      <c r="C114" s="128"/>
      <c r="D114" s="128"/>
      <c r="E114" s="129"/>
      <c r="F114" s="3"/>
      <c r="G114" s="3"/>
      <c r="H114" s="3"/>
      <c r="I114" s="13"/>
    </row>
    <row r="115" spans="1:9" ht="24.75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24.75" customHeight="1">
      <c r="A116" s="137" t="str">
        <f>"Balance Brought Forward From "&amp;IF(Main!B2,TEXT(EDATE(Main!B3,24)-1,"mmmm yyyy"),TEXT(Main!B3+((Main!B5-Main!B3)*24+23),"mmmm yyyy"))</f>
        <v>Balance Brought Forward From April 2027</v>
      </c>
      <c r="B116" s="146"/>
      <c r="C116" s="181"/>
      <c r="D116" s="181"/>
      <c r="E116" s="21" cm="1">
        <f t="array" ref="E116" ca="1">INDIRECT("'"&amp;INDIRECT("Main!B30")&amp;"'!E190")</f>
        <v>0</v>
      </c>
      <c r="F116" s="3"/>
      <c r="G116" s="3"/>
      <c r="H116" s="3"/>
      <c r="I116" s="13"/>
    </row>
    <row r="117" spans="1:9" ht="24.75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24.75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24.75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24.75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24.75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24.75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24.75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24.75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24.75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24.75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24.75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24.75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24.75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24.75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24.75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24.75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24.75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24.75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24.75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24.75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24.75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24.75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24.75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24.75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24.75" customHeight="1">
      <c r="A141" s="127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128"/>
      <c r="C141" s="128"/>
      <c r="D141" s="128"/>
      <c r="E141" s="129"/>
      <c r="F141" s="3"/>
      <c r="G141" s="3"/>
      <c r="H141" s="3"/>
      <c r="I141" s="13"/>
    </row>
    <row r="142" spans="1:9" ht="24.75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24.75" customHeight="1">
      <c r="A143" s="137" t="str">
        <f>"Balance Brought Forward From "&amp;IF(Main!B2,TEXT(EDATE(Main!B3,25)-1,"mmmm yyyy"),TEXT(Main!B3+((Main!B5-Main!B3)*25+24),"mmmm yyyy"))</f>
        <v>Balance Brought Forward From May 2027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24.75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24.75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24.75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24.75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24.75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24.75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24.75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24.75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24.75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24.75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24.75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24.75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24.75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24.75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24.75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24.75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24.75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24.75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24.75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24.75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24.75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24.75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24.75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24.75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24.75" customHeight="1">
      <c r="A168" s="127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128"/>
      <c r="C168" s="128"/>
      <c r="D168" s="128"/>
      <c r="E168" s="129"/>
      <c r="F168" s="3"/>
      <c r="G168" s="3"/>
      <c r="H168" s="3"/>
      <c r="I168" s="13"/>
    </row>
    <row r="169" spans="1:9" ht="24.75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24.75" customHeight="1">
      <c r="A170" s="137" t="str">
        <f>"Balance Brought Forward From "&amp;IF(Main!B2,TEXT(EDATE(Main!B3,26)-1,"mmmm yyyy"),TEXT(Main!B3+((Main!B5-Main!B3)*26+25),"mmmm yyyy"))</f>
        <v>Balance Brought Forward From June 2027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24.75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24.75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24.75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24.75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24.75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24.75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24.75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24.75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24.75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24.75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24.75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 ht="24.75" customHeight="1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 ht="24.75" customHeight="1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24.75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 ht="24.75" customHeight="1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 ht="24.75" customHeight="1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24.75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 ht="24.75" customHeight="1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 ht="24.75" customHeight="1">
      <c r="A191" s="3"/>
      <c r="B191" s="3"/>
      <c r="C191" s="3"/>
      <c r="D191" s="3"/>
      <c r="E191" s="3"/>
      <c r="F191" s="3"/>
      <c r="G191" s="3"/>
      <c r="H191" s="3"/>
      <c r="I191" s="13"/>
    </row>
    <row r="192" spans="1:9" ht="24.75" customHeight="1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>
      <c r="A193" s="12"/>
      <c r="B193" s="12"/>
      <c r="C193" s="12"/>
      <c r="D193" s="12"/>
      <c r="E193" s="12"/>
      <c r="F193" s="12"/>
      <c r="G193" s="12"/>
      <c r="H193" s="12"/>
      <c r="I193" s="12"/>
    </row>
  </sheetData>
  <sheetProtection sheet="1" objects="1" formatCells="0" formatColumns="0" formatRows="0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89:B189"/>
    <mergeCell ref="C189:D189"/>
    <mergeCell ref="A190:B190"/>
    <mergeCell ref="C190:D190"/>
    <mergeCell ref="A2:A3"/>
    <mergeCell ref="A117:B134"/>
    <mergeCell ref="A144:B161"/>
    <mergeCell ref="A171:B188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423" priority="4" operator="equal">
      <formula>0</formula>
    </cfRule>
    <cfRule type="cellIs" dxfId="422" priority="3" operator="greaterThan">
      <formula>0</formula>
    </cfRule>
  </conditionalFormatting>
  <conditionalFormatting sqref="C75">
    <cfRule type="cellIs" dxfId="421" priority="51" operator="equal">
      <formula>0</formula>
    </cfRule>
    <cfRule type="cellIs" dxfId="420" priority="50" operator="greaterThan">
      <formula>0</formula>
    </cfRule>
  </conditionalFormatting>
  <conditionalFormatting sqref="C77">
    <cfRule type="cellIs" dxfId="419" priority="49" operator="equal">
      <formula>0</formula>
    </cfRule>
    <cfRule type="cellIs" dxfId="418" priority="48" operator="greaterThan">
      <formula>0</formula>
    </cfRule>
  </conditionalFormatting>
  <conditionalFormatting sqref="C108">
    <cfRule type="cellIs" dxfId="417" priority="6" operator="greaterThanOrEqual">
      <formula>0</formula>
    </cfRule>
    <cfRule type="cellIs" dxfId="416" priority="5" operator="lessThan">
      <formula>0</formula>
    </cfRule>
  </conditionalFormatting>
  <conditionalFormatting sqref="C109">
    <cfRule type="cellIs" dxfId="415" priority="2" operator="greaterThanOrEqual">
      <formula>0</formula>
    </cfRule>
    <cfRule type="cellIs" dxfId="414" priority="1" operator="lessThan">
      <formula>0</formula>
    </cfRule>
  </conditionalFormatting>
  <conditionalFormatting sqref="E116">
    <cfRule type="cellIs" dxfId="413" priority="12" operator="greaterThanOrEqual">
      <formula>0</formula>
    </cfRule>
    <cfRule type="cellIs" dxfId="412" priority="11" operator="lessThan">
      <formula>0</formula>
    </cfRule>
  </conditionalFormatting>
  <conditionalFormatting sqref="E136">
    <cfRule type="cellIs" dxfId="411" priority="43" operator="greaterThanOrEqual">
      <formula>0</formula>
    </cfRule>
    <cfRule type="cellIs" dxfId="410" priority="42" operator="lessThan">
      <formula>0</formula>
    </cfRule>
  </conditionalFormatting>
  <conditionalFormatting sqref="E143">
    <cfRule type="cellIs" dxfId="409" priority="30" operator="greaterThanOrEqual">
      <formula>0</formula>
    </cfRule>
    <cfRule type="cellIs" dxfId="408" priority="29" operator="lessThan">
      <formula>0</formula>
    </cfRule>
  </conditionalFormatting>
  <conditionalFormatting sqref="E163">
    <cfRule type="cellIs" dxfId="407" priority="32" operator="greaterThanOrEqual">
      <formula>0</formula>
    </cfRule>
    <cfRule type="cellIs" dxfId="406" priority="31" operator="lessThan">
      <formula>0</formula>
    </cfRule>
  </conditionalFormatting>
  <conditionalFormatting sqref="E170">
    <cfRule type="cellIs" dxfId="405" priority="24" operator="greaterThanOrEqual">
      <formula>0</formula>
    </cfRule>
    <cfRule type="cellIs" dxfId="404" priority="23" operator="lessThan">
      <formula>0</formula>
    </cfRule>
  </conditionalFormatting>
  <conditionalFormatting sqref="E190">
    <cfRule type="cellIs" dxfId="403" priority="26" operator="greaterThanOrEqual">
      <formula>0</formula>
    </cfRule>
    <cfRule type="cellIs" dxfId="402" priority="25" operator="lessThan">
      <formula>0</formula>
    </cfRule>
  </conditionalFormatting>
  <conditionalFormatting sqref="C57:C66">
    <cfRule type="cellIs" dxfId="401" priority="55" operator="equal">
      <formula>0</formula>
    </cfRule>
    <cfRule type="cellIs" dxfId="400" priority="54" operator="greaterThan">
      <formula>0</formula>
    </cfRule>
  </conditionalFormatting>
  <conditionalFormatting sqref="C68:C69">
    <cfRule type="cellIs" dxfId="399" priority="53" operator="equal">
      <formula>0</formula>
    </cfRule>
    <cfRule type="cellIs" dxfId="398" priority="52" operator="greaterThan">
      <formula>0</formula>
    </cfRule>
  </conditionalFormatting>
  <conditionalFormatting sqref="C70:C74">
    <cfRule type="cellIs" dxfId="397" priority="41" operator="equal">
      <formula>0</formula>
    </cfRule>
    <cfRule type="cellIs" dxfId="396" priority="40" operator="greaterThan">
      <formula>0</formula>
    </cfRule>
  </conditionalFormatting>
  <conditionalFormatting sqref="C78:C79">
    <cfRule type="cellIs" dxfId="395" priority="10" operator="equal">
      <formula>0</formula>
    </cfRule>
    <cfRule type="cellIs" dxfId="394" priority="9" operator="greaterThan">
      <formula>0</formula>
    </cfRule>
  </conditionalFormatting>
  <conditionalFormatting sqref="C80:C84">
    <cfRule type="cellIs" dxfId="393" priority="39" operator="equal">
      <formula>0</formula>
    </cfRule>
    <cfRule type="cellIs" dxfId="392" priority="38" operator="greaterThan">
      <formula>0</formula>
    </cfRule>
  </conditionalFormatting>
  <conditionalFormatting sqref="C87:C89">
    <cfRule type="cellIs" dxfId="391" priority="47" operator="equal">
      <formula>0</formula>
    </cfRule>
    <cfRule type="cellIs" dxfId="390" priority="46" operator="greaterThan">
      <formula>0</formula>
    </cfRule>
  </conditionalFormatting>
  <conditionalFormatting sqref="C90:C91">
    <cfRule type="cellIs" dxfId="389" priority="8" operator="equal">
      <formula>0</formula>
    </cfRule>
    <cfRule type="cellIs" dxfId="388" priority="7" operator="greaterThan">
      <formula>0</formula>
    </cfRule>
  </conditionalFormatting>
  <conditionalFormatting sqref="C92:C94">
    <cfRule type="cellIs" dxfId="387" priority="37" operator="equal">
      <formula>0</formula>
    </cfRule>
    <cfRule type="cellIs" dxfId="386" priority="36" operator="greaterThan">
      <formula>0</formula>
    </cfRule>
  </conditionalFormatting>
  <conditionalFormatting sqref="C98:C107">
    <cfRule type="cellIs" dxfId="385" priority="20" operator="lessThan">
      <formula>0</formula>
    </cfRule>
    <cfRule type="cellIs" dxfId="384" priority="19" operator="greaterThanOrEqual">
      <formula>0</formula>
    </cfRule>
  </conditionalFormatting>
  <conditionalFormatting sqref="E118:E127">
    <cfRule type="cellIs" dxfId="383" priority="18" operator="equal">
      <formula>0</formula>
    </cfRule>
    <cfRule type="cellIs" dxfId="382" priority="17" operator="greaterThan">
      <formula>0</formula>
    </cfRule>
  </conditionalFormatting>
  <conditionalFormatting sqref="E145:E154">
    <cfRule type="cellIs" dxfId="381" priority="16" operator="equal">
      <formula>0</formula>
    </cfRule>
    <cfRule type="cellIs" dxfId="380" priority="15" operator="greaterThan">
      <formula>0</formula>
    </cfRule>
  </conditionalFormatting>
  <conditionalFormatting sqref="E172:E181">
    <cfRule type="cellIs" dxfId="379" priority="14" operator="equal">
      <formula>0</formula>
    </cfRule>
    <cfRule type="cellIs" dxfId="378" priority="13" operator="greaterThan">
      <formula>0</formula>
    </cfRule>
  </conditionalFormatting>
  <conditionalFormatting sqref="C47:C55 C85 C95:C96">
    <cfRule type="cellIs" dxfId="377" priority="57" operator="equal">
      <formula>0</formula>
    </cfRule>
  </conditionalFormatting>
  <conditionalFormatting sqref="C47:C55 C85 C95:C96 E144 E155:E162">
    <cfRule type="cellIs" dxfId="376" priority="56" operator="greaterThan">
      <formula>0</formula>
    </cfRule>
  </conditionalFormatting>
  <conditionalFormatting sqref="E117 E128:E135">
    <cfRule type="cellIs" dxfId="375" priority="45" operator="equal">
      <formula>0</formula>
    </cfRule>
    <cfRule type="cellIs" dxfId="374" priority="44" operator="greaterThan">
      <formula>0</formula>
    </cfRule>
  </conditionalFormatting>
  <conditionalFormatting sqref="E144 E155:E162">
    <cfRule type="cellIs" dxfId="373" priority="33" operator="equal">
      <formula>0</formula>
    </cfRule>
  </conditionalFormatting>
  <conditionalFormatting sqref="E171 E182:E189">
    <cfRule type="cellIs" dxfId="372" priority="28" operator="equal">
      <formula>0</formula>
    </cfRule>
    <cfRule type="cellIs" dxfId="371" priority="27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3"/>
  <sheetViews>
    <sheetView topLeftCell="A63" workbookViewId="0">
      <selection activeCell="E82" sqref="E82"/>
    </sheetView>
  </sheetViews>
  <sheetFormatPr defaultColWidth="9" defaultRowHeight="17.649999999999999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16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61"/>
      <c r="C1" s="161"/>
      <c r="D1" s="161"/>
      <c r="E1" s="161"/>
      <c r="F1" s="161"/>
      <c r="G1" s="161"/>
      <c r="H1" s="12"/>
      <c r="I1" s="12"/>
    </row>
    <row r="2" spans="1:9" ht="24.75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  <c r="H2" s="12"/>
      <c r="I2" s="12"/>
    </row>
    <row r="3" spans="1:9" ht="24.75" customHeight="1">
      <c r="A3" s="183"/>
      <c r="B3" s="2" t="s">
        <v>63</v>
      </c>
      <c r="C3" s="163">
        <f ca="1">E190</f>
        <v>0</v>
      </c>
      <c r="D3" s="163"/>
      <c r="E3" s="163"/>
      <c r="F3" s="163"/>
      <c r="G3" s="163"/>
      <c r="H3" s="12"/>
      <c r="I3" s="12"/>
    </row>
    <row r="4" spans="1:9" ht="24.75" customHeight="1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 ht="24.75" customHeight="1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 ht="24.75" customHeight="1">
      <c r="A6" s="3"/>
      <c r="B6" s="3"/>
      <c r="C6" s="3"/>
      <c r="D6" s="3"/>
      <c r="E6" s="3"/>
      <c r="F6" s="3"/>
      <c r="G6" s="3"/>
      <c r="H6" s="3"/>
      <c r="I6" s="13"/>
    </row>
    <row r="7" spans="1:9" ht="24.75" customHeight="1">
      <c r="A7" s="3"/>
      <c r="B7" s="3"/>
      <c r="C7" s="3"/>
      <c r="D7" s="3"/>
      <c r="E7" s="3"/>
      <c r="F7" s="3"/>
      <c r="G7" s="3"/>
      <c r="H7" s="3"/>
      <c r="I7" s="13"/>
    </row>
    <row r="8" spans="1:9" ht="24.75" customHeight="1">
      <c r="A8" s="104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24.75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24.75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24.75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24.75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24.75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24.75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24.75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24.75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24.75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24.75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24.75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24.75" customHeight="1">
      <c r="A20" s="104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 ht="24.75" customHeight="1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24.75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24.75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24.75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24.75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24.75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24.75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24.75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24.75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24.75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24.75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24.75" customHeight="1">
      <c r="A32" s="104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24.75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24.75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24.75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24.75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24.75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24.75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24.75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24.75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 ht="24.75" customHeight="1">
      <c r="A42" s="3"/>
      <c r="B42" s="3"/>
      <c r="C42" s="3"/>
      <c r="D42" s="3"/>
      <c r="E42" s="3"/>
      <c r="F42" s="3"/>
      <c r="G42" s="3"/>
      <c r="H42" s="3"/>
      <c r="I42" s="13"/>
    </row>
    <row r="43" spans="1:9" ht="24.75" customHeight="1">
      <c r="A43" s="3"/>
      <c r="B43" s="3"/>
      <c r="C43" s="3"/>
      <c r="D43" s="3"/>
      <c r="E43" s="3"/>
      <c r="F43" s="3"/>
      <c r="G43" s="3"/>
      <c r="H43" s="3"/>
      <c r="I43" s="13"/>
    </row>
    <row r="44" spans="1:9" ht="24.75" customHeight="1">
      <c r="A44" s="172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173"/>
      <c r="C44" s="174"/>
      <c r="D44" s="3"/>
      <c r="E44" s="3"/>
      <c r="F44" s="3"/>
      <c r="G44" s="3"/>
      <c r="H44" s="3"/>
      <c r="I44" s="13"/>
    </row>
    <row r="45" spans="1:9" ht="24.75" customHeight="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 ht="24.75" customHeight="1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 ht="24.75" customHeight="1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 ht="24.75" customHeight="1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 ht="24.75" customHeight="1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 ht="24.75" customHeight="1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 ht="24.75" customHeight="1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 ht="24.75" customHeight="1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 ht="24.75" customHeight="1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 ht="24.75" customHeight="1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 ht="24.75" customHeight="1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 ht="24.75" customHeight="1">
      <c r="A56" s="178" t="s">
        <v>49</v>
      </c>
      <c r="B56" s="179"/>
      <c r="C56" s="180"/>
      <c r="D56" s="3"/>
      <c r="E56" s="3"/>
      <c r="F56" s="3"/>
      <c r="G56" s="3"/>
      <c r="H56" s="3"/>
      <c r="I56" s="13"/>
    </row>
    <row r="57" spans="1:9" ht="24.75" customHeight="1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 ht="24.75" customHeight="1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 ht="24.75" customHeight="1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 ht="24.75" customHeight="1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 ht="24.75" customHeight="1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 ht="24.75" customHeight="1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 ht="24.75" customHeight="1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 ht="24.75" customHeight="1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 ht="24.75" customHeight="1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 ht="24.75" customHeight="1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 ht="24.75" customHeight="1">
      <c r="A67" s="178" t="s">
        <v>50</v>
      </c>
      <c r="B67" s="179"/>
      <c r="C67" s="180"/>
      <c r="D67" s="3"/>
      <c r="E67" s="3"/>
      <c r="F67" s="3"/>
      <c r="G67" s="3"/>
      <c r="H67" s="3"/>
      <c r="I67" s="13"/>
    </row>
    <row r="68" spans="1:9" ht="24.75" customHeight="1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 ht="24.75" customHeight="1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 ht="24.75" customHeight="1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 ht="24.75" customHeight="1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 ht="24.75" customHeight="1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 ht="24.75" customHeight="1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 ht="24.75" customHeight="1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 ht="24.75" customHeight="1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 ht="24.75" customHeight="1">
      <c r="A76" s="178" t="s">
        <v>51</v>
      </c>
      <c r="B76" s="179"/>
      <c r="C76" s="180"/>
      <c r="D76" s="3"/>
      <c r="E76" s="3"/>
      <c r="F76" s="3"/>
      <c r="G76" s="3"/>
      <c r="H76" s="3"/>
      <c r="I76" s="13"/>
    </row>
    <row r="77" spans="1:9" ht="24.75" customHeight="1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 ht="24.75" customHeight="1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 ht="24.75" customHeight="1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 ht="24.75" customHeight="1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 ht="24.75" customHeight="1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 ht="24.75" customHeight="1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 ht="24.75" customHeight="1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 ht="24.75" customHeight="1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 ht="24.75" customHeight="1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 ht="24.75" customHeight="1">
      <c r="A86" s="178" t="s">
        <v>52</v>
      </c>
      <c r="B86" s="179"/>
      <c r="C86" s="180"/>
      <c r="D86" s="3"/>
      <c r="E86" s="3"/>
      <c r="F86" s="3"/>
      <c r="G86" s="3"/>
      <c r="H86" s="3"/>
      <c r="I86" s="13"/>
    </row>
    <row r="87" spans="1:9" ht="24.75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24.75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24.75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24.75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24.75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24.75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24.75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24.75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 ht="24.75" customHeight="1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 ht="24.75" customHeight="1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 ht="24.75" customHeight="1">
      <c r="A97" s="178" t="s">
        <v>54</v>
      </c>
      <c r="B97" s="179"/>
      <c r="C97" s="180"/>
      <c r="D97" s="3"/>
      <c r="E97" s="3"/>
      <c r="F97" s="3"/>
      <c r="G97" s="3"/>
      <c r="H97" s="3"/>
      <c r="I97" s="13"/>
    </row>
    <row r="98" spans="1:9" ht="24.75" customHeight="1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8" cm="1">
        <f t="array" ref="C98" ca="1">INDIRECT("'"&amp;INDIRECT("Main!B33")&amp;"'!C98")+SUM(E118+E145+E172)</f>
        <v>0</v>
      </c>
      <c r="D98" s="3"/>
      <c r="E98" s="28"/>
      <c r="F98" s="3"/>
      <c r="G98" s="3"/>
      <c r="H98" s="3"/>
      <c r="I98" s="13"/>
    </row>
    <row r="99" spans="1:9" ht="24.75" customHeight="1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8" cm="1">
        <f t="array" ref="C99" ca="1">INDIRECT("'"&amp;INDIRECT("Main!B33")&amp;"'!C99")+SUM(E119+E146+E173)</f>
        <v>0</v>
      </c>
      <c r="D99" s="3"/>
      <c r="E99" s="3"/>
      <c r="F99" s="3"/>
      <c r="G99" s="3"/>
      <c r="H99" s="3"/>
      <c r="I99" s="13"/>
    </row>
    <row r="100" spans="1:9" ht="24.75" customHeight="1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8" cm="1">
        <f t="array" ref="C100" ca="1">INDIRECT("'"&amp;INDIRECT("Main!B33")&amp;"'!C100")+SUM(E120+E147+E174)</f>
        <v>0</v>
      </c>
      <c r="D100" s="3"/>
      <c r="E100" s="3"/>
      <c r="F100" s="3"/>
      <c r="G100" s="3"/>
      <c r="H100" s="3"/>
      <c r="I100" s="13"/>
    </row>
    <row r="101" spans="1:9" ht="24.75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8" cm="1">
        <f t="array" ref="C101" ca="1">INDIRECT("'"&amp;INDIRECT("Main!B33")&amp;"'!C101")+SUM(E121+E148+E175)</f>
        <v>0</v>
      </c>
      <c r="D101" s="3"/>
      <c r="E101" s="3"/>
      <c r="F101" s="3"/>
      <c r="G101" s="3"/>
      <c r="H101" s="3"/>
      <c r="I101" s="13"/>
    </row>
    <row r="102" spans="1:9" ht="24.75" customHeight="1">
      <c r="A102" s="9" t="str" cm="1">
        <f t="array" ref="A102" ca="1">IF((INDIRECT("'"&amp;INDIRECT("Main!B9")&amp;"'!A116"))=0,"",(INDIRECT("'"&amp;INDIRECT("Main!B9")&amp;"'!A116")))</f>
        <v/>
      </c>
      <c r="B102" s="9" t="str" cm="1">
        <f t="array" ref="B102" ca="1">IF((INDIRECT("'"&amp;INDIRECT("Main!B9")&amp;"'!B116"))=0,"",(INDIRECT("'"&amp;INDIRECT("Main!B9")&amp;"'!B116")))</f>
        <v/>
      </c>
      <c r="C102" s="8" cm="1">
        <f t="array" ref="C102" ca="1">INDIRECT("'"&amp;INDIRECT("Main!B33")&amp;"'!C102")+SUM(E122+E149+E176)</f>
        <v>0</v>
      </c>
      <c r="D102" s="3"/>
      <c r="E102" s="3"/>
      <c r="F102" s="3"/>
      <c r="G102" s="3"/>
      <c r="H102" s="3"/>
      <c r="I102" s="13"/>
    </row>
    <row r="103" spans="1:9" ht="24.75" customHeight="1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8" cm="1">
        <f t="array" ref="C103" ca="1">INDIRECT("'"&amp;INDIRECT("Main!B33")&amp;"'!C103")+SUM(E123+E150+E177)</f>
        <v>0</v>
      </c>
      <c r="D103" s="3"/>
      <c r="E103" s="3"/>
      <c r="F103" s="3"/>
      <c r="G103" s="3"/>
      <c r="H103" s="3"/>
      <c r="I103" s="13"/>
    </row>
    <row r="104" spans="1:9" ht="24.75" customHeight="1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8" cm="1">
        <f t="array" ref="C104" ca="1">INDIRECT("'"&amp;INDIRECT("Main!B33")&amp;"'!C104")+SUM(E124+E151+E178)</f>
        <v>0</v>
      </c>
      <c r="D104" s="3"/>
      <c r="E104" s="3"/>
      <c r="F104" s="3"/>
      <c r="G104" s="3"/>
      <c r="H104" s="3"/>
      <c r="I104" s="13"/>
    </row>
    <row r="105" spans="1:9" ht="24.75" customHeight="1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8" cm="1">
        <f t="array" ref="C105" ca="1">INDIRECT("'"&amp;INDIRECT("Main!B33")&amp;"'!C105")+SUM(E125+E152+E179)</f>
        <v>0</v>
      </c>
      <c r="D105" s="3"/>
      <c r="E105" s="3"/>
      <c r="F105" s="3"/>
      <c r="G105" s="3"/>
      <c r="H105" s="3"/>
      <c r="I105" s="13"/>
    </row>
    <row r="106" spans="1:9" ht="24.75" customHeight="1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8" cm="1">
        <f t="array" ref="C106" ca="1">INDIRECT("'"&amp;INDIRECT("Main!B33")&amp;"'!C106")+SUM(E126+E153+E180)</f>
        <v>0</v>
      </c>
      <c r="D106" s="3"/>
      <c r="E106" s="3"/>
      <c r="F106" s="3"/>
      <c r="G106" s="3"/>
      <c r="H106" s="3"/>
      <c r="I106" s="13"/>
    </row>
    <row r="107" spans="1:9" ht="24.75" customHeight="1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8" cm="1">
        <f t="array" ref="C107" ca="1">INDIRECT("'"&amp;INDIRECT("Main!B33")&amp;"'!C107")+SUM(E127+E154+E181)</f>
        <v>0</v>
      </c>
      <c r="D107" s="3"/>
      <c r="E107" s="3"/>
      <c r="F107" s="3"/>
      <c r="G107" s="3"/>
      <c r="H107" s="3"/>
      <c r="I107" s="13"/>
    </row>
    <row r="108" spans="1:9" ht="24.75" customHeight="1">
      <c r="A108" s="15"/>
      <c r="B108" s="11" t="s">
        <v>55</v>
      </c>
      <c r="C108" s="8">
        <f ca="1">SUM(C98:C107)</f>
        <v>0</v>
      </c>
      <c r="D108" s="3"/>
      <c r="E108" s="3"/>
      <c r="F108" s="3"/>
      <c r="G108" s="3"/>
      <c r="H108" s="3"/>
      <c r="I108" s="13"/>
    </row>
    <row r="109" spans="1:9" ht="24.75" customHeight="1">
      <c r="A109" s="15"/>
      <c r="B109" s="11" t="s">
        <v>56</v>
      </c>
      <c r="C109" s="8">
        <f ca="1">C108-C96</f>
        <v>0</v>
      </c>
      <c r="D109" s="3"/>
      <c r="E109" s="3"/>
      <c r="F109" s="3"/>
      <c r="G109" s="3"/>
      <c r="H109" s="3"/>
      <c r="I109" s="13"/>
    </row>
    <row r="110" spans="1:9" ht="24.75" customHeight="1">
      <c r="A110" s="3"/>
      <c r="B110" s="3"/>
      <c r="C110" s="3"/>
      <c r="D110" s="3"/>
      <c r="E110" s="3"/>
      <c r="F110" s="3"/>
      <c r="G110" s="3"/>
      <c r="H110" s="3"/>
      <c r="I110" s="13"/>
    </row>
    <row r="111" spans="1:9" ht="24.75" customHeight="1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24.75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24.75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24.75" customHeight="1">
      <c r="A114" s="127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128"/>
      <c r="C114" s="128"/>
      <c r="D114" s="128"/>
      <c r="E114" s="129"/>
      <c r="F114" s="3"/>
      <c r="G114" s="3"/>
      <c r="H114" s="3"/>
      <c r="I114" s="13"/>
    </row>
    <row r="115" spans="1:9" ht="24.75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24.75" customHeight="1">
      <c r="A116" s="137" t="str">
        <f>"Balance Brought Forward From "&amp;IF(Main!B2,TEXT(EDATE(Main!B3,27)-1,"mmmm yyyy"),TEXT(Main!B3+((Main!B5-Main!B3)*27+26),"mmmm yyyy"))</f>
        <v>Balance Brought Forward From July 2027</v>
      </c>
      <c r="B116" s="146"/>
      <c r="C116" s="181"/>
      <c r="D116" s="181"/>
      <c r="E116" s="21" cm="1">
        <f t="array" ref="E116" ca="1">INDIRECT("'"&amp;INDIRECT("Main!B33")&amp;"'!E190")</f>
        <v>0</v>
      </c>
      <c r="F116" s="3"/>
      <c r="G116" s="3"/>
      <c r="H116" s="3"/>
      <c r="I116" s="13"/>
    </row>
    <row r="117" spans="1:9" ht="24.75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24.75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24.75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24.75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24.75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24.75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24.75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24.75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24.75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24.75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24.75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24.75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24.75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24.75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24.75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24.75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24.75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24.75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24.75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24.75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24.75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24.75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24.75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24.75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24.75" customHeight="1">
      <c r="A141" s="127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128"/>
      <c r="C141" s="128"/>
      <c r="D141" s="128"/>
      <c r="E141" s="129"/>
      <c r="F141" s="3"/>
      <c r="G141" s="3"/>
      <c r="H141" s="3"/>
      <c r="I141" s="13"/>
    </row>
    <row r="142" spans="1:9" ht="24.75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24.75" customHeight="1">
      <c r="A143" s="137" t="str">
        <f>"Balance Brought Forward From "&amp;IF(Main!B2,TEXT(EDATE(Main!B3,28)-1,"mmmm yyyy"),TEXT(Main!B3+((Main!B5-Main!B3)*28+27),"mmmm yyyy"))</f>
        <v>Balance Brought Forward From August 2027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24.75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24.75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24.75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24.75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24.75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24.75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24.75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24.75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24.75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24.75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24.75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24.75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24.75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24.75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24.75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24.75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24.75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24.75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24.75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24.75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24.75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24.75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24.75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24.75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24.75" customHeight="1">
      <c r="A168" s="127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128"/>
      <c r="C168" s="128"/>
      <c r="D168" s="128"/>
      <c r="E168" s="129"/>
      <c r="F168" s="3"/>
      <c r="G168" s="3"/>
      <c r="H168" s="3"/>
      <c r="I168" s="13"/>
    </row>
    <row r="169" spans="1:9" ht="24.75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24.75" customHeight="1">
      <c r="A170" s="137" t="str">
        <f>"Balance Brought Forward From "&amp;IF(Main!B2,TEXT(EDATE(Main!B3,29)-1,"mmmm yyyy"),TEXT(Main!B3+((Main!B5-Main!B3)*29+28),"mmmm yyyy"))</f>
        <v>Balance Brought Forward From September 2027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24.75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24.75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24.75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24.75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24.75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24.75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24.75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24.75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24.75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24.75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24.75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 ht="24.75" customHeight="1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 ht="24.75" customHeight="1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24.75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 ht="24.75" customHeight="1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 ht="24.75" customHeight="1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24.75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 ht="24.75" customHeight="1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 ht="24.75" customHeight="1">
      <c r="A191" s="3"/>
      <c r="B191" s="3"/>
      <c r="C191" s="3"/>
      <c r="D191" s="3"/>
      <c r="E191" s="3"/>
      <c r="F191" s="3"/>
      <c r="G191" s="3"/>
      <c r="H191" s="3"/>
      <c r="I191" s="13"/>
    </row>
    <row r="192" spans="1:9" ht="24.75" customHeight="1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>
      <c r="A193" s="12"/>
      <c r="B193" s="12"/>
      <c r="C193" s="12"/>
      <c r="D193" s="12"/>
      <c r="E193" s="12"/>
      <c r="F193" s="12"/>
      <c r="G193" s="12"/>
      <c r="H193" s="12"/>
      <c r="I193" s="12"/>
    </row>
  </sheetData>
  <sheetProtection sheet="1" objects="1" formatCells="0" formatColumns="0" formatRows="0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89:B189"/>
    <mergeCell ref="C189:D189"/>
    <mergeCell ref="A190:B190"/>
    <mergeCell ref="C190:D190"/>
    <mergeCell ref="A2:A3"/>
    <mergeCell ref="A117:B134"/>
    <mergeCell ref="A144:B161"/>
    <mergeCell ref="A171:B188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370" priority="6" operator="equal">
      <formula>0</formula>
    </cfRule>
    <cfRule type="cellIs" dxfId="369" priority="5" operator="greaterThan">
      <formula>0</formula>
    </cfRule>
  </conditionalFormatting>
  <conditionalFormatting sqref="C75">
    <cfRule type="cellIs" dxfId="368" priority="51" operator="equal">
      <formula>0</formula>
    </cfRule>
    <cfRule type="cellIs" dxfId="367" priority="50" operator="greaterThan">
      <formula>0</formula>
    </cfRule>
  </conditionalFormatting>
  <conditionalFormatting sqref="C77">
    <cfRule type="cellIs" dxfId="366" priority="49" operator="equal">
      <formula>0</formula>
    </cfRule>
    <cfRule type="cellIs" dxfId="365" priority="48" operator="greaterThan">
      <formula>0</formula>
    </cfRule>
  </conditionalFormatting>
  <conditionalFormatting sqref="C108">
    <cfRule type="cellIs" dxfId="364" priority="4" operator="greaterThanOrEqual">
      <formula>0</formula>
    </cfRule>
    <cfRule type="cellIs" dxfId="363" priority="3" operator="lessThan">
      <formula>0</formula>
    </cfRule>
  </conditionalFormatting>
  <conditionalFormatting sqref="C109">
    <cfRule type="cellIs" dxfId="362" priority="2" operator="greaterThanOrEqual">
      <formula>0</formula>
    </cfRule>
    <cfRule type="cellIs" dxfId="361" priority="1" operator="lessThan">
      <formula>0</formula>
    </cfRule>
  </conditionalFormatting>
  <conditionalFormatting sqref="E116">
    <cfRule type="cellIs" dxfId="360" priority="12" operator="greaterThanOrEqual">
      <formula>0</formula>
    </cfRule>
    <cfRule type="cellIs" dxfId="359" priority="11" operator="lessThan">
      <formula>0</formula>
    </cfRule>
  </conditionalFormatting>
  <conditionalFormatting sqref="E136">
    <cfRule type="cellIs" dxfId="358" priority="43" operator="greaterThanOrEqual">
      <formula>0</formula>
    </cfRule>
    <cfRule type="cellIs" dxfId="357" priority="42" operator="lessThan">
      <formula>0</formula>
    </cfRule>
  </conditionalFormatting>
  <conditionalFormatting sqref="E143">
    <cfRule type="cellIs" dxfId="356" priority="30" operator="greaterThanOrEqual">
      <formula>0</formula>
    </cfRule>
    <cfRule type="cellIs" dxfId="355" priority="29" operator="lessThan">
      <formula>0</formula>
    </cfRule>
  </conditionalFormatting>
  <conditionalFormatting sqref="E163">
    <cfRule type="cellIs" dxfId="354" priority="32" operator="greaterThanOrEqual">
      <formula>0</formula>
    </cfRule>
    <cfRule type="cellIs" dxfId="353" priority="31" operator="lessThan">
      <formula>0</formula>
    </cfRule>
  </conditionalFormatting>
  <conditionalFormatting sqref="E170">
    <cfRule type="cellIs" dxfId="352" priority="24" operator="greaterThanOrEqual">
      <formula>0</formula>
    </cfRule>
    <cfRule type="cellIs" dxfId="351" priority="23" operator="lessThan">
      <formula>0</formula>
    </cfRule>
  </conditionalFormatting>
  <conditionalFormatting sqref="E190">
    <cfRule type="cellIs" dxfId="350" priority="26" operator="greaterThanOrEqual">
      <formula>0</formula>
    </cfRule>
    <cfRule type="cellIs" dxfId="349" priority="25" operator="lessThan">
      <formula>0</formula>
    </cfRule>
  </conditionalFormatting>
  <conditionalFormatting sqref="C57:C66">
    <cfRule type="cellIs" dxfId="348" priority="55" operator="equal">
      <formula>0</formula>
    </cfRule>
    <cfRule type="cellIs" dxfId="347" priority="54" operator="greaterThan">
      <formula>0</formula>
    </cfRule>
  </conditionalFormatting>
  <conditionalFormatting sqref="C68:C69">
    <cfRule type="cellIs" dxfId="346" priority="53" operator="equal">
      <formula>0</formula>
    </cfRule>
    <cfRule type="cellIs" dxfId="345" priority="52" operator="greaterThan">
      <formula>0</formula>
    </cfRule>
  </conditionalFormatting>
  <conditionalFormatting sqref="C70:C74">
    <cfRule type="cellIs" dxfId="344" priority="41" operator="equal">
      <formula>0</formula>
    </cfRule>
    <cfRule type="cellIs" dxfId="343" priority="40" operator="greaterThan">
      <formula>0</formula>
    </cfRule>
  </conditionalFormatting>
  <conditionalFormatting sqref="C78:C79">
    <cfRule type="cellIs" dxfId="342" priority="10" operator="equal">
      <formula>0</formula>
    </cfRule>
    <cfRule type="cellIs" dxfId="341" priority="9" operator="greaterThan">
      <formula>0</formula>
    </cfRule>
  </conditionalFormatting>
  <conditionalFormatting sqref="C80:C84">
    <cfRule type="cellIs" dxfId="340" priority="39" operator="equal">
      <formula>0</formula>
    </cfRule>
    <cfRule type="cellIs" dxfId="339" priority="38" operator="greaterThan">
      <formula>0</formula>
    </cfRule>
  </conditionalFormatting>
  <conditionalFormatting sqref="C87:C89">
    <cfRule type="cellIs" dxfId="338" priority="47" operator="equal">
      <formula>0</formula>
    </cfRule>
    <cfRule type="cellIs" dxfId="337" priority="46" operator="greaterThan">
      <formula>0</formula>
    </cfRule>
  </conditionalFormatting>
  <conditionalFormatting sqref="C90:C91">
    <cfRule type="cellIs" dxfId="336" priority="8" operator="equal">
      <formula>0</formula>
    </cfRule>
    <cfRule type="cellIs" dxfId="335" priority="7" operator="greaterThan">
      <formula>0</formula>
    </cfRule>
  </conditionalFormatting>
  <conditionalFormatting sqref="C92:C94">
    <cfRule type="cellIs" dxfId="334" priority="37" operator="equal">
      <formula>0</formula>
    </cfRule>
    <cfRule type="cellIs" dxfId="333" priority="36" operator="greaterThan">
      <formula>0</formula>
    </cfRule>
  </conditionalFormatting>
  <conditionalFormatting sqref="C98:C107">
    <cfRule type="cellIs" dxfId="332" priority="20" operator="lessThan">
      <formula>0</formula>
    </cfRule>
    <cfRule type="cellIs" dxfId="331" priority="19" operator="greaterThanOrEqual">
      <formula>0</formula>
    </cfRule>
  </conditionalFormatting>
  <conditionalFormatting sqref="E118:E127">
    <cfRule type="cellIs" dxfId="330" priority="18" operator="equal">
      <formula>0</formula>
    </cfRule>
    <cfRule type="cellIs" dxfId="329" priority="17" operator="greaterThan">
      <formula>0</formula>
    </cfRule>
  </conditionalFormatting>
  <conditionalFormatting sqref="E145:E154">
    <cfRule type="cellIs" dxfId="328" priority="16" operator="equal">
      <formula>0</formula>
    </cfRule>
    <cfRule type="cellIs" dxfId="327" priority="15" operator="greaterThan">
      <formula>0</formula>
    </cfRule>
  </conditionalFormatting>
  <conditionalFormatting sqref="E172:E181">
    <cfRule type="cellIs" dxfId="326" priority="14" operator="equal">
      <formula>0</formula>
    </cfRule>
    <cfRule type="cellIs" dxfId="325" priority="13" operator="greaterThan">
      <formula>0</formula>
    </cfRule>
  </conditionalFormatting>
  <conditionalFormatting sqref="C47:C55 C85 C95:C96">
    <cfRule type="cellIs" dxfId="324" priority="57" operator="equal">
      <formula>0</formula>
    </cfRule>
  </conditionalFormatting>
  <conditionalFormatting sqref="C47:C55 C85 C95:C96 E144 E155:E162">
    <cfRule type="cellIs" dxfId="323" priority="56" operator="greaterThan">
      <formula>0</formula>
    </cfRule>
  </conditionalFormatting>
  <conditionalFormatting sqref="E117 E128:E135">
    <cfRule type="cellIs" dxfId="322" priority="45" operator="equal">
      <formula>0</formula>
    </cfRule>
    <cfRule type="cellIs" dxfId="321" priority="44" operator="greaterThan">
      <formula>0</formula>
    </cfRule>
  </conditionalFormatting>
  <conditionalFormatting sqref="E144 E155:E162">
    <cfRule type="cellIs" dxfId="320" priority="33" operator="equal">
      <formula>0</formula>
    </cfRule>
  </conditionalFormatting>
  <conditionalFormatting sqref="E171 E182:E189">
    <cfRule type="cellIs" dxfId="319" priority="28" operator="equal">
      <formula>0</formula>
    </cfRule>
    <cfRule type="cellIs" dxfId="318" priority="27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93"/>
  <sheetViews>
    <sheetView topLeftCell="A67" workbookViewId="0">
      <selection activeCell="G87" sqref="G87"/>
    </sheetView>
  </sheetViews>
  <sheetFormatPr defaultColWidth="9" defaultRowHeight="17.649999999999999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16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61"/>
      <c r="C1" s="161"/>
      <c r="D1" s="161"/>
      <c r="E1" s="161"/>
      <c r="F1" s="161"/>
      <c r="G1" s="161"/>
      <c r="H1" s="12"/>
      <c r="I1" s="12"/>
    </row>
    <row r="2" spans="1:9" ht="24.75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  <c r="H2" s="12"/>
      <c r="I2" s="12"/>
    </row>
    <row r="3" spans="1:9" ht="24.75" customHeight="1">
      <c r="A3" s="183"/>
      <c r="B3" s="2" t="s">
        <v>63</v>
      </c>
      <c r="C3" s="163">
        <f ca="1">E190</f>
        <v>0</v>
      </c>
      <c r="D3" s="163"/>
      <c r="E3" s="163"/>
      <c r="F3" s="163"/>
      <c r="G3" s="163"/>
      <c r="H3" s="12"/>
      <c r="I3" s="12"/>
    </row>
    <row r="4" spans="1:9" ht="24.75" customHeight="1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 ht="24.75" customHeight="1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 ht="24.75" customHeight="1">
      <c r="A6" s="3"/>
      <c r="B6" s="3"/>
      <c r="C6" s="3"/>
      <c r="D6" s="3"/>
      <c r="E6" s="3"/>
      <c r="F6" s="3"/>
      <c r="G6" s="3"/>
      <c r="H6" s="3"/>
      <c r="I6" s="13"/>
    </row>
    <row r="7" spans="1:9" ht="24.75" customHeight="1">
      <c r="A7" s="3"/>
      <c r="B7" s="3"/>
      <c r="C7" s="3"/>
      <c r="D7" s="3"/>
      <c r="E7" s="3"/>
      <c r="F7" s="3"/>
      <c r="G7" s="3"/>
      <c r="H7" s="3"/>
      <c r="I7" s="13"/>
    </row>
    <row r="8" spans="1:9" ht="24.75" customHeight="1">
      <c r="A8" s="104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24.75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24.75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24.75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24.75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24.75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24.75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24.75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24.75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24.75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24.75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24.75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24.75" customHeight="1">
      <c r="A20" s="104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 ht="24.75" customHeight="1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24.75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24.75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24.75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24.75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24.75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24.75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24.75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24.75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24.75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24.75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24.75" customHeight="1">
      <c r="A32" s="104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24.75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24.75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24.75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24.75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24.75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24.75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24.75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24.75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 ht="24.75" customHeight="1">
      <c r="A42" s="3"/>
      <c r="B42" s="3"/>
      <c r="C42" s="3"/>
      <c r="D42" s="3"/>
      <c r="E42" s="3"/>
      <c r="F42" s="3"/>
      <c r="G42" s="3"/>
      <c r="H42" s="3"/>
      <c r="I42" s="13"/>
    </row>
    <row r="43" spans="1:9" ht="24.75" customHeight="1">
      <c r="A43" s="3"/>
      <c r="B43" s="3"/>
      <c r="C43" s="3"/>
      <c r="D43" s="3"/>
      <c r="E43" s="3"/>
      <c r="F43" s="3"/>
      <c r="G43" s="3"/>
      <c r="H43" s="3"/>
      <c r="I43" s="13"/>
    </row>
    <row r="44" spans="1:9" ht="24.75" customHeight="1">
      <c r="A44" s="172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173"/>
      <c r="C44" s="174"/>
      <c r="D44" s="3"/>
      <c r="E44" s="3"/>
      <c r="F44" s="3"/>
      <c r="G44" s="3"/>
      <c r="H44" s="3"/>
      <c r="I44" s="13"/>
    </row>
    <row r="45" spans="1:9" ht="24.75" customHeight="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 ht="24.75" customHeight="1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 ht="24.75" customHeight="1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 ht="24.75" customHeight="1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 ht="24.75" customHeight="1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 ht="24.75" customHeight="1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 ht="24.75" customHeight="1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 ht="24.75" customHeight="1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 ht="24.75" customHeight="1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 ht="24.75" customHeight="1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 ht="24.75" customHeight="1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 ht="24.75" customHeight="1">
      <c r="A56" s="178" t="s">
        <v>49</v>
      </c>
      <c r="B56" s="179"/>
      <c r="C56" s="180"/>
      <c r="D56" s="3"/>
      <c r="E56" s="3"/>
      <c r="F56" s="3"/>
      <c r="G56" s="3"/>
      <c r="H56" s="3"/>
      <c r="I56" s="13"/>
    </row>
    <row r="57" spans="1:9" ht="24.75" customHeight="1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 ht="24.75" customHeight="1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 ht="24.75" customHeight="1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 ht="24.75" customHeight="1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 ht="24.75" customHeight="1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 ht="24.75" customHeight="1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 ht="24.75" customHeight="1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 ht="24.75" customHeight="1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 ht="24.75" customHeight="1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 ht="24.75" customHeight="1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 ht="24.75" customHeight="1">
      <c r="A67" s="178" t="s">
        <v>50</v>
      </c>
      <c r="B67" s="179"/>
      <c r="C67" s="180"/>
      <c r="D67" s="3"/>
      <c r="E67" s="3"/>
      <c r="F67" s="3"/>
      <c r="G67" s="3"/>
      <c r="H67" s="3"/>
      <c r="I67" s="13"/>
    </row>
    <row r="68" spans="1:9" ht="55.5" customHeight="1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 ht="24.75" customHeight="1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 ht="24.75" customHeight="1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 ht="24.75" customHeight="1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 ht="24.75" customHeight="1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 ht="24.75" customHeight="1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 ht="24.75" customHeight="1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 ht="24.75" customHeight="1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 ht="24.75" customHeight="1">
      <c r="A76" s="178" t="s">
        <v>51</v>
      </c>
      <c r="B76" s="179"/>
      <c r="C76" s="180"/>
      <c r="D76" s="3"/>
      <c r="E76" s="3"/>
      <c r="F76" s="3"/>
      <c r="G76" s="3"/>
      <c r="H76" s="3"/>
      <c r="I76" s="13"/>
    </row>
    <row r="77" spans="1:9" ht="24.75" customHeight="1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 ht="24.75" customHeight="1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 ht="24.75" customHeight="1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 ht="24.75" customHeight="1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 ht="24.75" customHeight="1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 ht="24.75" customHeight="1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 ht="24.75" customHeight="1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 ht="24.75" customHeight="1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 ht="24.75" customHeight="1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 ht="24.75" customHeight="1">
      <c r="A86" s="178" t="s">
        <v>52</v>
      </c>
      <c r="B86" s="179"/>
      <c r="C86" s="180"/>
      <c r="D86" s="3"/>
      <c r="E86" s="3"/>
      <c r="F86" s="3"/>
      <c r="G86" s="3"/>
      <c r="H86" s="3"/>
      <c r="I86" s="13"/>
    </row>
    <row r="87" spans="1:9" ht="24.75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24.75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24.75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24.75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24.75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24.75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24.75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24.75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 ht="24.75" customHeight="1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 ht="24.75" customHeight="1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 ht="24.75" customHeight="1">
      <c r="A97" s="178" t="s">
        <v>54</v>
      </c>
      <c r="B97" s="179"/>
      <c r="C97" s="180"/>
      <c r="D97" s="3"/>
      <c r="E97" s="3"/>
      <c r="F97" s="3"/>
      <c r="G97" s="3"/>
      <c r="H97" s="3"/>
      <c r="I97" s="13"/>
    </row>
    <row r="98" spans="1:9" ht="24.75" customHeight="1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8" cm="1">
        <f t="array" ref="C98" ca="1">INDIRECT("'"&amp;INDIRECT("Main!B36")&amp;"'!C98")+SUM(E118+E145+E172)</f>
        <v>0</v>
      </c>
      <c r="D98" s="3"/>
      <c r="E98" s="28"/>
      <c r="F98" s="3"/>
      <c r="G98" s="3"/>
      <c r="H98" s="3"/>
      <c r="I98" s="13"/>
    </row>
    <row r="99" spans="1:9" ht="24.75" customHeight="1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8" cm="1">
        <f t="array" ref="C99" ca="1">INDIRECT("'"&amp;INDIRECT("Main!B36")&amp;"'!C99")+SUM(E119+E146+E173)</f>
        <v>0</v>
      </c>
      <c r="D99" s="3"/>
      <c r="E99" s="3"/>
      <c r="F99" s="3"/>
      <c r="G99" s="3"/>
      <c r="H99" s="3"/>
      <c r="I99" s="13"/>
    </row>
    <row r="100" spans="1:9" ht="24.75" customHeight="1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8" cm="1">
        <f t="array" ref="C100" ca="1">INDIRECT("'"&amp;INDIRECT("Main!B36")&amp;"'!C100")+SUM(E120+E147+E174)</f>
        <v>0</v>
      </c>
      <c r="D100" s="3"/>
      <c r="E100" s="3"/>
      <c r="F100" s="3"/>
      <c r="G100" s="3"/>
      <c r="H100" s="3"/>
      <c r="I100" s="13"/>
    </row>
    <row r="101" spans="1:9" ht="24.75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8" cm="1">
        <f t="array" ref="C101" ca="1">INDIRECT("'"&amp;INDIRECT("Main!B36")&amp;"'!C101")+SUM(E121+E148+E175)</f>
        <v>0</v>
      </c>
      <c r="D101" s="3"/>
      <c r="E101" s="3"/>
      <c r="F101" s="3"/>
      <c r="G101" s="3"/>
      <c r="H101" s="3"/>
      <c r="I101" s="13"/>
    </row>
    <row r="102" spans="1:9" ht="24.75" customHeight="1">
      <c r="A102" s="9" t="str" cm="1">
        <f t="array" ref="A102" ca="1">IF((INDIRECT("'"&amp;INDIRECT("Main!B9")&amp;"'!A116"))=0,"",(INDIRECT("'"&amp;INDIRECT("Main!B9")&amp;"'!A116")))</f>
        <v/>
      </c>
      <c r="B102" s="9" t="str" cm="1">
        <f t="array" ref="B102" ca="1">IF((INDIRECT("'"&amp;INDIRECT("Main!B9")&amp;"'!B116"))=0,"",(INDIRECT("'"&amp;INDIRECT("Main!B9")&amp;"'!B116")))</f>
        <v/>
      </c>
      <c r="C102" s="8" cm="1">
        <f t="array" ref="C102" ca="1">INDIRECT("'"&amp;INDIRECT("Main!B36")&amp;"'!C102")+SUM(E122+E149+E176)</f>
        <v>0</v>
      </c>
      <c r="D102" s="3"/>
      <c r="E102" s="3"/>
      <c r="F102" s="3"/>
      <c r="G102" s="3"/>
      <c r="H102" s="3"/>
      <c r="I102" s="13"/>
    </row>
    <row r="103" spans="1:9" ht="24.75" customHeight="1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8" cm="1">
        <f t="array" ref="C103" ca="1">INDIRECT("'"&amp;INDIRECT("Main!B36")&amp;"'!C103")+SUM(E123+E150+E177)</f>
        <v>0</v>
      </c>
      <c r="D103" s="3"/>
      <c r="E103" s="3"/>
      <c r="F103" s="3"/>
      <c r="G103" s="3"/>
      <c r="H103" s="3"/>
      <c r="I103" s="13"/>
    </row>
    <row r="104" spans="1:9" ht="24.75" customHeight="1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8" cm="1">
        <f t="array" ref="C104" ca="1">INDIRECT("'"&amp;INDIRECT("Main!B36")&amp;"'!C104")+SUM(E124+E151+E178)</f>
        <v>0</v>
      </c>
      <c r="D104" s="3"/>
      <c r="E104" s="3"/>
      <c r="F104" s="3"/>
      <c r="G104" s="3"/>
      <c r="H104" s="3"/>
      <c r="I104" s="13"/>
    </row>
    <row r="105" spans="1:9" ht="24.75" customHeight="1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8" cm="1">
        <f t="array" ref="C105" ca="1">INDIRECT("'"&amp;INDIRECT("Main!B36")&amp;"'!C105")+SUM(E125+E152+E179)</f>
        <v>0</v>
      </c>
      <c r="D105" s="3"/>
      <c r="E105" s="3"/>
      <c r="F105" s="3"/>
      <c r="G105" s="3"/>
      <c r="H105" s="3"/>
      <c r="I105" s="13"/>
    </row>
    <row r="106" spans="1:9" ht="24.75" customHeight="1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8" cm="1">
        <f t="array" ref="C106" ca="1">INDIRECT("'"&amp;INDIRECT("Main!B36")&amp;"'!C106")+SUM(E126+E153+E180)</f>
        <v>0</v>
      </c>
      <c r="D106" s="3"/>
      <c r="E106" s="3"/>
      <c r="F106" s="3"/>
      <c r="G106" s="3"/>
      <c r="H106" s="3"/>
      <c r="I106" s="13"/>
    </row>
    <row r="107" spans="1:9" ht="24.75" customHeight="1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8" cm="1">
        <f t="array" ref="C107" ca="1">INDIRECT("'"&amp;INDIRECT("Main!B36")&amp;"'!C107")+SUM(E127+E154+E181)</f>
        <v>0</v>
      </c>
      <c r="D107" s="3"/>
      <c r="E107" s="3"/>
      <c r="F107" s="3"/>
      <c r="G107" s="3"/>
      <c r="H107" s="3"/>
      <c r="I107" s="13"/>
    </row>
    <row r="108" spans="1:9" ht="24.75" customHeight="1">
      <c r="A108" s="15"/>
      <c r="B108" s="11" t="s">
        <v>55</v>
      </c>
      <c r="C108" s="8">
        <f ca="1">SUM(C98:C107)</f>
        <v>0</v>
      </c>
      <c r="D108" s="3"/>
      <c r="E108" s="3"/>
      <c r="F108" s="3"/>
      <c r="G108" s="3"/>
      <c r="H108" s="3"/>
      <c r="I108" s="13"/>
    </row>
    <row r="109" spans="1:9" ht="24.75" customHeight="1">
      <c r="A109" s="15"/>
      <c r="B109" s="11" t="s">
        <v>56</v>
      </c>
      <c r="C109" s="8">
        <f ca="1">C108-C96</f>
        <v>0</v>
      </c>
      <c r="D109" s="3"/>
      <c r="E109" s="3"/>
      <c r="F109" s="3"/>
      <c r="G109" s="3"/>
      <c r="H109" s="3"/>
      <c r="I109" s="13"/>
    </row>
    <row r="110" spans="1:9" ht="24.75" customHeight="1">
      <c r="A110" s="3"/>
      <c r="B110" s="3"/>
      <c r="C110" s="3"/>
      <c r="D110" s="3"/>
      <c r="E110" s="3"/>
      <c r="F110" s="3"/>
      <c r="G110" s="3"/>
      <c r="H110" s="3"/>
      <c r="I110" s="13"/>
    </row>
    <row r="111" spans="1:9" ht="24.75" customHeight="1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24.75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24.75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24.75" customHeight="1">
      <c r="A114" s="127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128"/>
      <c r="C114" s="128"/>
      <c r="D114" s="128"/>
      <c r="E114" s="129"/>
      <c r="F114" s="3"/>
      <c r="G114" s="3"/>
      <c r="H114" s="3"/>
      <c r="I114" s="13"/>
    </row>
    <row r="115" spans="1:9" ht="24.75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24.75" customHeight="1">
      <c r="A116" s="137" t="str">
        <f>"Balance Brought Forward From "&amp;IF(Main!B2,TEXT(EDATE(Main!B3,30)-1,"mmmm yyyy"),TEXT(Main!B3+((Main!B5-Main!B3)*30+29),"mmmm yyyy"))</f>
        <v>Balance Brought Forward From October 2027</v>
      </c>
      <c r="B116" s="146"/>
      <c r="C116" s="181"/>
      <c r="D116" s="181"/>
      <c r="E116" s="21" cm="1">
        <f t="array" ref="E116" ca="1">INDIRECT("'"&amp;INDIRECT("Main!B36")&amp;"'!E190")</f>
        <v>0</v>
      </c>
      <c r="F116" s="3"/>
      <c r="G116" s="3"/>
      <c r="H116" s="3"/>
      <c r="I116" s="13"/>
    </row>
    <row r="117" spans="1:9" ht="24.75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24.75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24.75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24.75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24.75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24.75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24.75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24.75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24.75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24.75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24.75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24.75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24.75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24.75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24.75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24.75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24.75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24.75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24.75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24.75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24.75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24.75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24.75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24.75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24.75" customHeight="1">
      <c r="A141" s="127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128"/>
      <c r="C141" s="128"/>
      <c r="D141" s="128"/>
      <c r="E141" s="129"/>
      <c r="F141" s="3"/>
      <c r="G141" s="3"/>
      <c r="H141" s="3"/>
      <c r="I141" s="13"/>
    </row>
    <row r="142" spans="1:9" ht="24.75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24.75" customHeight="1">
      <c r="A143" s="137" t="str">
        <f>"Balance Brought Forward From "&amp;IF(Main!B2,TEXT(EDATE(Main!B3,31)-1,"mmmm yyyy"),TEXT(Main!B3+((Main!B5-Main!B3)*31+30),"mmmm yyyy"))</f>
        <v>Balance Brought Forward From November 2027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24.75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24.75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24.75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24.75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24.75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24.75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24.75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24.75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24.75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24.75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24.75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24.75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24.75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24.75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24.75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24.75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24.75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24.75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24.75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24.75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24.75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24.75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24.75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24.75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24.75" customHeight="1">
      <c r="A168" s="127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128"/>
      <c r="C168" s="128"/>
      <c r="D168" s="128"/>
      <c r="E168" s="129"/>
      <c r="F168" s="3"/>
      <c r="G168" s="3"/>
      <c r="H168" s="3"/>
      <c r="I168" s="13"/>
    </row>
    <row r="169" spans="1:9" ht="24.75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24.75" customHeight="1">
      <c r="A170" s="137" t="str">
        <f>"Balance Brought Forward From "&amp;IF(Main!B2,TEXT(EDATE(Main!B3,32)-1,"mmmm yyyy"),TEXT(Main!B3+((Main!B5-Main!B3)*32+31),"mmmm yyyy"))</f>
        <v>Balance Brought Forward From December 2027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24.75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24.75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24.75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24.75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24.75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24.75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24.75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24.75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24.75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24.75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24.75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 ht="24.75" customHeight="1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 ht="24.75" customHeight="1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 ht="24.75" customHeight="1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24.75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 ht="24.75" customHeight="1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 ht="24.75" customHeight="1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24.75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 ht="24.75" customHeight="1">
      <c r="A191" s="3"/>
      <c r="B191" s="3"/>
      <c r="C191" s="3"/>
      <c r="D191" s="3"/>
      <c r="E191" s="3"/>
      <c r="F191" s="3"/>
      <c r="G191" s="3"/>
      <c r="H191" s="3"/>
      <c r="I191" s="13"/>
    </row>
    <row r="192" spans="1:9" ht="24.75" customHeight="1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>
      <c r="A193" s="12"/>
      <c r="B193" s="12"/>
      <c r="C193" s="12"/>
      <c r="D193" s="12"/>
      <c r="E193" s="12"/>
      <c r="F193" s="12"/>
      <c r="G193" s="12"/>
      <c r="H193" s="12"/>
      <c r="I193" s="12"/>
    </row>
  </sheetData>
  <sheetProtection sheet="1" objects="1" formatCells="0" formatColumns="0" formatRows="0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89:B189"/>
    <mergeCell ref="C189:D189"/>
    <mergeCell ref="A190:B190"/>
    <mergeCell ref="C190:D190"/>
    <mergeCell ref="A2:A3"/>
    <mergeCell ref="A117:B134"/>
    <mergeCell ref="A144:B161"/>
    <mergeCell ref="A171:B188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317" priority="6" operator="equal">
      <formula>0</formula>
    </cfRule>
    <cfRule type="cellIs" dxfId="316" priority="5" operator="greaterThan">
      <formula>0</formula>
    </cfRule>
  </conditionalFormatting>
  <conditionalFormatting sqref="C75">
    <cfRule type="cellIs" dxfId="315" priority="51" operator="equal">
      <formula>0</formula>
    </cfRule>
    <cfRule type="cellIs" dxfId="314" priority="50" operator="greaterThan">
      <formula>0</formula>
    </cfRule>
  </conditionalFormatting>
  <conditionalFormatting sqref="C77">
    <cfRule type="cellIs" dxfId="313" priority="49" operator="equal">
      <formula>0</formula>
    </cfRule>
    <cfRule type="cellIs" dxfId="312" priority="48" operator="greaterThan">
      <formula>0</formula>
    </cfRule>
  </conditionalFormatting>
  <conditionalFormatting sqref="C108">
    <cfRule type="cellIs" dxfId="311" priority="4" operator="greaterThanOrEqual">
      <formula>0</formula>
    </cfRule>
    <cfRule type="cellIs" dxfId="310" priority="3" operator="lessThan">
      <formula>0</formula>
    </cfRule>
  </conditionalFormatting>
  <conditionalFormatting sqref="C109">
    <cfRule type="cellIs" dxfId="309" priority="2" operator="greaterThanOrEqual">
      <formula>0</formula>
    </cfRule>
    <cfRule type="cellIs" dxfId="308" priority="1" operator="lessThan">
      <formula>0</formula>
    </cfRule>
  </conditionalFormatting>
  <conditionalFormatting sqref="E116">
    <cfRule type="cellIs" dxfId="307" priority="12" operator="greaterThanOrEqual">
      <formula>0</formula>
    </cfRule>
    <cfRule type="cellIs" dxfId="306" priority="11" operator="lessThan">
      <formula>0</formula>
    </cfRule>
  </conditionalFormatting>
  <conditionalFormatting sqref="E136">
    <cfRule type="cellIs" dxfId="305" priority="43" operator="greaterThanOrEqual">
      <formula>0</formula>
    </cfRule>
    <cfRule type="cellIs" dxfId="304" priority="42" operator="lessThan">
      <formula>0</formula>
    </cfRule>
  </conditionalFormatting>
  <conditionalFormatting sqref="E143">
    <cfRule type="cellIs" dxfId="303" priority="30" operator="greaterThanOrEqual">
      <formula>0</formula>
    </cfRule>
    <cfRule type="cellIs" dxfId="302" priority="29" operator="lessThan">
      <formula>0</formula>
    </cfRule>
  </conditionalFormatting>
  <conditionalFormatting sqref="E163">
    <cfRule type="cellIs" dxfId="301" priority="32" operator="greaterThanOrEqual">
      <formula>0</formula>
    </cfRule>
    <cfRule type="cellIs" dxfId="300" priority="31" operator="lessThan">
      <formula>0</formula>
    </cfRule>
  </conditionalFormatting>
  <conditionalFormatting sqref="E170">
    <cfRule type="cellIs" dxfId="299" priority="24" operator="greaterThanOrEqual">
      <formula>0</formula>
    </cfRule>
    <cfRule type="cellIs" dxfId="298" priority="23" operator="lessThan">
      <formula>0</formula>
    </cfRule>
  </conditionalFormatting>
  <conditionalFormatting sqref="E190">
    <cfRule type="cellIs" dxfId="297" priority="26" operator="greaterThanOrEqual">
      <formula>0</formula>
    </cfRule>
    <cfRule type="cellIs" dxfId="296" priority="25" operator="lessThan">
      <formula>0</formula>
    </cfRule>
  </conditionalFormatting>
  <conditionalFormatting sqref="C57:C66">
    <cfRule type="cellIs" dxfId="295" priority="55" operator="equal">
      <formula>0</formula>
    </cfRule>
    <cfRule type="cellIs" dxfId="294" priority="54" operator="greaterThan">
      <formula>0</formula>
    </cfRule>
  </conditionalFormatting>
  <conditionalFormatting sqref="C68:C69">
    <cfRule type="cellIs" dxfId="293" priority="53" operator="equal">
      <formula>0</formula>
    </cfRule>
    <cfRule type="cellIs" dxfId="292" priority="52" operator="greaterThan">
      <formula>0</formula>
    </cfRule>
  </conditionalFormatting>
  <conditionalFormatting sqref="C70:C74">
    <cfRule type="cellIs" dxfId="291" priority="41" operator="equal">
      <formula>0</formula>
    </cfRule>
    <cfRule type="cellIs" dxfId="290" priority="40" operator="greaterThan">
      <formula>0</formula>
    </cfRule>
  </conditionalFormatting>
  <conditionalFormatting sqref="C78:C79">
    <cfRule type="cellIs" dxfId="289" priority="10" operator="equal">
      <formula>0</formula>
    </cfRule>
    <cfRule type="cellIs" dxfId="288" priority="9" operator="greaterThan">
      <formula>0</formula>
    </cfRule>
  </conditionalFormatting>
  <conditionalFormatting sqref="C80:C84">
    <cfRule type="cellIs" dxfId="287" priority="39" operator="equal">
      <formula>0</formula>
    </cfRule>
    <cfRule type="cellIs" dxfId="286" priority="38" operator="greaterThan">
      <formula>0</formula>
    </cfRule>
  </conditionalFormatting>
  <conditionalFormatting sqref="C87:C89">
    <cfRule type="cellIs" dxfId="285" priority="47" operator="equal">
      <formula>0</formula>
    </cfRule>
    <cfRule type="cellIs" dxfId="284" priority="46" operator="greaterThan">
      <formula>0</formula>
    </cfRule>
  </conditionalFormatting>
  <conditionalFormatting sqref="C90:C91">
    <cfRule type="cellIs" dxfId="283" priority="8" operator="equal">
      <formula>0</formula>
    </cfRule>
    <cfRule type="cellIs" dxfId="282" priority="7" operator="greaterThan">
      <formula>0</formula>
    </cfRule>
  </conditionalFormatting>
  <conditionalFormatting sqref="C92:C94">
    <cfRule type="cellIs" dxfId="281" priority="37" operator="equal">
      <formula>0</formula>
    </cfRule>
    <cfRule type="cellIs" dxfId="280" priority="36" operator="greaterThan">
      <formula>0</formula>
    </cfRule>
  </conditionalFormatting>
  <conditionalFormatting sqref="C98:C107">
    <cfRule type="cellIs" dxfId="279" priority="20" operator="lessThan">
      <formula>0</formula>
    </cfRule>
    <cfRule type="cellIs" dxfId="278" priority="19" operator="greaterThanOrEqual">
      <formula>0</formula>
    </cfRule>
  </conditionalFormatting>
  <conditionalFormatting sqref="E118:E127">
    <cfRule type="cellIs" dxfId="277" priority="18" operator="equal">
      <formula>0</formula>
    </cfRule>
    <cfRule type="cellIs" dxfId="276" priority="17" operator="greaterThan">
      <formula>0</formula>
    </cfRule>
  </conditionalFormatting>
  <conditionalFormatting sqref="E145:E154">
    <cfRule type="cellIs" dxfId="275" priority="16" operator="equal">
      <formula>0</formula>
    </cfRule>
    <cfRule type="cellIs" dxfId="274" priority="15" operator="greaterThan">
      <formula>0</formula>
    </cfRule>
  </conditionalFormatting>
  <conditionalFormatting sqref="E172:E181">
    <cfRule type="cellIs" dxfId="273" priority="14" operator="equal">
      <formula>0</formula>
    </cfRule>
    <cfRule type="cellIs" dxfId="272" priority="13" operator="greaterThan">
      <formula>0</formula>
    </cfRule>
  </conditionalFormatting>
  <conditionalFormatting sqref="C47:C55 C85 C95:C96">
    <cfRule type="cellIs" dxfId="271" priority="57" operator="equal">
      <formula>0</formula>
    </cfRule>
  </conditionalFormatting>
  <conditionalFormatting sqref="C47:C55 C85 C95:C96 E144 E155:E162">
    <cfRule type="cellIs" dxfId="270" priority="56" operator="greaterThan">
      <formula>0</formula>
    </cfRule>
  </conditionalFormatting>
  <conditionalFormatting sqref="E117 E128:E135">
    <cfRule type="cellIs" dxfId="269" priority="45" operator="equal">
      <formula>0</formula>
    </cfRule>
    <cfRule type="cellIs" dxfId="268" priority="44" operator="greaterThan">
      <formula>0</formula>
    </cfRule>
  </conditionalFormatting>
  <conditionalFormatting sqref="E144 E155:E162">
    <cfRule type="cellIs" dxfId="267" priority="33" operator="equal">
      <formula>0</formula>
    </cfRule>
  </conditionalFormatting>
  <conditionalFormatting sqref="E171 E182:E189">
    <cfRule type="cellIs" dxfId="266" priority="28" operator="equal">
      <formula>0</formula>
    </cfRule>
    <cfRule type="cellIs" dxfId="265" priority="27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93"/>
  <sheetViews>
    <sheetView topLeftCell="A64" workbookViewId="0">
      <selection activeCell="E86" sqref="E86"/>
    </sheetView>
  </sheetViews>
  <sheetFormatPr defaultColWidth="9" defaultRowHeight="17.649999999999999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16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61"/>
      <c r="C1" s="161"/>
      <c r="D1" s="161"/>
      <c r="E1" s="161"/>
      <c r="F1" s="161"/>
      <c r="G1" s="161"/>
      <c r="H1" s="12"/>
      <c r="I1" s="12"/>
    </row>
    <row r="2" spans="1:9" ht="24.75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  <c r="H2" s="12"/>
      <c r="I2" s="12"/>
    </row>
    <row r="3" spans="1:9" ht="24.75" customHeight="1">
      <c r="A3" s="183"/>
      <c r="B3" s="2" t="s">
        <v>63</v>
      </c>
      <c r="C3" s="163">
        <f ca="1">E190</f>
        <v>0</v>
      </c>
      <c r="D3" s="163"/>
      <c r="E3" s="163"/>
      <c r="F3" s="163"/>
      <c r="G3" s="163"/>
      <c r="H3" s="12"/>
      <c r="I3" s="12"/>
    </row>
    <row r="4" spans="1:9" ht="24.75" customHeight="1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 ht="24.75" customHeight="1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 ht="24.75" customHeight="1">
      <c r="A6" s="3"/>
      <c r="B6" s="3"/>
      <c r="C6" s="3"/>
      <c r="D6" s="3"/>
      <c r="E6" s="3"/>
      <c r="F6" s="3"/>
      <c r="G6" s="3"/>
      <c r="H6" s="3"/>
      <c r="I6" s="13"/>
    </row>
    <row r="7" spans="1:9" ht="24.75" customHeight="1">
      <c r="A7" s="3"/>
      <c r="B7" s="3"/>
      <c r="C7" s="3"/>
      <c r="D7" s="3"/>
      <c r="E7" s="3"/>
      <c r="F7" s="3"/>
      <c r="G7" s="3"/>
      <c r="H7" s="3"/>
      <c r="I7" s="13"/>
    </row>
    <row r="8" spans="1:9" ht="24.75" customHeight="1">
      <c r="A8" s="104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24.75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24.75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24.75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24.75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24.75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24.75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24.75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24.75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24.75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24.75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24.75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24.75" customHeight="1">
      <c r="A20" s="104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 ht="24.75" customHeight="1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24.75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24.75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24.75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24.75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24.75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24.75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24.75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24.75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24.75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24.75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24.75" customHeight="1">
      <c r="A32" s="104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24.75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24.75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24.75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24.75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24.75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24.75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24.75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24.75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 ht="24.75" customHeight="1">
      <c r="A42" s="3"/>
      <c r="B42" s="3"/>
      <c r="C42" s="3"/>
      <c r="D42" s="3"/>
      <c r="E42" s="3"/>
      <c r="F42" s="3"/>
      <c r="G42" s="3"/>
      <c r="H42" s="3"/>
      <c r="I42" s="13"/>
    </row>
    <row r="43" spans="1:9" ht="24.75" customHeight="1">
      <c r="A43" s="3"/>
      <c r="B43" s="3"/>
      <c r="C43" s="3"/>
      <c r="D43" s="3"/>
      <c r="E43" s="3"/>
      <c r="F43" s="3"/>
      <c r="G43" s="3"/>
      <c r="H43" s="3"/>
      <c r="I43" s="13"/>
    </row>
    <row r="44" spans="1:9" ht="24.75" customHeight="1">
      <c r="A44" s="172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173"/>
      <c r="C44" s="174"/>
      <c r="D44" s="3"/>
      <c r="E44" s="3"/>
      <c r="F44" s="3"/>
      <c r="G44" s="3"/>
      <c r="H44" s="3"/>
      <c r="I44" s="13"/>
    </row>
    <row r="45" spans="1:9" ht="24.75" customHeight="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 ht="24.75" customHeight="1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 ht="24.75" customHeight="1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 ht="24.75" customHeight="1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 ht="24.75" customHeight="1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 ht="24.75" customHeight="1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 ht="24.75" customHeight="1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 ht="24.75" customHeight="1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 ht="24.75" customHeight="1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 ht="24.75" customHeight="1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 ht="24.75" customHeight="1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 ht="24.75" customHeight="1">
      <c r="A56" s="178" t="s">
        <v>49</v>
      </c>
      <c r="B56" s="179"/>
      <c r="C56" s="180"/>
      <c r="D56" s="3"/>
      <c r="E56" s="3"/>
      <c r="F56" s="3"/>
      <c r="G56" s="3"/>
      <c r="H56" s="3"/>
      <c r="I56" s="13"/>
    </row>
    <row r="57" spans="1:9" ht="24.75" customHeight="1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 ht="24.75" customHeight="1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 ht="24.75" customHeight="1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 ht="24.75" customHeight="1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 ht="24.75" customHeight="1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 ht="24.75" customHeight="1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 ht="24.75" customHeight="1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 ht="24.75" customHeight="1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 ht="24.75" customHeight="1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 ht="24.75" customHeight="1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 ht="24.75" customHeight="1">
      <c r="A67" s="178" t="s">
        <v>50</v>
      </c>
      <c r="B67" s="179"/>
      <c r="C67" s="180"/>
      <c r="D67" s="3"/>
      <c r="E67" s="3"/>
      <c r="F67" s="3"/>
      <c r="G67" s="3"/>
      <c r="H67" s="3"/>
      <c r="I67" s="13"/>
    </row>
    <row r="68" spans="1:9" ht="24.75" customHeight="1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 ht="24.75" customHeight="1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 ht="24.75" customHeight="1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 ht="24.75" customHeight="1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 ht="24.75" customHeight="1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 ht="24.75" customHeight="1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 ht="24.75" customHeight="1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 ht="24.75" customHeight="1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 ht="24.75" customHeight="1">
      <c r="A76" s="178" t="s">
        <v>51</v>
      </c>
      <c r="B76" s="179"/>
      <c r="C76" s="180"/>
      <c r="D76" s="3"/>
      <c r="E76" s="3"/>
      <c r="F76" s="3"/>
      <c r="G76" s="3"/>
      <c r="H76" s="3"/>
      <c r="I76" s="13"/>
    </row>
    <row r="77" spans="1:9" ht="24.75" customHeight="1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 ht="24.75" customHeight="1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 ht="24.75" customHeight="1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 ht="24.75" customHeight="1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 ht="24.75" customHeight="1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 ht="24.75" customHeight="1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 ht="24.75" customHeight="1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 ht="24.75" customHeight="1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 ht="24.75" customHeight="1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 ht="24.75" customHeight="1">
      <c r="A86" s="178" t="s">
        <v>52</v>
      </c>
      <c r="B86" s="179"/>
      <c r="C86" s="180"/>
      <c r="D86" s="3"/>
      <c r="E86" s="3"/>
      <c r="F86" s="3"/>
      <c r="G86" s="3"/>
      <c r="H86" s="3"/>
      <c r="I86" s="13"/>
    </row>
    <row r="87" spans="1:9" ht="24.75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24.75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24.75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24.75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24.75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24.75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24.75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24.75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 ht="24.75" customHeight="1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 ht="24.75" customHeight="1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 ht="24.75" customHeight="1">
      <c r="A97" s="178" t="s">
        <v>54</v>
      </c>
      <c r="B97" s="179"/>
      <c r="C97" s="180"/>
      <c r="D97" s="3"/>
      <c r="E97" s="3"/>
      <c r="F97" s="3"/>
      <c r="G97" s="3"/>
      <c r="H97" s="3"/>
      <c r="I97" s="13"/>
    </row>
    <row r="98" spans="1:9" ht="24.75" customHeight="1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8" cm="1">
        <f t="array" ref="C98" ca="1">INDIRECT("'"&amp;INDIRECT("Main!B39")&amp;"'!C98")+SUM(E118+E145+E172)</f>
        <v>0</v>
      </c>
      <c r="D98" s="3"/>
      <c r="E98" s="28"/>
      <c r="F98" s="3"/>
      <c r="G98" s="3"/>
      <c r="H98" s="3"/>
      <c r="I98" s="13"/>
    </row>
    <row r="99" spans="1:9" ht="24.75" customHeight="1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8" cm="1">
        <f t="array" ref="C99" ca="1">INDIRECT("'"&amp;INDIRECT("Main!B39")&amp;"'!C99")+SUM(E119+E146+E173)</f>
        <v>0</v>
      </c>
      <c r="D99" s="3"/>
      <c r="E99" s="3"/>
      <c r="F99" s="3"/>
      <c r="G99" s="3"/>
      <c r="H99" s="3"/>
      <c r="I99" s="13"/>
    </row>
    <row r="100" spans="1:9" ht="24.75" customHeight="1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8" cm="1">
        <f t="array" ref="C100" ca="1">INDIRECT("'"&amp;INDIRECT("Main!B39")&amp;"'!C100")+SUM(E120+E147+E174)</f>
        <v>0</v>
      </c>
      <c r="D100" s="3"/>
      <c r="E100" s="3"/>
      <c r="F100" s="3"/>
      <c r="G100" s="3"/>
      <c r="H100" s="3"/>
      <c r="I100" s="13"/>
    </row>
    <row r="101" spans="1:9" ht="24.75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8" cm="1">
        <f t="array" ref="C101" ca="1">INDIRECT("'"&amp;INDIRECT("Main!B39")&amp;"'!C101")+SUM(E121+E148+E175)</f>
        <v>0</v>
      </c>
      <c r="D101" s="3"/>
      <c r="E101" s="3"/>
      <c r="F101" s="3"/>
      <c r="G101" s="3"/>
      <c r="H101" s="3"/>
      <c r="I101" s="13"/>
    </row>
    <row r="102" spans="1:9" ht="24.75" customHeight="1">
      <c r="A102" s="9" t="str" cm="1">
        <f t="array" ref="A102" ca="1">IF((INDIRECT("'"&amp;INDIRECT("Main!B9")&amp;"'!A116"))=0,"",(INDIRECT("'"&amp;INDIRECT("Main!B9")&amp;"'!A116")))</f>
        <v/>
      </c>
      <c r="B102" s="9" t="str" cm="1">
        <f t="array" ref="B102" ca="1">IF((INDIRECT("'"&amp;INDIRECT("Main!B9")&amp;"'!B116"))=0,"",(INDIRECT("'"&amp;INDIRECT("Main!B9")&amp;"'!B116")))</f>
        <v/>
      </c>
      <c r="C102" s="8" cm="1">
        <f t="array" ref="C102" ca="1">INDIRECT("'"&amp;INDIRECT("Main!B39")&amp;"'!C102")+SUM(E122+E149+E176)</f>
        <v>0</v>
      </c>
      <c r="D102" s="3"/>
      <c r="E102" s="3"/>
      <c r="F102" s="3"/>
      <c r="G102" s="3"/>
      <c r="H102" s="3"/>
      <c r="I102" s="13"/>
    </row>
    <row r="103" spans="1:9" ht="24.75" customHeight="1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8" cm="1">
        <f t="array" ref="C103" ca="1">INDIRECT("'"&amp;INDIRECT("Main!B39")&amp;"'!C103")+SUM(E123+E150+E177)</f>
        <v>0</v>
      </c>
      <c r="D103" s="3"/>
      <c r="E103" s="3"/>
      <c r="F103" s="3"/>
      <c r="G103" s="3"/>
      <c r="H103" s="3"/>
      <c r="I103" s="13"/>
    </row>
    <row r="104" spans="1:9" ht="24.75" customHeight="1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8" cm="1">
        <f t="array" ref="C104" ca="1">INDIRECT("'"&amp;INDIRECT("Main!B39")&amp;"'!C104")+SUM(E124+E151+E178)</f>
        <v>0</v>
      </c>
      <c r="D104" s="3"/>
      <c r="E104" s="3"/>
      <c r="F104" s="3"/>
      <c r="G104" s="3"/>
      <c r="H104" s="3"/>
      <c r="I104" s="13"/>
    </row>
    <row r="105" spans="1:9" ht="24.75" customHeight="1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8" cm="1">
        <f t="array" ref="C105" ca="1">INDIRECT("'"&amp;INDIRECT("Main!B39")&amp;"'!C105")+SUM(E125+E152+E179)</f>
        <v>0</v>
      </c>
      <c r="D105" s="3"/>
      <c r="E105" s="3"/>
      <c r="F105" s="3"/>
      <c r="G105" s="3"/>
      <c r="H105" s="3"/>
      <c r="I105" s="13"/>
    </row>
    <row r="106" spans="1:9" ht="24.75" customHeight="1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8" cm="1">
        <f t="array" ref="C106" ca="1">INDIRECT("'"&amp;INDIRECT("Main!B39")&amp;"'!C106")+SUM(E126+E153+E180)</f>
        <v>0</v>
      </c>
      <c r="D106" s="3"/>
      <c r="E106" s="3"/>
      <c r="F106" s="3"/>
      <c r="G106" s="3"/>
      <c r="H106" s="3"/>
      <c r="I106" s="13"/>
    </row>
    <row r="107" spans="1:9" ht="24.75" customHeight="1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8" cm="1">
        <f t="array" ref="C107" ca="1">INDIRECT("'"&amp;INDIRECT("Main!B39")&amp;"'!C107")+SUM(E127+E154+E181)</f>
        <v>0</v>
      </c>
      <c r="D107" s="3"/>
      <c r="E107" s="3"/>
      <c r="F107" s="3"/>
      <c r="G107" s="3"/>
      <c r="H107" s="3"/>
      <c r="I107" s="13"/>
    </row>
    <row r="108" spans="1:9" ht="24.75" customHeight="1">
      <c r="A108" s="15"/>
      <c r="B108" s="11" t="s">
        <v>55</v>
      </c>
      <c r="C108" s="8">
        <f ca="1">SUM(C98:C107)</f>
        <v>0</v>
      </c>
      <c r="D108" s="3"/>
      <c r="E108" s="3"/>
      <c r="F108" s="3"/>
      <c r="G108" s="3"/>
      <c r="H108" s="3"/>
      <c r="I108" s="13"/>
    </row>
    <row r="109" spans="1:9" ht="24.75" customHeight="1">
      <c r="A109" s="15"/>
      <c r="B109" s="11" t="s">
        <v>56</v>
      </c>
      <c r="C109" s="8">
        <f ca="1">C108-C96</f>
        <v>0</v>
      </c>
      <c r="D109" s="3"/>
      <c r="E109" s="3"/>
      <c r="F109" s="3"/>
      <c r="G109" s="3"/>
      <c r="H109" s="3"/>
      <c r="I109" s="13"/>
    </row>
    <row r="110" spans="1:9" ht="24.75" customHeight="1">
      <c r="A110" s="3"/>
      <c r="B110" s="3"/>
      <c r="C110" s="3"/>
      <c r="D110" s="3"/>
      <c r="E110" s="3"/>
      <c r="F110" s="3"/>
      <c r="G110" s="3"/>
      <c r="H110" s="3"/>
      <c r="I110" s="13"/>
    </row>
    <row r="111" spans="1:9" ht="24.75" customHeight="1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24.75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24.75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24.75" customHeight="1">
      <c r="A114" s="127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128"/>
      <c r="C114" s="128"/>
      <c r="D114" s="128"/>
      <c r="E114" s="129"/>
      <c r="F114" s="3"/>
      <c r="G114" s="3"/>
      <c r="H114" s="3"/>
      <c r="I114" s="13"/>
    </row>
    <row r="115" spans="1:9" ht="24.75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24.75" customHeight="1">
      <c r="A116" s="137" t="str">
        <f>"Balance Brought Forward From "&amp;IF(Main!B2,TEXT(EDATE(Main!B3,33)-1,"mmmm yyyy"),TEXT(Main!B3+((Main!B5-Main!B3)*33+32),"mmmm yyyy"))</f>
        <v>Balance Brought Forward From January 2028</v>
      </c>
      <c r="B116" s="146"/>
      <c r="C116" s="181"/>
      <c r="D116" s="181"/>
      <c r="E116" s="21" cm="1">
        <f t="array" ref="E116" ca="1">INDIRECT("'"&amp;INDIRECT("Main!B39")&amp;"'!E190")</f>
        <v>0</v>
      </c>
      <c r="F116" s="3"/>
      <c r="G116" s="3"/>
      <c r="H116" s="3"/>
      <c r="I116" s="13"/>
    </row>
    <row r="117" spans="1:9" ht="24.75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24.75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24.75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24.75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24.75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24.75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24.75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24.75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24.75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24.75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24.75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24.75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24.75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24.75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24.75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24.75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24.75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24.75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24.75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24.75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24.75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24.75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24.75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24.75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24.75" customHeight="1">
      <c r="A141" s="127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128"/>
      <c r="C141" s="128"/>
      <c r="D141" s="128"/>
      <c r="E141" s="129"/>
      <c r="F141" s="3"/>
      <c r="G141" s="3"/>
      <c r="H141" s="3"/>
      <c r="I141" s="13"/>
    </row>
    <row r="142" spans="1:9" ht="24.75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24.75" customHeight="1">
      <c r="A143" s="137" t="str">
        <f>"Balance Brought Forward From "&amp;IF(Main!B2,TEXT(EDATE(Main!B3,34)-1,"mmmm yyyy"),TEXT(Main!B3+((Main!B5-Main!B3)*34+33),"mmmm yyyy"))</f>
        <v>Balance Brought Forward From February 2028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24.75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24.75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24.75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24.75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24.75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24.75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24.75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24.75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24.75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24.75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24.75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24.75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24.75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24.75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24.75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24.75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24.75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24.75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24.75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24.75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24.75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24.75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24.75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24.75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24.75" customHeight="1">
      <c r="A168" s="127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128"/>
      <c r="C168" s="128"/>
      <c r="D168" s="128"/>
      <c r="E168" s="129"/>
      <c r="F168" s="3"/>
      <c r="G168" s="3"/>
      <c r="H168" s="3"/>
      <c r="I168" s="13"/>
    </row>
    <row r="169" spans="1:9" ht="24.75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24.75" customHeight="1">
      <c r="A170" s="137" t="str">
        <f>"Balance Brought Forward From "&amp;IF(Main!B2,TEXT(EDATE(Main!B3,35)-1,"mmmm yyyy"),TEXT(Main!B3+((Main!B5-Main!B3)*35+34),"mmmm yyyy"))</f>
        <v>Balance Brought Forward From March 2028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24.75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24.75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24.75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24.75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24.75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24.75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24.75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24.75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24.75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24.75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24.75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 ht="24.75" customHeight="1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 ht="24.75" customHeight="1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 ht="24.75" customHeight="1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24.75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 ht="24.75" customHeight="1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 ht="24.75" customHeight="1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24.75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 ht="24.75" customHeight="1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>
      <c r="A191" s="3"/>
      <c r="B191" s="3"/>
      <c r="C191" s="3"/>
      <c r="D191" s="3"/>
      <c r="E191" s="3"/>
      <c r="F191" s="3"/>
      <c r="G191" s="3"/>
      <c r="H191" s="3"/>
      <c r="I191" s="13"/>
    </row>
    <row r="192" spans="1:9" ht="24.75" customHeight="1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 ht="24.75" customHeight="1">
      <c r="A193" s="12"/>
      <c r="B193" s="12"/>
      <c r="C193" s="12"/>
      <c r="D193" s="12"/>
      <c r="E193" s="12"/>
      <c r="F193" s="12"/>
      <c r="G193" s="12"/>
      <c r="H193" s="12"/>
      <c r="I193" s="12"/>
    </row>
  </sheetData>
  <sheetProtection sheet="1" objects="1" formatCells="0" formatColumns="0" formatRows="0"/>
  <protectedRanges>
    <protectedRange sqref="A10:G15" name="R1"/>
    <protectedRange sqref="A22:G27" name="R2"/>
    <protectedRange sqref="A34:G39" name="R3"/>
    <protectedRange sqref="A46:C46 C47:C54" name="F1"/>
    <protectedRange sqref="C67:C74" name="F3"/>
    <protectedRange sqref="C76:C84" name="F4"/>
    <protectedRange sqref="C56:C65" name="F2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89:B189"/>
    <mergeCell ref="C189:D189"/>
    <mergeCell ref="A190:B190"/>
    <mergeCell ref="C190:D190"/>
    <mergeCell ref="A2:A3"/>
    <mergeCell ref="A117:B134"/>
    <mergeCell ref="A144:B161"/>
    <mergeCell ref="A171:B188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264" priority="6" operator="equal">
      <formula>0</formula>
    </cfRule>
    <cfRule type="cellIs" dxfId="263" priority="5" operator="greaterThan">
      <formula>0</formula>
    </cfRule>
  </conditionalFormatting>
  <conditionalFormatting sqref="C75">
    <cfRule type="cellIs" dxfId="262" priority="51" operator="equal">
      <formula>0</formula>
    </cfRule>
    <cfRule type="cellIs" dxfId="261" priority="50" operator="greaterThan">
      <formula>0</formula>
    </cfRule>
  </conditionalFormatting>
  <conditionalFormatting sqref="C77">
    <cfRule type="cellIs" dxfId="260" priority="49" operator="equal">
      <formula>0</formula>
    </cfRule>
    <cfRule type="cellIs" dxfId="259" priority="48" operator="greaterThan">
      <formula>0</formula>
    </cfRule>
  </conditionalFormatting>
  <conditionalFormatting sqref="C108">
    <cfRule type="cellIs" dxfId="258" priority="4" operator="greaterThanOrEqual">
      <formula>0</formula>
    </cfRule>
    <cfRule type="cellIs" dxfId="257" priority="3" operator="lessThan">
      <formula>0</formula>
    </cfRule>
  </conditionalFormatting>
  <conditionalFormatting sqref="C109">
    <cfRule type="cellIs" dxfId="256" priority="2" operator="greaterThanOrEqual">
      <formula>0</formula>
    </cfRule>
    <cfRule type="cellIs" dxfId="255" priority="1" operator="lessThan">
      <formula>0</formula>
    </cfRule>
  </conditionalFormatting>
  <conditionalFormatting sqref="E116">
    <cfRule type="cellIs" dxfId="254" priority="12" operator="greaterThanOrEqual">
      <formula>0</formula>
    </cfRule>
    <cfRule type="cellIs" dxfId="253" priority="11" operator="lessThan">
      <formula>0</formula>
    </cfRule>
  </conditionalFormatting>
  <conditionalFormatting sqref="E136">
    <cfRule type="cellIs" dxfId="252" priority="43" operator="greaterThanOrEqual">
      <formula>0</formula>
    </cfRule>
    <cfRule type="cellIs" dxfId="251" priority="42" operator="lessThan">
      <formula>0</formula>
    </cfRule>
  </conditionalFormatting>
  <conditionalFormatting sqref="E143">
    <cfRule type="cellIs" dxfId="250" priority="30" operator="greaterThanOrEqual">
      <formula>0</formula>
    </cfRule>
    <cfRule type="cellIs" dxfId="249" priority="29" operator="lessThan">
      <formula>0</formula>
    </cfRule>
  </conditionalFormatting>
  <conditionalFormatting sqref="E163">
    <cfRule type="cellIs" dxfId="248" priority="32" operator="greaterThanOrEqual">
      <formula>0</formula>
    </cfRule>
    <cfRule type="cellIs" dxfId="247" priority="31" operator="lessThan">
      <formula>0</formula>
    </cfRule>
  </conditionalFormatting>
  <conditionalFormatting sqref="E170">
    <cfRule type="cellIs" dxfId="246" priority="24" operator="greaterThanOrEqual">
      <formula>0</formula>
    </cfRule>
    <cfRule type="cellIs" dxfId="245" priority="23" operator="lessThan">
      <formula>0</formula>
    </cfRule>
  </conditionalFormatting>
  <conditionalFormatting sqref="E190">
    <cfRule type="cellIs" dxfId="244" priority="26" operator="greaterThanOrEqual">
      <formula>0</formula>
    </cfRule>
    <cfRule type="cellIs" dxfId="243" priority="25" operator="lessThan">
      <formula>0</formula>
    </cfRule>
  </conditionalFormatting>
  <conditionalFormatting sqref="C57:C66">
    <cfRule type="cellIs" dxfId="242" priority="55" operator="equal">
      <formula>0</formula>
    </cfRule>
    <cfRule type="cellIs" dxfId="241" priority="54" operator="greaterThan">
      <formula>0</formula>
    </cfRule>
  </conditionalFormatting>
  <conditionalFormatting sqref="C68:C69">
    <cfRule type="cellIs" dxfId="240" priority="53" operator="equal">
      <formula>0</formula>
    </cfRule>
    <cfRule type="cellIs" dxfId="239" priority="52" operator="greaterThan">
      <formula>0</formula>
    </cfRule>
  </conditionalFormatting>
  <conditionalFormatting sqref="C70:C74">
    <cfRule type="cellIs" dxfId="238" priority="41" operator="equal">
      <formula>0</formula>
    </cfRule>
    <cfRule type="cellIs" dxfId="237" priority="40" operator="greaterThan">
      <formula>0</formula>
    </cfRule>
  </conditionalFormatting>
  <conditionalFormatting sqref="C78:C79">
    <cfRule type="cellIs" dxfId="236" priority="10" operator="equal">
      <formula>0</formula>
    </cfRule>
    <cfRule type="cellIs" dxfId="235" priority="9" operator="greaterThan">
      <formula>0</formula>
    </cfRule>
  </conditionalFormatting>
  <conditionalFormatting sqref="C80:C84">
    <cfRule type="cellIs" dxfId="234" priority="39" operator="equal">
      <formula>0</formula>
    </cfRule>
    <cfRule type="cellIs" dxfId="233" priority="38" operator="greaterThan">
      <formula>0</formula>
    </cfRule>
  </conditionalFormatting>
  <conditionalFormatting sqref="C87:C89">
    <cfRule type="cellIs" dxfId="232" priority="47" operator="equal">
      <formula>0</formula>
    </cfRule>
    <cfRule type="cellIs" dxfId="231" priority="46" operator="greaterThan">
      <formula>0</formula>
    </cfRule>
  </conditionalFormatting>
  <conditionalFormatting sqref="C90:C91">
    <cfRule type="cellIs" dxfId="230" priority="8" operator="equal">
      <formula>0</formula>
    </cfRule>
    <cfRule type="cellIs" dxfId="229" priority="7" operator="greaterThan">
      <formula>0</formula>
    </cfRule>
  </conditionalFormatting>
  <conditionalFormatting sqref="C92:C94">
    <cfRule type="cellIs" dxfId="228" priority="37" operator="equal">
      <formula>0</formula>
    </cfRule>
    <cfRule type="cellIs" dxfId="227" priority="36" operator="greaterThan">
      <formula>0</formula>
    </cfRule>
  </conditionalFormatting>
  <conditionalFormatting sqref="C98:C107">
    <cfRule type="cellIs" dxfId="226" priority="20" operator="lessThan">
      <formula>0</formula>
    </cfRule>
    <cfRule type="cellIs" dxfId="225" priority="19" operator="greaterThanOrEqual">
      <formula>0</formula>
    </cfRule>
  </conditionalFormatting>
  <conditionalFormatting sqref="E118:E127">
    <cfRule type="cellIs" dxfId="224" priority="18" operator="equal">
      <formula>0</formula>
    </cfRule>
    <cfRule type="cellIs" dxfId="223" priority="17" operator="greaterThan">
      <formula>0</formula>
    </cfRule>
  </conditionalFormatting>
  <conditionalFormatting sqref="E145:E154">
    <cfRule type="cellIs" dxfId="222" priority="16" operator="equal">
      <formula>0</formula>
    </cfRule>
    <cfRule type="cellIs" dxfId="221" priority="15" operator="greaterThan">
      <formula>0</formula>
    </cfRule>
  </conditionalFormatting>
  <conditionalFormatting sqref="E172:E181">
    <cfRule type="cellIs" dxfId="220" priority="14" operator="equal">
      <formula>0</formula>
    </cfRule>
    <cfRule type="cellIs" dxfId="219" priority="13" operator="greaterThan">
      <formula>0</formula>
    </cfRule>
  </conditionalFormatting>
  <conditionalFormatting sqref="C47:C55 C85 C95:C96">
    <cfRule type="cellIs" dxfId="218" priority="57" operator="equal">
      <formula>0</formula>
    </cfRule>
  </conditionalFormatting>
  <conditionalFormatting sqref="C47:C55 C85 C95:C96 E144 E155:E162">
    <cfRule type="cellIs" dxfId="217" priority="56" operator="greaterThan">
      <formula>0</formula>
    </cfRule>
  </conditionalFormatting>
  <conditionalFormatting sqref="E117 E128:E135">
    <cfRule type="cellIs" dxfId="216" priority="45" operator="equal">
      <formula>0</formula>
    </cfRule>
    <cfRule type="cellIs" dxfId="215" priority="44" operator="greaterThan">
      <formula>0</formula>
    </cfRule>
  </conditionalFormatting>
  <conditionalFormatting sqref="E144 E155:E162">
    <cfRule type="cellIs" dxfId="214" priority="33" operator="equal">
      <formula>0</formula>
    </cfRule>
  </conditionalFormatting>
  <conditionalFormatting sqref="E171 E182:E189">
    <cfRule type="cellIs" dxfId="213" priority="28" operator="equal">
      <formula>0</formula>
    </cfRule>
    <cfRule type="cellIs" dxfId="212" priority="27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94"/>
  <sheetViews>
    <sheetView topLeftCell="A68" workbookViewId="0">
      <selection activeCell="E86" sqref="E86"/>
    </sheetView>
  </sheetViews>
  <sheetFormatPr defaultColWidth="9" defaultRowHeight="17.649999999999999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16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61"/>
      <c r="C1" s="161"/>
      <c r="D1" s="161"/>
      <c r="E1" s="161"/>
      <c r="F1" s="161"/>
      <c r="G1" s="161"/>
      <c r="H1" s="12"/>
      <c r="I1" s="12"/>
    </row>
    <row r="2" spans="1:9" ht="24.75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  <c r="H2" s="12"/>
      <c r="I2" s="12"/>
    </row>
    <row r="3" spans="1:9" ht="24.75" customHeight="1">
      <c r="A3" s="183"/>
      <c r="B3" s="2" t="s">
        <v>63</v>
      </c>
      <c r="C3" s="163">
        <f ca="1">E190</f>
        <v>0</v>
      </c>
      <c r="D3" s="163"/>
      <c r="E3" s="163"/>
      <c r="F3" s="163"/>
      <c r="G3" s="163"/>
      <c r="H3" s="12"/>
      <c r="I3" s="12"/>
    </row>
    <row r="4" spans="1:9" ht="24.75" customHeight="1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 ht="24.75" customHeight="1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 ht="24.75" customHeight="1">
      <c r="A6" s="3"/>
      <c r="B6" s="3"/>
      <c r="C6" s="3"/>
      <c r="D6" s="3"/>
      <c r="E6" s="3"/>
      <c r="F6" s="3"/>
      <c r="G6" s="3"/>
      <c r="H6" s="3"/>
      <c r="I6" s="13"/>
    </row>
    <row r="7" spans="1:9" ht="24.75" customHeight="1">
      <c r="A7" s="3"/>
      <c r="B7" s="3"/>
      <c r="C7" s="3"/>
      <c r="D7" s="3"/>
      <c r="E7" s="3"/>
      <c r="F7" s="3"/>
      <c r="G7" s="3"/>
      <c r="H7" s="3"/>
      <c r="I7" s="13"/>
    </row>
    <row r="8" spans="1:9" ht="24.75" customHeight="1">
      <c r="A8" s="104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24.75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24.75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24.75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24.75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24.75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24.75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24.75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24.75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24.75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24.75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24.75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24.75" customHeight="1">
      <c r="A20" s="104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 ht="24.75" customHeight="1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24.75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24.75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24.75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24.75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24.75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24.75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24.75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24.75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24.75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24.75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24.75" customHeight="1">
      <c r="A32" s="104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24.75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24.75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24.75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24.75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24.75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24.75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24.75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24.75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 ht="24.75" customHeight="1">
      <c r="A42" s="3"/>
      <c r="B42" s="3"/>
      <c r="C42" s="3"/>
      <c r="D42" s="3"/>
      <c r="E42" s="3"/>
      <c r="F42" s="3"/>
      <c r="G42" s="3"/>
      <c r="H42" s="3"/>
      <c r="I42" s="13"/>
    </row>
    <row r="43" spans="1:9" ht="24.75" customHeight="1">
      <c r="A43" s="3"/>
      <c r="B43" s="3"/>
      <c r="C43" s="3"/>
      <c r="D43" s="3"/>
      <c r="E43" s="3"/>
      <c r="F43" s="3"/>
      <c r="G43" s="3"/>
      <c r="H43" s="3"/>
      <c r="I43" s="13"/>
    </row>
    <row r="44" spans="1:9" ht="24.75" customHeight="1">
      <c r="A44" s="172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173"/>
      <c r="C44" s="174"/>
      <c r="D44" s="3"/>
      <c r="E44" s="3"/>
      <c r="F44" s="3"/>
      <c r="G44" s="3"/>
      <c r="H44" s="3"/>
      <c r="I44" s="13"/>
    </row>
    <row r="45" spans="1:9" ht="24.75" customHeight="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 ht="24.75" customHeight="1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 ht="24.75" customHeight="1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 ht="24.75" customHeight="1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 ht="24.75" customHeight="1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 ht="24.75" customHeight="1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 ht="24.75" customHeight="1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 ht="24.75" customHeight="1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 ht="24.75" customHeight="1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 ht="24.75" customHeight="1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 ht="24.75" customHeight="1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 ht="24.75" customHeight="1">
      <c r="A56" s="178" t="s">
        <v>49</v>
      </c>
      <c r="B56" s="179"/>
      <c r="C56" s="180"/>
      <c r="D56" s="3"/>
      <c r="E56" s="3"/>
      <c r="F56" s="3"/>
      <c r="G56" s="3"/>
      <c r="H56" s="3"/>
      <c r="I56" s="13"/>
    </row>
    <row r="57" spans="1:9" ht="24.75" customHeight="1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 ht="24.75" customHeight="1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 ht="24.75" customHeight="1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 ht="24.75" customHeight="1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 ht="24.75" customHeight="1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 ht="24.75" customHeight="1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 ht="24.75" customHeight="1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 ht="24.75" customHeight="1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 ht="24.75" customHeight="1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 ht="24.75" customHeight="1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 ht="24.75" customHeight="1">
      <c r="A67" s="178" t="s">
        <v>50</v>
      </c>
      <c r="B67" s="179"/>
      <c r="C67" s="180"/>
      <c r="D67" s="3"/>
      <c r="E67" s="3"/>
      <c r="F67" s="3"/>
      <c r="G67" s="3"/>
      <c r="H67" s="3"/>
      <c r="I67" s="13"/>
    </row>
    <row r="68" spans="1:9" ht="24.75" customHeight="1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 ht="24.75" customHeight="1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 ht="24.75" customHeight="1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 ht="24.75" customHeight="1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 ht="24.75" customHeight="1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 ht="24.75" customHeight="1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 ht="24.75" customHeight="1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 ht="24.75" customHeight="1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 ht="24.75" customHeight="1">
      <c r="A76" s="178" t="s">
        <v>51</v>
      </c>
      <c r="B76" s="179"/>
      <c r="C76" s="180"/>
      <c r="D76" s="3"/>
      <c r="E76" s="3"/>
      <c r="F76" s="3"/>
      <c r="G76" s="3"/>
      <c r="H76" s="3"/>
      <c r="I76" s="13"/>
    </row>
    <row r="77" spans="1:9" ht="24.75" customHeight="1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 ht="24.75" customHeight="1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 ht="24.75" customHeight="1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 ht="24.75" customHeight="1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 ht="24.75" customHeight="1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 ht="24.75" customHeight="1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 ht="24.75" customHeight="1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 ht="24.75" customHeight="1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 ht="24.75" customHeight="1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 ht="24.75" customHeight="1">
      <c r="A86" s="178" t="s">
        <v>52</v>
      </c>
      <c r="B86" s="179"/>
      <c r="C86" s="180"/>
      <c r="D86" s="3"/>
      <c r="E86" s="3"/>
      <c r="F86" s="3"/>
      <c r="G86" s="3"/>
      <c r="H86" s="3"/>
      <c r="I86" s="13"/>
    </row>
    <row r="87" spans="1:9" ht="24.75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24.75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24.75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24.75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24.75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24.75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24.75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24.75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 ht="24.75" customHeight="1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 ht="24.75" customHeight="1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 ht="24.75" customHeight="1">
      <c r="A97" s="178" t="s">
        <v>54</v>
      </c>
      <c r="B97" s="179"/>
      <c r="C97" s="180"/>
      <c r="D97" s="3"/>
      <c r="E97" s="3"/>
      <c r="F97" s="3"/>
      <c r="G97" s="3"/>
      <c r="H97" s="3"/>
      <c r="I97" s="13"/>
    </row>
    <row r="98" spans="1:9" ht="24.75" customHeight="1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8" cm="1">
        <f t="array" ref="C98" ca="1">INDIRECT("'"&amp;INDIRECT("Main!B42")&amp;"'!C98")+SUM(E118+E145+E172)</f>
        <v>0</v>
      </c>
      <c r="D98" s="3"/>
      <c r="E98" s="28"/>
      <c r="F98" s="3"/>
      <c r="G98" s="3"/>
      <c r="H98" s="3"/>
      <c r="I98" s="13"/>
    </row>
    <row r="99" spans="1:9" ht="24.75" customHeight="1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8" cm="1">
        <f t="array" ref="C99" ca="1">INDIRECT("'"&amp;INDIRECT("Main!B42")&amp;"'!C99")+SUM(E119+E146+E173)</f>
        <v>0</v>
      </c>
      <c r="D99" s="3"/>
      <c r="E99" s="3"/>
      <c r="F99" s="3"/>
      <c r="G99" s="3"/>
      <c r="H99" s="3"/>
      <c r="I99" s="13"/>
    </row>
    <row r="100" spans="1:9" ht="24.75" customHeight="1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8" cm="1">
        <f t="array" ref="C100" ca="1">INDIRECT("'"&amp;INDIRECT("Main!B42")&amp;"'!C100")+SUM(E120+E147+E174)</f>
        <v>0</v>
      </c>
      <c r="D100" s="3"/>
      <c r="E100" s="3"/>
      <c r="F100" s="3"/>
      <c r="G100" s="3"/>
      <c r="H100" s="3"/>
      <c r="I100" s="13"/>
    </row>
    <row r="101" spans="1:9" ht="24.75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8" cm="1">
        <f t="array" ref="C101" ca="1">INDIRECT("'"&amp;INDIRECT("Main!B42")&amp;"'!C101")+SUM(E121+E148+E175)</f>
        <v>0</v>
      </c>
      <c r="D101" s="3"/>
      <c r="E101" s="3"/>
      <c r="F101" s="3"/>
      <c r="G101" s="3"/>
      <c r="H101" s="3"/>
      <c r="I101" s="13"/>
    </row>
    <row r="102" spans="1:9" ht="24.75" customHeight="1">
      <c r="A102" s="9" t="str" cm="1">
        <f t="array" ref="A102" ca="1">IF((INDIRECT("'"&amp;INDIRECT("Main!B9")&amp;"'!A116"))=0,"",(INDIRECT("'"&amp;INDIRECT("Main!B9")&amp;"'!A116")))</f>
        <v/>
      </c>
      <c r="B102" s="9" t="str" cm="1">
        <f t="array" ref="B102" ca="1">IF((INDIRECT("'"&amp;INDIRECT("Main!B9")&amp;"'!B116"))=0,"",(INDIRECT("'"&amp;INDIRECT("Main!B9")&amp;"'!B116")))</f>
        <v/>
      </c>
      <c r="C102" s="8" cm="1">
        <f t="array" ref="C102" ca="1">INDIRECT("'"&amp;INDIRECT("Main!B42")&amp;"'!C102")+SUM(E122+E149+E176)</f>
        <v>0</v>
      </c>
      <c r="D102" s="3"/>
      <c r="E102" s="3"/>
      <c r="F102" s="3"/>
      <c r="G102" s="3"/>
      <c r="H102" s="3"/>
      <c r="I102" s="13"/>
    </row>
    <row r="103" spans="1:9" ht="24.75" customHeight="1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8" cm="1">
        <f t="array" ref="C103" ca="1">INDIRECT("'"&amp;INDIRECT("Main!B42")&amp;"'!C103")+SUM(E123+E150+E177)</f>
        <v>0</v>
      </c>
      <c r="D103" s="3"/>
      <c r="E103" s="3"/>
      <c r="F103" s="3"/>
      <c r="G103" s="3"/>
      <c r="H103" s="3"/>
      <c r="I103" s="13"/>
    </row>
    <row r="104" spans="1:9" ht="24.75" customHeight="1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8" cm="1">
        <f t="array" ref="C104" ca="1">INDIRECT("'"&amp;INDIRECT("Main!B42")&amp;"'!C104")+SUM(E124+E151+E178)</f>
        <v>0</v>
      </c>
      <c r="D104" s="3"/>
      <c r="E104" s="3"/>
      <c r="F104" s="3"/>
      <c r="G104" s="3"/>
      <c r="H104" s="3"/>
      <c r="I104" s="13"/>
    </row>
    <row r="105" spans="1:9" ht="24.75" customHeight="1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8" cm="1">
        <f t="array" ref="C105" ca="1">INDIRECT("'"&amp;INDIRECT("Main!B42")&amp;"'!C105")+SUM(E125+E152+E179)</f>
        <v>0</v>
      </c>
      <c r="D105" s="3"/>
      <c r="E105" s="3"/>
      <c r="F105" s="3"/>
      <c r="G105" s="3"/>
      <c r="H105" s="3"/>
      <c r="I105" s="13"/>
    </row>
    <row r="106" spans="1:9" ht="24.75" customHeight="1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8" cm="1">
        <f t="array" ref="C106" ca="1">INDIRECT("'"&amp;INDIRECT("Main!B42")&amp;"'!C106")+SUM(E126+E153+E180)</f>
        <v>0</v>
      </c>
      <c r="D106" s="3"/>
      <c r="E106" s="3"/>
      <c r="F106" s="3"/>
      <c r="G106" s="3"/>
      <c r="H106" s="3"/>
      <c r="I106" s="13"/>
    </row>
    <row r="107" spans="1:9" ht="24.75" customHeight="1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8" cm="1">
        <f t="array" ref="C107" ca="1">INDIRECT("'"&amp;INDIRECT("Main!B42")&amp;"'!C107")+SUM(E127+E154+E181)</f>
        <v>0</v>
      </c>
      <c r="D107" s="3"/>
      <c r="E107" s="3"/>
      <c r="F107" s="3"/>
      <c r="G107" s="3"/>
      <c r="H107" s="3"/>
      <c r="I107" s="13"/>
    </row>
    <row r="108" spans="1:9" ht="24.75" customHeight="1">
      <c r="A108" s="15"/>
      <c r="B108" s="11" t="s">
        <v>55</v>
      </c>
      <c r="C108" s="8">
        <f ca="1">SUM(C98:C107)</f>
        <v>0</v>
      </c>
      <c r="D108" s="3"/>
      <c r="E108" s="3"/>
      <c r="F108" s="3"/>
      <c r="G108" s="3"/>
      <c r="H108" s="3"/>
      <c r="I108" s="13"/>
    </row>
    <row r="109" spans="1:9" ht="24.75" customHeight="1">
      <c r="A109" s="15"/>
      <c r="B109" s="11" t="s">
        <v>56</v>
      </c>
      <c r="C109" s="8">
        <f ca="1">C108-C96</f>
        <v>0</v>
      </c>
      <c r="D109" s="3"/>
      <c r="E109" s="3"/>
      <c r="F109" s="3"/>
      <c r="G109" s="3"/>
      <c r="H109" s="3"/>
      <c r="I109" s="13"/>
    </row>
    <row r="110" spans="1:9" ht="24.75" customHeight="1">
      <c r="A110" s="3"/>
      <c r="B110" s="3"/>
      <c r="C110" s="3"/>
      <c r="D110" s="3"/>
      <c r="E110" s="3"/>
      <c r="F110" s="3"/>
      <c r="G110" s="3"/>
      <c r="H110" s="3"/>
      <c r="I110" s="13"/>
    </row>
    <row r="111" spans="1:9" ht="24.75" customHeight="1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24.75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24.75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24.75" customHeight="1">
      <c r="A114" s="127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128"/>
      <c r="C114" s="128"/>
      <c r="D114" s="128"/>
      <c r="E114" s="129"/>
      <c r="F114" s="3"/>
      <c r="G114" s="3"/>
      <c r="H114" s="3"/>
      <c r="I114" s="13"/>
    </row>
    <row r="115" spans="1:9" ht="24.75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24.75" customHeight="1">
      <c r="A116" s="137" t="str">
        <f>"Balance Brought Forward From "&amp;IF(Main!B2,TEXT(EDATE(Main!B3,37)-1,"mmmm yyyy"),TEXT(Main!B3+((Main!B5-Main!B3)*37+36),"mmmm yyyy"))</f>
        <v>Balance Brought Forward From May 2028</v>
      </c>
      <c r="B116" s="146"/>
      <c r="C116" s="181"/>
      <c r="D116" s="181"/>
      <c r="E116" s="21" cm="1">
        <f t="array" ref="E116" ca="1">INDIRECT("'"&amp;INDIRECT("Main!B42")&amp;"'!E190")</f>
        <v>0</v>
      </c>
      <c r="F116" s="3"/>
      <c r="G116" s="3"/>
      <c r="H116" s="3"/>
      <c r="I116" s="13"/>
    </row>
    <row r="117" spans="1:9" ht="24.75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24.75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24.75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24.75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24.75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24.75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24.75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24.75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24.75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24.75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24.75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24.75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24.75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24.75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24.75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24.75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24.75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24.75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24.75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24.75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24.75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24.75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24.75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24.75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24.75" customHeight="1">
      <c r="A141" s="127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128"/>
      <c r="C141" s="128"/>
      <c r="D141" s="128"/>
      <c r="E141" s="129"/>
      <c r="F141" s="3"/>
      <c r="G141" s="3"/>
      <c r="H141" s="3"/>
      <c r="I141" s="13"/>
    </row>
    <row r="142" spans="1:9" ht="24.75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24.75" customHeight="1">
      <c r="A143" s="137" t="str">
        <f>"Balance Brought Forward From "&amp;IF(Main!B2,TEXT(EDATE(Main!B3,37)-1,"mmmm yyyy"),TEXT(Main!B3+((Main!B5-Main!B3)*37+36),"mmmm yyyy"))</f>
        <v>Balance Brought Forward From May 2028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24.75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24.75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24.75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24.75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24.75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24.75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24.75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24.75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24.75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24.75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24.75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24.75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24.75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24.75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24.75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24.75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24.75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24.75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24.75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24.75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24.75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24.75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24.75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24.75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24.75" customHeight="1">
      <c r="A168" s="127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128"/>
      <c r="C168" s="128"/>
      <c r="D168" s="128"/>
      <c r="E168" s="129"/>
      <c r="F168" s="3"/>
      <c r="G168" s="3"/>
      <c r="H168" s="3"/>
      <c r="I168" s="13"/>
    </row>
    <row r="169" spans="1:9" ht="24.75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24.75" customHeight="1">
      <c r="A170" s="137" t="str">
        <f>"Balance Brought Forward From "&amp;IF(Main!B2,TEXT(EDATE(Main!B3,38)-1,"mmmm yyyy"),TEXT(Main!B3+((Main!B5-Main!B3)*38+37),"mmmm yyyy"))</f>
        <v>Balance Brought Forward From June 2028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24.75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24.75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24.75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24.75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24.75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24.75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24.75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24.75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24.75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24.75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24.75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 ht="24.75" customHeight="1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 ht="24.75" customHeight="1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 ht="24.75" customHeight="1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24.75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 ht="24.75" customHeight="1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 ht="24.75" customHeight="1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24.75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 ht="24.75" customHeight="1">
      <c r="A191" s="3"/>
      <c r="B191" s="3"/>
      <c r="C191" s="3"/>
      <c r="D191" s="3"/>
      <c r="E191" s="3"/>
      <c r="F191" s="3"/>
      <c r="G191" s="3"/>
      <c r="H191" s="3"/>
      <c r="I191" s="13"/>
    </row>
    <row r="192" spans="1:9" ht="24.75" customHeight="1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 ht="24.75" customHeight="1">
      <c r="A193" s="12"/>
      <c r="B193" s="12"/>
      <c r="C193" s="12"/>
      <c r="D193" s="12"/>
      <c r="E193" s="12"/>
      <c r="F193" s="12"/>
      <c r="G193" s="12"/>
      <c r="H193" s="12"/>
      <c r="I193" s="12"/>
    </row>
    <row r="194" spans="1:9" ht="24.75" customHeight="1"/>
  </sheetData>
  <sheetProtection sheet="1" objects="1" formatCells="0" formatColumns="0" formatRows="0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76:C84" name="F3"/>
    <protectedRange sqref="C86:C94" name="F5"/>
    <protectedRange sqref="C117:E134" name="E1"/>
    <protectedRange sqref="C144:E161" name="E2"/>
    <protectedRange sqref="C171:E188" name="E3"/>
    <protectedRange sqref="C68:C74" name="F4"/>
    <protectedRange sqref="A56:B56" name="F2_1"/>
    <protectedRange sqref="A67:B67" name="F3_1"/>
    <protectedRange sqref="A76:B76" name="F4_1"/>
    <protectedRange sqref="A86:B86" name="F5_1"/>
  </protectedRanges>
  <mergeCells count="174">
    <mergeCell ref="A189:B189"/>
    <mergeCell ref="C189:D189"/>
    <mergeCell ref="A190:B190"/>
    <mergeCell ref="C190:D190"/>
    <mergeCell ref="A2:A3"/>
    <mergeCell ref="A171:B188"/>
    <mergeCell ref="A144:B161"/>
    <mergeCell ref="A117:B134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211" priority="6" operator="equal">
      <formula>0</formula>
    </cfRule>
    <cfRule type="cellIs" dxfId="210" priority="5" operator="greaterThan">
      <formula>0</formula>
    </cfRule>
  </conditionalFormatting>
  <conditionalFormatting sqref="C75">
    <cfRule type="cellIs" dxfId="209" priority="51" operator="equal">
      <formula>0</formula>
    </cfRule>
    <cfRule type="cellIs" dxfId="208" priority="50" operator="greaterThan">
      <formula>0</formula>
    </cfRule>
  </conditionalFormatting>
  <conditionalFormatting sqref="C77">
    <cfRule type="cellIs" dxfId="207" priority="49" operator="equal">
      <formula>0</formula>
    </cfRule>
    <cfRule type="cellIs" dxfId="206" priority="48" operator="greaterThan">
      <formula>0</formula>
    </cfRule>
  </conditionalFormatting>
  <conditionalFormatting sqref="C108">
    <cfRule type="cellIs" dxfId="205" priority="4" operator="greaterThanOrEqual">
      <formula>0</formula>
    </cfRule>
    <cfRule type="cellIs" dxfId="204" priority="3" operator="lessThan">
      <formula>0</formula>
    </cfRule>
  </conditionalFormatting>
  <conditionalFormatting sqref="C109">
    <cfRule type="cellIs" dxfId="203" priority="2" operator="greaterThanOrEqual">
      <formula>0</formula>
    </cfRule>
    <cfRule type="cellIs" dxfId="202" priority="1" operator="lessThan">
      <formula>0</formula>
    </cfRule>
  </conditionalFormatting>
  <conditionalFormatting sqref="E116">
    <cfRule type="cellIs" dxfId="201" priority="12" operator="greaterThanOrEqual">
      <formula>0</formula>
    </cfRule>
    <cfRule type="cellIs" dxfId="200" priority="11" operator="lessThan">
      <formula>0</formula>
    </cfRule>
  </conditionalFormatting>
  <conditionalFormatting sqref="E136">
    <cfRule type="cellIs" dxfId="199" priority="43" operator="greaterThanOrEqual">
      <formula>0</formula>
    </cfRule>
    <cfRule type="cellIs" dxfId="198" priority="42" operator="lessThan">
      <formula>0</formula>
    </cfRule>
  </conditionalFormatting>
  <conditionalFormatting sqref="E143">
    <cfRule type="cellIs" dxfId="197" priority="30" operator="greaterThanOrEqual">
      <formula>0</formula>
    </cfRule>
    <cfRule type="cellIs" dxfId="196" priority="29" operator="lessThan">
      <formula>0</formula>
    </cfRule>
  </conditionalFormatting>
  <conditionalFormatting sqref="E163">
    <cfRule type="cellIs" dxfId="195" priority="32" operator="greaterThanOrEqual">
      <formula>0</formula>
    </cfRule>
    <cfRule type="cellIs" dxfId="194" priority="31" operator="lessThan">
      <formula>0</formula>
    </cfRule>
  </conditionalFormatting>
  <conditionalFormatting sqref="E170">
    <cfRule type="cellIs" dxfId="193" priority="24" operator="greaterThanOrEqual">
      <formula>0</formula>
    </cfRule>
    <cfRule type="cellIs" dxfId="192" priority="23" operator="lessThan">
      <formula>0</formula>
    </cfRule>
  </conditionalFormatting>
  <conditionalFormatting sqref="E190">
    <cfRule type="cellIs" dxfId="191" priority="26" operator="greaterThanOrEqual">
      <formula>0</formula>
    </cfRule>
    <cfRule type="cellIs" dxfId="190" priority="25" operator="lessThan">
      <formula>0</formula>
    </cfRule>
  </conditionalFormatting>
  <conditionalFormatting sqref="C57:C66">
    <cfRule type="cellIs" dxfId="189" priority="55" operator="equal">
      <formula>0</formula>
    </cfRule>
    <cfRule type="cellIs" dxfId="188" priority="54" operator="greaterThan">
      <formula>0</formula>
    </cfRule>
  </conditionalFormatting>
  <conditionalFormatting sqref="C68:C69">
    <cfRule type="cellIs" dxfId="187" priority="53" operator="equal">
      <formula>0</formula>
    </cfRule>
    <cfRule type="cellIs" dxfId="186" priority="52" operator="greaterThan">
      <formula>0</formula>
    </cfRule>
  </conditionalFormatting>
  <conditionalFormatting sqref="C70:C74">
    <cfRule type="cellIs" dxfId="185" priority="41" operator="equal">
      <formula>0</formula>
    </cfRule>
    <cfRule type="cellIs" dxfId="184" priority="40" operator="greaterThan">
      <formula>0</formula>
    </cfRule>
  </conditionalFormatting>
  <conditionalFormatting sqref="C78:C79">
    <cfRule type="cellIs" dxfId="183" priority="10" operator="equal">
      <formula>0</formula>
    </cfRule>
    <cfRule type="cellIs" dxfId="182" priority="9" operator="greaterThan">
      <formula>0</formula>
    </cfRule>
  </conditionalFormatting>
  <conditionalFormatting sqref="C80:C84">
    <cfRule type="cellIs" dxfId="181" priority="39" operator="equal">
      <formula>0</formula>
    </cfRule>
    <cfRule type="cellIs" dxfId="180" priority="38" operator="greaterThan">
      <formula>0</formula>
    </cfRule>
  </conditionalFormatting>
  <conditionalFormatting sqref="C87:C89">
    <cfRule type="cellIs" dxfId="179" priority="47" operator="equal">
      <formula>0</formula>
    </cfRule>
    <cfRule type="cellIs" dxfId="178" priority="46" operator="greaterThan">
      <formula>0</formula>
    </cfRule>
  </conditionalFormatting>
  <conditionalFormatting sqref="C90:C91">
    <cfRule type="cellIs" dxfId="177" priority="8" operator="equal">
      <formula>0</formula>
    </cfRule>
    <cfRule type="cellIs" dxfId="176" priority="7" operator="greaterThan">
      <formula>0</formula>
    </cfRule>
  </conditionalFormatting>
  <conditionalFormatting sqref="C92:C94">
    <cfRule type="cellIs" dxfId="175" priority="37" operator="equal">
      <formula>0</formula>
    </cfRule>
    <cfRule type="cellIs" dxfId="174" priority="36" operator="greaterThan">
      <formula>0</formula>
    </cfRule>
  </conditionalFormatting>
  <conditionalFormatting sqref="C98:C107">
    <cfRule type="cellIs" dxfId="173" priority="20" operator="lessThan">
      <formula>0</formula>
    </cfRule>
    <cfRule type="cellIs" dxfId="172" priority="19" operator="greaterThanOrEqual">
      <formula>0</formula>
    </cfRule>
  </conditionalFormatting>
  <conditionalFormatting sqref="E118:E127">
    <cfRule type="cellIs" dxfId="171" priority="18" operator="equal">
      <formula>0</formula>
    </cfRule>
    <cfRule type="cellIs" dxfId="170" priority="17" operator="greaterThan">
      <formula>0</formula>
    </cfRule>
  </conditionalFormatting>
  <conditionalFormatting sqref="E145:E154">
    <cfRule type="cellIs" dxfId="169" priority="16" operator="equal">
      <formula>0</formula>
    </cfRule>
    <cfRule type="cellIs" dxfId="168" priority="15" operator="greaterThan">
      <formula>0</formula>
    </cfRule>
  </conditionalFormatting>
  <conditionalFormatting sqref="E172:E181">
    <cfRule type="cellIs" dxfId="167" priority="14" operator="equal">
      <formula>0</formula>
    </cfRule>
    <cfRule type="cellIs" dxfId="166" priority="13" operator="greaterThan">
      <formula>0</formula>
    </cfRule>
  </conditionalFormatting>
  <conditionalFormatting sqref="C47:C55 C85 C95:C96">
    <cfRule type="cellIs" dxfId="165" priority="57" operator="equal">
      <formula>0</formula>
    </cfRule>
  </conditionalFormatting>
  <conditionalFormatting sqref="C47:C55 C85 C95:C96 E144 E155:E162">
    <cfRule type="cellIs" dxfId="164" priority="56" operator="greaterThan">
      <formula>0</formula>
    </cfRule>
  </conditionalFormatting>
  <conditionalFormatting sqref="E117 E128:E135">
    <cfRule type="cellIs" dxfId="163" priority="45" operator="equal">
      <formula>0</formula>
    </cfRule>
    <cfRule type="cellIs" dxfId="162" priority="44" operator="greaterThan">
      <formula>0</formula>
    </cfRule>
  </conditionalFormatting>
  <conditionalFormatting sqref="E144 E155:E162">
    <cfRule type="cellIs" dxfId="161" priority="33" operator="equal">
      <formula>0</formula>
    </cfRule>
  </conditionalFormatting>
  <conditionalFormatting sqref="E171 E182:E189">
    <cfRule type="cellIs" dxfId="160" priority="28" operator="equal">
      <formula>0</formula>
    </cfRule>
    <cfRule type="cellIs" dxfId="159" priority="27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70" workbookViewId="0">
      <selection activeCell="E91" sqref="E91"/>
    </sheetView>
  </sheetViews>
  <sheetFormatPr defaultColWidth="9" defaultRowHeight="17.649999999999999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16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61"/>
      <c r="C1" s="161"/>
      <c r="D1" s="161"/>
      <c r="E1" s="161"/>
      <c r="F1" s="161"/>
      <c r="G1" s="161"/>
      <c r="H1" s="12"/>
      <c r="I1" s="12"/>
    </row>
    <row r="2" spans="1:9" ht="24.75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  <c r="H2" s="12"/>
      <c r="I2" s="12"/>
    </row>
    <row r="3" spans="1:9" ht="24.75" customHeight="1">
      <c r="A3" s="183"/>
      <c r="B3" s="2" t="s">
        <v>63</v>
      </c>
      <c r="C3" s="163">
        <f ca="1">E190</f>
        <v>0</v>
      </c>
      <c r="D3" s="163"/>
      <c r="E3" s="163"/>
      <c r="F3" s="163"/>
      <c r="G3" s="163"/>
      <c r="H3" s="12"/>
      <c r="I3" s="12"/>
    </row>
    <row r="4" spans="1:9" ht="24.75" customHeight="1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 ht="24.75" customHeight="1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 ht="24.75" customHeight="1">
      <c r="A6" s="3"/>
      <c r="B6" s="3"/>
      <c r="C6" s="3"/>
      <c r="D6" s="3"/>
      <c r="E6" s="3"/>
      <c r="F6" s="3"/>
      <c r="G6" s="3"/>
      <c r="H6" s="3"/>
      <c r="I6" s="13"/>
    </row>
    <row r="7" spans="1:9" ht="24.75" customHeight="1">
      <c r="A7" s="3"/>
      <c r="B7" s="3"/>
      <c r="C7" s="3"/>
      <c r="D7" s="3"/>
      <c r="E7" s="3"/>
      <c r="F7" s="3"/>
      <c r="G7" s="3"/>
      <c r="H7" s="3"/>
      <c r="I7" s="13"/>
    </row>
    <row r="8" spans="1:9" ht="24.75" customHeight="1">
      <c r="A8" s="104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24.75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24.75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24.75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24.75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24.75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24.75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24.75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24.75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24.75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24.75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24.75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24.75" customHeight="1">
      <c r="A20" s="104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 ht="24.75" customHeight="1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24.75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24.75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24.75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24.75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24.75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24.75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24.75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24.75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24.75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24.75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24.75" customHeight="1">
      <c r="A32" s="104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24.75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24.75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24.75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24.75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24.75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24.75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24.75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24.75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 ht="24.75" customHeight="1">
      <c r="A42" s="3"/>
      <c r="B42" s="3"/>
      <c r="C42" s="3"/>
      <c r="D42" s="3"/>
      <c r="E42" s="3"/>
      <c r="F42" s="3"/>
      <c r="G42" s="3"/>
      <c r="H42" s="3"/>
      <c r="I42" s="13"/>
    </row>
    <row r="43" spans="1:9" ht="24.75" customHeight="1">
      <c r="A43" s="3"/>
      <c r="B43" s="3"/>
      <c r="C43" s="3"/>
      <c r="D43" s="3"/>
      <c r="E43" s="3"/>
      <c r="F43" s="3"/>
      <c r="G43" s="3"/>
      <c r="H43" s="3"/>
      <c r="I43" s="13"/>
    </row>
    <row r="44" spans="1:9" ht="24.75" customHeight="1">
      <c r="A44" s="172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173"/>
      <c r="C44" s="174"/>
      <c r="D44" s="3"/>
      <c r="E44" s="3"/>
      <c r="F44" s="3"/>
      <c r="G44" s="3"/>
      <c r="H44" s="3"/>
      <c r="I44" s="13"/>
    </row>
    <row r="45" spans="1:9" ht="24.75" customHeight="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 ht="24.75" customHeight="1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 ht="24.75" customHeight="1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 ht="24.75" customHeight="1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 ht="24.75" customHeight="1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 ht="24.75" customHeight="1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 ht="24.75" customHeight="1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 ht="24.75" customHeight="1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 ht="24.75" customHeight="1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 ht="24.75" customHeight="1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 ht="24.75" customHeight="1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 ht="24.75" customHeight="1">
      <c r="A56" s="178" t="s">
        <v>49</v>
      </c>
      <c r="B56" s="179"/>
      <c r="C56" s="180"/>
      <c r="D56" s="3"/>
      <c r="E56" s="3"/>
      <c r="F56" s="3"/>
      <c r="G56" s="3"/>
      <c r="H56" s="3"/>
      <c r="I56" s="13"/>
    </row>
    <row r="57" spans="1:9" ht="24.75" customHeight="1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 ht="24.75" customHeight="1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 ht="24.75" customHeight="1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 ht="24.75" customHeight="1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 ht="24.75" customHeight="1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 ht="24.75" customHeight="1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 ht="24.75" customHeight="1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 ht="24.75" customHeight="1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 ht="24.75" customHeight="1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 ht="24.75" customHeight="1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 ht="24.75" customHeight="1">
      <c r="A67" s="178" t="s">
        <v>50</v>
      </c>
      <c r="B67" s="179"/>
      <c r="C67" s="180"/>
      <c r="D67" s="3"/>
      <c r="E67" s="3"/>
      <c r="F67" s="3"/>
      <c r="G67" s="3"/>
      <c r="H67" s="3"/>
      <c r="I67" s="13"/>
    </row>
    <row r="68" spans="1:9" ht="24.75" customHeight="1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 ht="24.75" customHeight="1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 ht="24.75" customHeight="1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 ht="24.75" customHeight="1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 ht="24.75" customHeight="1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 ht="24.75" customHeight="1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 ht="24.75" customHeight="1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 ht="24.75" customHeight="1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 ht="24.75" customHeight="1">
      <c r="A76" s="178" t="s">
        <v>51</v>
      </c>
      <c r="B76" s="179"/>
      <c r="C76" s="180"/>
      <c r="D76" s="3"/>
      <c r="E76" s="3"/>
      <c r="F76" s="3"/>
      <c r="G76" s="3"/>
      <c r="H76" s="3"/>
      <c r="I76" s="13"/>
    </row>
    <row r="77" spans="1:9" ht="24.75" customHeight="1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 ht="24.75" customHeight="1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 ht="24.75" customHeight="1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 ht="24.75" customHeight="1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 ht="24.75" customHeight="1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 ht="24.75" customHeight="1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 ht="24.75" customHeight="1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 ht="24.75" customHeight="1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 ht="24.75" customHeight="1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 ht="24.75" customHeight="1">
      <c r="A86" s="178" t="s">
        <v>52</v>
      </c>
      <c r="B86" s="179"/>
      <c r="C86" s="180"/>
      <c r="D86" s="3"/>
      <c r="E86" s="3"/>
      <c r="F86" s="3"/>
      <c r="G86" s="3"/>
      <c r="H86" s="3"/>
      <c r="I86" s="13"/>
    </row>
    <row r="87" spans="1:9" ht="24.75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24.75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24.75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24.75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24.75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24.75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24.75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24.75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 ht="24.75" customHeight="1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 ht="24.75" customHeight="1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 ht="24.75" customHeight="1">
      <c r="A97" s="178" t="s">
        <v>54</v>
      </c>
      <c r="B97" s="179"/>
      <c r="C97" s="180"/>
      <c r="D97" s="3"/>
      <c r="E97" s="3"/>
      <c r="F97" s="3"/>
      <c r="G97" s="3"/>
      <c r="H97" s="3"/>
      <c r="I97" s="13"/>
    </row>
    <row r="98" spans="1:9" ht="24.75" customHeight="1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8" cm="1">
        <f t="array" ref="C98" ca="1">INDIRECT("'"&amp;INDIRECT("Main!B45")&amp;"'!C98")+SUM(E118+E145+E172)</f>
        <v>0</v>
      </c>
      <c r="D98" s="3"/>
      <c r="E98" s="28"/>
      <c r="F98" s="3"/>
      <c r="G98" s="3"/>
      <c r="H98" s="3"/>
      <c r="I98" s="13"/>
    </row>
    <row r="99" spans="1:9" ht="24.75" customHeight="1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8" cm="1">
        <f t="array" ref="C99" ca="1">INDIRECT("'"&amp;INDIRECT("Main!B45")&amp;"'!C99")+SUM(E119+E146+E173)</f>
        <v>0</v>
      </c>
      <c r="D99" s="3"/>
      <c r="E99" s="3"/>
      <c r="F99" s="3"/>
      <c r="G99" s="3"/>
      <c r="H99" s="3"/>
      <c r="I99" s="13"/>
    </row>
    <row r="100" spans="1:9" ht="24.75" customHeight="1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8" cm="1">
        <f t="array" ref="C100" ca="1">INDIRECT("'"&amp;INDIRECT("Main!B45")&amp;"'!C100")+SUM(E120+E147+E174)</f>
        <v>0</v>
      </c>
      <c r="D100" s="3"/>
      <c r="E100" s="3"/>
      <c r="F100" s="3"/>
      <c r="G100" s="3"/>
      <c r="H100" s="3"/>
      <c r="I100" s="13"/>
    </row>
    <row r="101" spans="1:9" ht="24.75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8" cm="1">
        <f t="array" ref="C101" ca="1">INDIRECT("'"&amp;INDIRECT("Main!B45")&amp;"'!C101")+SUM(E121+E148+E175)</f>
        <v>0</v>
      </c>
      <c r="D101" s="3"/>
      <c r="E101" s="3"/>
      <c r="F101" s="3"/>
      <c r="G101" s="3"/>
      <c r="H101" s="3"/>
      <c r="I101" s="13"/>
    </row>
    <row r="102" spans="1:9" ht="24.75" customHeight="1">
      <c r="A102" s="9" t="str" cm="1">
        <f t="array" ref="A102" ca="1">IF((INDIRECT("'"&amp;INDIRECT("Main!B9")&amp;"'!A116"))=0,"",(INDIRECT("'"&amp;INDIRECT("Main!B9")&amp;"'!A116")))</f>
        <v/>
      </c>
      <c r="B102" s="9" t="str" cm="1">
        <f t="array" ref="B102" ca="1">IF((INDIRECT("'"&amp;INDIRECT("Main!B9")&amp;"'!B116"))=0,"",(INDIRECT("'"&amp;INDIRECT("Main!B9")&amp;"'!B116")))</f>
        <v/>
      </c>
      <c r="C102" s="8" cm="1">
        <f t="array" ref="C102" ca="1">INDIRECT("'"&amp;INDIRECT("Main!B45")&amp;"'!C102")+SUM(E122+E149+E176)</f>
        <v>0</v>
      </c>
      <c r="D102" s="3"/>
      <c r="E102" s="3"/>
      <c r="F102" s="3"/>
      <c r="G102" s="3"/>
      <c r="H102" s="3"/>
      <c r="I102" s="13"/>
    </row>
    <row r="103" spans="1:9" ht="24.75" customHeight="1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8" cm="1">
        <f t="array" ref="C103" ca="1">INDIRECT("'"&amp;INDIRECT("Main!B45")&amp;"'!C103")+SUM(E123+E150+E177)</f>
        <v>0</v>
      </c>
      <c r="D103" s="3"/>
      <c r="E103" s="3"/>
      <c r="F103" s="3"/>
      <c r="G103" s="3"/>
      <c r="H103" s="3"/>
      <c r="I103" s="13"/>
    </row>
    <row r="104" spans="1:9" ht="24.75" customHeight="1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8" cm="1">
        <f t="array" ref="C104" ca="1">INDIRECT("'"&amp;INDIRECT("Main!B45")&amp;"'!C104")+SUM(E124+E151+E178)</f>
        <v>0</v>
      </c>
      <c r="D104" s="3"/>
      <c r="E104" s="3"/>
      <c r="F104" s="3"/>
      <c r="G104" s="3"/>
      <c r="H104" s="3"/>
      <c r="I104" s="13"/>
    </row>
    <row r="105" spans="1:9" ht="24.75" customHeight="1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8" cm="1">
        <f t="array" ref="C105" ca="1">INDIRECT("'"&amp;INDIRECT("Main!B45")&amp;"'!C105")+SUM(E125+E152+E179)</f>
        <v>0</v>
      </c>
      <c r="D105" s="3"/>
      <c r="E105" s="3"/>
      <c r="F105" s="3"/>
      <c r="G105" s="3"/>
      <c r="H105" s="3"/>
      <c r="I105" s="13"/>
    </row>
    <row r="106" spans="1:9" ht="24.75" customHeight="1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8" cm="1">
        <f t="array" ref="C106" ca="1">INDIRECT("'"&amp;INDIRECT("Main!B45")&amp;"'!C105")+SUM(E125+E152+E179)</f>
        <v>0</v>
      </c>
      <c r="D106" s="3"/>
      <c r="E106" s="3"/>
      <c r="F106" s="3"/>
      <c r="G106" s="3"/>
      <c r="H106" s="3"/>
      <c r="I106" s="13"/>
    </row>
    <row r="107" spans="1:9" ht="24.75" customHeight="1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8" cm="1">
        <f t="array" ref="C107" ca="1">INDIRECT("'"&amp;INDIRECT("Main!B45")&amp;"'!C107")+SUM(E127+E154+E181)</f>
        <v>0</v>
      </c>
      <c r="D107" s="3"/>
      <c r="E107" s="3"/>
      <c r="F107" s="3"/>
      <c r="G107" s="3"/>
      <c r="H107" s="3"/>
      <c r="I107" s="13"/>
    </row>
    <row r="108" spans="1:9" ht="24.75" customHeight="1">
      <c r="A108" s="15"/>
      <c r="B108" s="11" t="s">
        <v>55</v>
      </c>
      <c r="C108" s="8">
        <f ca="1">SUM(C98:C107)</f>
        <v>0</v>
      </c>
      <c r="D108" s="3"/>
      <c r="E108" s="3"/>
      <c r="F108" s="3"/>
      <c r="G108" s="3"/>
      <c r="H108" s="3"/>
      <c r="I108" s="13"/>
    </row>
    <row r="109" spans="1:9" ht="24.75" customHeight="1">
      <c r="A109" s="15"/>
      <c r="B109" s="11" t="s">
        <v>56</v>
      </c>
      <c r="C109" s="8">
        <f ca="1">C108-C96</f>
        <v>0</v>
      </c>
      <c r="D109" s="3"/>
      <c r="E109" s="3"/>
      <c r="F109" s="3"/>
      <c r="G109" s="3"/>
      <c r="H109" s="3"/>
      <c r="I109" s="13"/>
    </row>
    <row r="110" spans="1:9" ht="24.75" customHeight="1">
      <c r="A110" s="3"/>
      <c r="B110" s="3"/>
      <c r="C110" s="3"/>
      <c r="D110" s="3"/>
      <c r="E110" s="3"/>
      <c r="F110" s="3"/>
      <c r="G110" s="3"/>
      <c r="H110" s="3"/>
      <c r="I110" s="13"/>
    </row>
    <row r="111" spans="1:9" ht="24.75" customHeight="1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24.75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24.75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24.75" customHeight="1">
      <c r="A114" s="127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128"/>
      <c r="C114" s="128"/>
      <c r="D114" s="128"/>
      <c r="E114" s="129"/>
      <c r="F114" s="3"/>
      <c r="G114" s="3"/>
      <c r="H114" s="3"/>
      <c r="I114" s="13"/>
    </row>
    <row r="115" spans="1:9" ht="24.75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24.75" customHeight="1">
      <c r="A116" s="137" t="str">
        <f>"Balance Brought Forward From "&amp;IF(Main!B2,TEXT(EDATE(Main!B3,39)-1,"mmmm yyyy"),TEXT(Main!B3+((Main!B5-Main!B3)*39+38),"mmmm yyyy"))</f>
        <v>Balance Brought Forward From July 2028</v>
      </c>
      <c r="B116" s="146"/>
      <c r="C116" s="181"/>
      <c r="D116" s="181"/>
      <c r="E116" s="21" cm="1">
        <f t="array" ref="E116" ca="1">INDIRECT("'"&amp;INDIRECT("Main!B45")&amp;"'!E190")</f>
        <v>0</v>
      </c>
      <c r="F116" s="3"/>
      <c r="G116" s="3"/>
      <c r="H116" s="3"/>
      <c r="I116" s="13"/>
    </row>
    <row r="117" spans="1:9" ht="24.75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24.75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24.75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24.75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24.75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24.75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24.75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24.75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24.75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24.75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24.75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24.75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24.75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24.75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24.75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24.75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24.75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24.75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24.75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24.75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24.75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24.75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24.75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24.75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24.75" customHeight="1">
      <c r="A141" s="127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128"/>
      <c r="C141" s="128"/>
      <c r="D141" s="128"/>
      <c r="E141" s="129"/>
      <c r="F141" s="3"/>
      <c r="G141" s="3"/>
      <c r="H141" s="3"/>
      <c r="I141" s="13"/>
    </row>
    <row r="142" spans="1:9" ht="24.75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24.75" customHeight="1">
      <c r="A143" s="137" t="str">
        <f>"Balance Brought Forward From "&amp;IF(Main!B2,TEXT(EDATE(Main!B3,40)-1,"mmmm yyyy"),TEXT(Main!B3+((Main!B5-Main!B3)*40+39),"mmmm yyyy"))</f>
        <v>Balance Brought Forward From August 2028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24.75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24.75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24.75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24.75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24.75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24.75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24.75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24.75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24.75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24.75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24.75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24.75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24.75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24.75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24.75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24.75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24.75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24.75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24.75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24.75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24.75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24.75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24.75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24.75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24.75" customHeight="1">
      <c r="A168" s="127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128"/>
      <c r="C168" s="128"/>
      <c r="D168" s="128"/>
      <c r="E168" s="129"/>
      <c r="F168" s="3"/>
      <c r="G168" s="3"/>
      <c r="H168" s="3"/>
      <c r="I168" s="13"/>
    </row>
    <row r="169" spans="1:9" ht="24.75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24.75" customHeight="1">
      <c r="A170" s="137" t="str">
        <f>"Balance Brought Forward From "&amp;IF(Main!B2,TEXT(EDATE(Main!B3,41)-1,"mmmm yyyy"),TEXT(Main!B3+((Main!B5-Main!B3)*41+40),"mmmm yyyy"))</f>
        <v>Balance Brought Forward From September 2028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24.75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24.75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24.75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24.75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24.75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24.75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24.75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24.75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24.75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24.75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24.75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 ht="24.75" customHeight="1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 ht="24.75" customHeight="1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 ht="24.75" customHeight="1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24.75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 ht="24.75" customHeight="1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 ht="24.75" customHeight="1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24.75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 ht="24.75" customHeight="1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>
      <c r="A191" s="3"/>
      <c r="B191" s="3"/>
      <c r="C191" s="3"/>
      <c r="D191" s="3"/>
      <c r="E191" s="3"/>
      <c r="F191" s="3"/>
      <c r="G191" s="3"/>
      <c r="H191" s="3"/>
      <c r="I191" s="13"/>
    </row>
    <row r="192" spans="1:9" ht="24.75" customHeight="1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 ht="24.75" customHeight="1">
      <c r="A193" s="12"/>
      <c r="B193" s="12"/>
      <c r="C193" s="12"/>
      <c r="D193" s="12"/>
      <c r="E193" s="12"/>
      <c r="F193" s="12"/>
      <c r="G193" s="12"/>
      <c r="H193" s="12"/>
      <c r="I193" s="12"/>
    </row>
  </sheetData>
  <sheetProtection sheet="1" objects="1" formatCells="0" formatColumns="0" formatRows="0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89:B189"/>
    <mergeCell ref="C189:D189"/>
    <mergeCell ref="A190:B190"/>
    <mergeCell ref="C190:D190"/>
    <mergeCell ref="A2:A3"/>
    <mergeCell ref="A171:B188"/>
    <mergeCell ref="A144:B161"/>
    <mergeCell ref="A117:B134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158" priority="6" operator="equal">
      <formula>0</formula>
    </cfRule>
    <cfRule type="cellIs" dxfId="157" priority="5" operator="greaterThan">
      <formula>0</formula>
    </cfRule>
  </conditionalFormatting>
  <conditionalFormatting sqref="C75">
    <cfRule type="cellIs" dxfId="156" priority="51" operator="equal">
      <formula>0</formula>
    </cfRule>
    <cfRule type="cellIs" dxfId="155" priority="50" operator="greaterThan">
      <formula>0</formula>
    </cfRule>
  </conditionalFormatting>
  <conditionalFormatting sqref="C77">
    <cfRule type="cellIs" dxfId="154" priority="49" operator="equal">
      <formula>0</formula>
    </cfRule>
    <cfRule type="cellIs" dxfId="153" priority="48" operator="greaterThan">
      <formula>0</formula>
    </cfRule>
  </conditionalFormatting>
  <conditionalFormatting sqref="C108">
    <cfRule type="cellIs" dxfId="152" priority="4" operator="greaterThanOrEqual">
      <formula>0</formula>
    </cfRule>
    <cfRule type="cellIs" dxfId="151" priority="3" operator="lessThan">
      <formula>0</formula>
    </cfRule>
  </conditionalFormatting>
  <conditionalFormatting sqref="C109">
    <cfRule type="cellIs" dxfId="150" priority="2" operator="greaterThanOrEqual">
      <formula>0</formula>
    </cfRule>
    <cfRule type="cellIs" dxfId="149" priority="1" operator="lessThan">
      <formula>0</formula>
    </cfRule>
  </conditionalFormatting>
  <conditionalFormatting sqref="E116">
    <cfRule type="cellIs" dxfId="148" priority="12" operator="greaterThanOrEqual">
      <formula>0</formula>
    </cfRule>
    <cfRule type="cellIs" dxfId="147" priority="11" operator="lessThan">
      <formula>0</formula>
    </cfRule>
  </conditionalFormatting>
  <conditionalFormatting sqref="E136">
    <cfRule type="cellIs" dxfId="146" priority="43" operator="greaterThanOrEqual">
      <formula>0</formula>
    </cfRule>
    <cfRule type="cellIs" dxfId="145" priority="42" operator="lessThan">
      <formula>0</formula>
    </cfRule>
  </conditionalFormatting>
  <conditionalFormatting sqref="E143">
    <cfRule type="cellIs" dxfId="144" priority="30" operator="greaterThanOrEqual">
      <formula>0</formula>
    </cfRule>
    <cfRule type="cellIs" dxfId="143" priority="29" operator="lessThan">
      <formula>0</formula>
    </cfRule>
  </conditionalFormatting>
  <conditionalFormatting sqref="E163">
    <cfRule type="cellIs" dxfId="142" priority="32" operator="greaterThanOrEqual">
      <formula>0</formula>
    </cfRule>
    <cfRule type="cellIs" dxfId="141" priority="31" operator="lessThan">
      <formula>0</formula>
    </cfRule>
  </conditionalFormatting>
  <conditionalFormatting sqref="E170">
    <cfRule type="cellIs" dxfId="140" priority="24" operator="greaterThanOrEqual">
      <formula>0</formula>
    </cfRule>
    <cfRule type="cellIs" dxfId="139" priority="23" operator="lessThan">
      <formula>0</formula>
    </cfRule>
  </conditionalFormatting>
  <conditionalFormatting sqref="E190">
    <cfRule type="cellIs" dxfId="138" priority="26" operator="greaterThanOrEqual">
      <formula>0</formula>
    </cfRule>
    <cfRule type="cellIs" dxfId="137" priority="25" operator="lessThan">
      <formula>0</formula>
    </cfRule>
  </conditionalFormatting>
  <conditionalFormatting sqref="C57:C66">
    <cfRule type="cellIs" dxfId="136" priority="55" operator="equal">
      <formula>0</formula>
    </cfRule>
    <cfRule type="cellIs" dxfId="135" priority="54" operator="greaterThan">
      <formula>0</formula>
    </cfRule>
  </conditionalFormatting>
  <conditionalFormatting sqref="C68:C69">
    <cfRule type="cellIs" dxfId="134" priority="53" operator="equal">
      <formula>0</formula>
    </cfRule>
    <cfRule type="cellIs" dxfId="133" priority="52" operator="greaterThan">
      <formula>0</formula>
    </cfRule>
  </conditionalFormatting>
  <conditionalFormatting sqref="C70:C74">
    <cfRule type="cellIs" dxfId="132" priority="41" operator="equal">
      <formula>0</formula>
    </cfRule>
    <cfRule type="cellIs" dxfId="131" priority="40" operator="greaterThan">
      <formula>0</formula>
    </cfRule>
  </conditionalFormatting>
  <conditionalFormatting sqref="C78:C79">
    <cfRule type="cellIs" dxfId="130" priority="10" operator="equal">
      <formula>0</formula>
    </cfRule>
    <cfRule type="cellIs" dxfId="129" priority="9" operator="greaterThan">
      <formula>0</formula>
    </cfRule>
  </conditionalFormatting>
  <conditionalFormatting sqref="C80:C84">
    <cfRule type="cellIs" dxfId="128" priority="39" operator="equal">
      <formula>0</formula>
    </cfRule>
    <cfRule type="cellIs" dxfId="127" priority="38" operator="greaterThan">
      <formula>0</formula>
    </cfRule>
  </conditionalFormatting>
  <conditionalFormatting sqref="C87:C89">
    <cfRule type="cellIs" dxfId="126" priority="47" operator="equal">
      <formula>0</formula>
    </cfRule>
    <cfRule type="cellIs" dxfId="125" priority="46" operator="greaterThan">
      <formula>0</formula>
    </cfRule>
  </conditionalFormatting>
  <conditionalFormatting sqref="C90:C91">
    <cfRule type="cellIs" dxfId="124" priority="8" operator="equal">
      <formula>0</formula>
    </cfRule>
    <cfRule type="cellIs" dxfId="123" priority="7" operator="greaterThan">
      <formula>0</formula>
    </cfRule>
  </conditionalFormatting>
  <conditionalFormatting sqref="C92:C94">
    <cfRule type="cellIs" dxfId="122" priority="37" operator="equal">
      <formula>0</formula>
    </cfRule>
    <cfRule type="cellIs" dxfId="121" priority="36" operator="greaterThan">
      <formula>0</formula>
    </cfRule>
  </conditionalFormatting>
  <conditionalFormatting sqref="C98:C107">
    <cfRule type="cellIs" dxfId="120" priority="20" operator="lessThan">
      <formula>0</formula>
    </cfRule>
    <cfRule type="cellIs" dxfId="119" priority="19" operator="greaterThanOrEqual">
      <formula>0</formula>
    </cfRule>
  </conditionalFormatting>
  <conditionalFormatting sqref="E118:E127">
    <cfRule type="cellIs" dxfId="118" priority="18" operator="equal">
      <formula>0</formula>
    </cfRule>
    <cfRule type="cellIs" dxfId="117" priority="17" operator="greaterThan">
      <formula>0</formula>
    </cfRule>
  </conditionalFormatting>
  <conditionalFormatting sqref="E145:E154">
    <cfRule type="cellIs" dxfId="116" priority="16" operator="equal">
      <formula>0</formula>
    </cfRule>
    <cfRule type="cellIs" dxfId="115" priority="15" operator="greaterThan">
      <formula>0</formula>
    </cfRule>
  </conditionalFormatting>
  <conditionalFormatting sqref="E172:E181">
    <cfRule type="cellIs" dxfId="114" priority="14" operator="equal">
      <formula>0</formula>
    </cfRule>
    <cfRule type="cellIs" dxfId="113" priority="13" operator="greaterThan">
      <formula>0</formula>
    </cfRule>
  </conditionalFormatting>
  <conditionalFormatting sqref="C47:C55 C85 C95:C96">
    <cfRule type="cellIs" dxfId="112" priority="57" operator="equal">
      <formula>0</formula>
    </cfRule>
  </conditionalFormatting>
  <conditionalFormatting sqref="C47:C55 C85 C95:C96 E144 E155:E162">
    <cfRule type="cellIs" dxfId="111" priority="56" operator="greaterThan">
      <formula>0</formula>
    </cfRule>
  </conditionalFormatting>
  <conditionalFormatting sqref="E117 E128:E135">
    <cfRule type="cellIs" dxfId="110" priority="45" operator="equal">
      <formula>0</formula>
    </cfRule>
    <cfRule type="cellIs" dxfId="109" priority="44" operator="greaterThan">
      <formula>0</formula>
    </cfRule>
  </conditionalFormatting>
  <conditionalFormatting sqref="E144 E155:E162">
    <cfRule type="cellIs" dxfId="108" priority="33" operator="equal">
      <formula>0</formula>
    </cfRule>
  </conditionalFormatting>
  <conditionalFormatting sqref="E171 E182:E189">
    <cfRule type="cellIs" dxfId="107" priority="28" operator="equal">
      <formula>0</formula>
    </cfRule>
    <cfRule type="cellIs" dxfId="106" priority="27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93"/>
  <sheetViews>
    <sheetView topLeftCell="A71" workbookViewId="0">
      <selection activeCell="F96" sqref="F96"/>
    </sheetView>
  </sheetViews>
  <sheetFormatPr defaultColWidth="9" defaultRowHeight="17.649999999999999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16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61"/>
      <c r="C1" s="161"/>
      <c r="D1" s="161"/>
      <c r="E1" s="161"/>
      <c r="F1" s="161"/>
      <c r="G1" s="161"/>
      <c r="H1" s="12"/>
      <c r="I1" s="12"/>
    </row>
    <row r="2" spans="1:9" ht="24.75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  <c r="H2" s="12"/>
      <c r="I2" s="12"/>
    </row>
    <row r="3" spans="1:9" ht="24.75" customHeight="1">
      <c r="A3" s="183"/>
      <c r="B3" s="2" t="s">
        <v>63</v>
      </c>
      <c r="C3" s="163">
        <f ca="1">E190</f>
        <v>0</v>
      </c>
      <c r="D3" s="163"/>
      <c r="E3" s="163"/>
      <c r="F3" s="163"/>
      <c r="G3" s="163"/>
      <c r="H3" s="12"/>
      <c r="I3" s="12"/>
    </row>
    <row r="4" spans="1:9" ht="24.75" customHeight="1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 ht="24.75" customHeight="1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 ht="24.75" customHeight="1">
      <c r="A6" s="3"/>
      <c r="B6" s="3"/>
      <c r="C6" s="3"/>
      <c r="D6" s="3"/>
      <c r="E6" s="3"/>
      <c r="F6" s="3"/>
      <c r="G6" s="3"/>
      <c r="H6" s="3"/>
      <c r="I6" s="13"/>
    </row>
    <row r="7" spans="1:9" ht="24.75" customHeight="1">
      <c r="A7" s="3"/>
      <c r="B7" s="3"/>
      <c r="C7" s="3"/>
      <c r="D7" s="3"/>
      <c r="E7" s="3"/>
      <c r="F7" s="3"/>
      <c r="G7" s="3"/>
      <c r="H7" s="3"/>
      <c r="I7" s="13"/>
    </row>
    <row r="8" spans="1:9" ht="24.75" customHeight="1">
      <c r="A8" s="104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24.75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24.75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24.75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24.75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24.75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24.75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24.75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24.75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24.75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24.75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24.75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24.75" customHeight="1">
      <c r="A20" s="104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 ht="24.75" customHeight="1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24.75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24.75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24.75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24.75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24.75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24.75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24.75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24.75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24.75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24.75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24.75" customHeight="1">
      <c r="A32" s="104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24.75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24.75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24.75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24.75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24.75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24.75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24.75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24.75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 ht="24.75" customHeight="1">
      <c r="A42" s="3"/>
      <c r="B42" s="3"/>
      <c r="C42" s="3"/>
      <c r="D42" s="3"/>
      <c r="E42" s="3"/>
      <c r="F42" s="3"/>
      <c r="G42" s="3"/>
      <c r="H42" s="3"/>
      <c r="I42" s="13"/>
    </row>
    <row r="43" spans="1:9" ht="24.75" customHeight="1">
      <c r="A43" s="3"/>
      <c r="B43" s="3"/>
      <c r="C43" s="3"/>
      <c r="D43" s="3"/>
      <c r="E43" s="3"/>
      <c r="F43" s="3"/>
      <c r="G43" s="3"/>
      <c r="H43" s="3"/>
      <c r="I43" s="13"/>
    </row>
    <row r="44" spans="1:9" ht="24.75" customHeight="1">
      <c r="A44" s="172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173"/>
      <c r="C44" s="174"/>
      <c r="D44" s="3"/>
      <c r="E44" s="3"/>
      <c r="F44" s="3"/>
      <c r="G44" s="3"/>
      <c r="H44" s="3"/>
      <c r="I44" s="13"/>
    </row>
    <row r="45" spans="1:9" ht="24.75" customHeight="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 ht="24.75" customHeight="1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 ht="24.75" customHeight="1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 ht="24.75" customHeight="1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 ht="24.75" customHeight="1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 ht="24.75" customHeight="1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 ht="24.75" customHeight="1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 ht="24.75" customHeight="1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 ht="24.75" customHeight="1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 ht="24.75" customHeight="1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 ht="24.75" customHeight="1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 ht="24.75" customHeight="1">
      <c r="A56" s="178" t="s">
        <v>49</v>
      </c>
      <c r="B56" s="179"/>
      <c r="C56" s="180"/>
      <c r="D56" s="3"/>
      <c r="E56" s="3"/>
      <c r="F56" s="3"/>
      <c r="G56" s="3"/>
      <c r="H56" s="3"/>
      <c r="I56" s="13"/>
    </row>
    <row r="57" spans="1:9" ht="24.75" customHeight="1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 ht="24.75" customHeight="1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 ht="24.75" customHeight="1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 ht="24.75" customHeight="1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 ht="24.75" customHeight="1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 ht="24.75" customHeight="1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 ht="24.75" customHeight="1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 ht="24.75" customHeight="1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 ht="24.75" customHeight="1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 ht="24.75" customHeight="1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 ht="24.75" customHeight="1">
      <c r="A67" s="178" t="s">
        <v>50</v>
      </c>
      <c r="B67" s="179"/>
      <c r="C67" s="180"/>
      <c r="D67" s="3"/>
      <c r="E67" s="3"/>
      <c r="F67" s="3"/>
      <c r="G67" s="3"/>
      <c r="H67" s="3"/>
      <c r="I67" s="13"/>
    </row>
    <row r="68" spans="1:9" ht="24.75" customHeight="1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 ht="24.75" customHeight="1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 ht="24.75" customHeight="1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 ht="24.75" customHeight="1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 ht="24.75" customHeight="1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 ht="24.75" customHeight="1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 ht="24.75" customHeight="1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 ht="24.75" customHeight="1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 ht="24.75" customHeight="1">
      <c r="A76" s="178" t="s">
        <v>51</v>
      </c>
      <c r="B76" s="179"/>
      <c r="C76" s="180"/>
      <c r="D76" s="3"/>
      <c r="E76" s="3"/>
      <c r="F76" s="3"/>
      <c r="G76" s="3"/>
      <c r="H76" s="3"/>
      <c r="I76" s="13"/>
    </row>
    <row r="77" spans="1:9" ht="24.75" customHeight="1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 ht="24.75" customHeight="1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 ht="24.75" customHeight="1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 ht="24.75" customHeight="1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 ht="24.75" customHeight="1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 ht="24.75" customHeight="1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 ht="24.75" customHeight="1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 ht="24.75" customHeight="1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 ht="24.75" customHeight="1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 ht="24.75" customHeight="1">
      <c r="A86" s="178" t="s">
        <v>52</v>
      </c>
      <c r="B86" s="179"/>
      <c r="C86" s="180"/>
      <c r="D86" s="3"/>
      <c r="E86" s="3"/>
      <c r="F86" s="3"/>
      <c r="G86" s="3"/>
      <c r="H86" s="3"/>
      <c r="I86" s="13"/>
    </row>
    <row r="87" spans="1:9" ht="24.75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24.75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24.75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24.75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24.75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24.75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24.75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24.75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 ht="24.75" customHeight="1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 ht="24.75" customHeight="1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 ht="24.75" customHeight="1">
      <c r="A97" s="178" t="s">
        <v>54</v>
      </c>
      <c r="B97" s="179"/>
      <c r="C97" s="180"/>
      <c r="D97" s="3"/>
      <c r="E97" s="3"/>
      <c r="F97" s="3"/>
      <c r="G97" s="3"/>
      <c r="H97" s="3"/>
      <c r="I97" s="13"/>
    </row>
    <row r="98" spans="1:9" ht="24.75" customHeight="1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8" cm="1">
        <f t="array" ref="C98" ca="1">INDIRECT("'"&amp;INDIRECT("Main!B48")&amp;"'!C98")+SUM(E118+E145+E172)</f>
        <v>0</v>
      </c>
      <c r="D98" s="3"/>
      <c r="E98" s="28"/>
      <c r="F98" s="3"/>
      <c r="G98" s="3"/>
      <c r="H98" s="3"/>
      <c r="I98" s="13"/>
    </row>
    <row r="99" spans="1:9" ht="24.75" customHeight="1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8" cm="1">
        <f t="array" ref="C99" ca="1">INDIRECT("'"&amp;INDIRECT("Main!B48")&amp;"'!C99")+SUM(E119+E146+E173)</f>
        <v>0</v>
      </c>
      <c r="D99" s="3"/>
      <c r="E99" s="3"/>
      <c r="F99" s="3"/>
      <c r="G99" s="3"/>
      <c r="H99" s="3"/>
      <c r="I99" s="13"/>
    </row>
    <row r="100" spans="1:9" ht="24.75" customHeight="1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8" cm="1">
        <f t="array" ref="C100" ca="1">INDIRECT("'"&amp;INDIRECT("Main!B48")&amp;"'!C100")+SUM(E120+E147+E174)</f>
        <v>0</v>
      </c>
      <c r="D100" s="3"/>
      <c r="E100" s="3"/>
      <c r="F100" s="3"/>
      <c r="G100" s="3"/>
      <c r="H100" s="3"/>
      <c r="I100" s="13"/>
    </row>
    <row r="101" spans="1:9" ht="24.75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8" cm="1">
        <f t="array" ref="C101" ca="1">INDIRECT("'"&amp;INDIRECT("Main!B48")&amp;"'!C101")+SUM(E121+E148+E175)</f>
        <v>0</v>
      </c>
      <c r="D101" s="3"/>
      <c r="E101" s="3"/>
      <c r="F101" s="3"/>
      <c r="G101" s="3"/>
      <c r="H101" s="3"/>
      <c r="I101" s="13"/>
    </row>
    <row r="102" spans="1:9" ht="24.75" customHeight="1">
      <c r="A102" s="9" t="str" cm="1">
        <f t="array" ref="A102" ca="1">IF((INDIRECT("'"&amp;INDIRECT("Main!B9")&amp;"'!A116"))=0,"",(INDIRECT("'"&amp;INDIRECT("Main!B9")&amp;"'!A116")))</f>
        <v/>
      </c>
      <c r="B102" s="9" t="s">
        <v>65</v>
      </c>
      <c r="C102" s="8" cm="1">
        <f t="array" ref="C102" ca="1">INDIRECT("'"&amp;INDIRECT("Main!B48")&amp;"'!C102")+SUM(E122+E149+E176)</f>
        <v>0</v>
      </c>
      <c r="D102" s="3"/>
      <c r="E102" s="3"/>
      <c r="F102" s="3"/>
      <c r="G102" s="3"/>
      <c r="H102" s="3"/>
      <c r="I102" s="13"/>
    </row>
    <row r="103" spans="1:9" ht="24.75" customHeight="1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8" cm="1">
        <f t="array" ref="C103" ca="1">INDIRECT("'"&amp;INDIRECT("Main!B48")&amp;"'!C103")+SUM(E123+E150+E177)</f>
        <v>0</v>
      </c>
      <c r="D103" s="3"/>
      <c r="E103" s="3"/>
      <c r="F103" s="3"/>
      <c r="G103" s="3"/>
      <c r="H103" s="3"/>
      <c r="I103" s="13"/>
    </row>
    <row r="104" spans="1:9" ht="24.75" customHeight="1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8" cm="1">
        <f t="array" ref="C104" ca="1">INDIRECT("'"&amp;INDIRECT("Main!B48")&amp;"'!C104")+SUM(E124+E151+E178)</f>
        <v>0</v>
      </c>
      <c r="D104" s="3"/>
      <c r="E104" s="3"/>
      <c r="F104" s="3"/>
      <c r="G104" s="3"/>
      <c r="H104" s="3"/>
      <c r="I104" s="13"/>
    </row>
    <row r="105" spans="1:9" ht="24.75" customHeight="1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8" cm="1">
        <f t="array" ref="C105" ca="1">INDIRECT("'"&amp;INDIRECT("Main!B48")&amp;"'!C105")+SUM(E125+E152+E179)</f>
        <v>0</v>
      </c>
      <c r="D105" s="3"/>
      <c r="E105" s="3"/>
      <c r="F105" s="3"/>
      <c r="G105" s="3"/>
      <c r="H105" s="3"/>
      <c r="I105" s="13"/>
    </row>
    <row r="106" spans="1:9" ht="24.75" customHeight="1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8" cm="1">
        <f t="array" ref="C106" ca="1">INDIRECT("'"&amp;INDIRECT("Main!B48")&amp;"'!C106")+SUM(E126+E153+E180)</f>
        <v>0</v>
      </c>
      <c r="D106" s="3"/>
      <c r="E106" s="3"/>
      <c r="F106" s="3"/>
      <c r="G106" s="3"/>
      <c r="H106" s="3"/>
      <c r="I106" s="13"/>
    </row>
    <row r="107" spans="1:9" ht="24.75" customHeight="1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8" cm="1">
        <f t="array" ref="C107" ca="1">INDIRECT("'"&amp;INDIRECT("Main!B48")&amp;"'!C107")+SUM(E127+E154+E181)</f>
        <v>0</v>
      </c>
      <c r="D107" s="3"/>
      <c r="E107" s="3"/>
      <c r="F107" s="3"/>
      <c r="G107" s="3"/>
      <c r="H107" s="3"/>
      <c r="I107" s="13"/>
    </row>
    <row r="108" spans="1:9" ht="24.75" customHeight="1">
      <c r="A108" s="15"/>
      <c r="B108" s="11" t="s">
        <v>55</v>
      </c>
      <c r="C108" s="8">
        <f ca="1">SUM(C98:C107)</f>
        <v>0</v>
      </c>
      <c r="D108" s="3"/>
      <c r="E108" s="3"/>
      <c r="F108" s="3"/>
      <c r="G108" s="3"/>
      <c r="H108" s="3"/>
      <c r="I108" s="13"/>
    </row>
    <row r="109" spans="1:9" ht="24.75" customHeight="1">
      <c r="A109" s="15"/>
      <c r="B109" s="11" t="s">
        <v>56</v>
      </c>
      <c r="C109" s="8">
        <f ca="1">C108-C96</f>
        <v>0</v>
      </c>
      <c r="D109" s="3"/>
      <c r="E109" s="3"/>
      <c r="F109" s="3"/>
      <c r="G109" s="3"/>
      <c r="H109" s="3"/>
      <c r="I109" s="13"/>
    </row>
    <row r="110" spans="1:9" ht="24.75" customHeight="1">
      <c r="A110" s="3"/>
      <c r="B110" s="3"/>
      <c r="C110" s="3"/>
      <c r="D110" s="3"/>
      <c r="E110" s="3"/>
      <c r="F110" s="3"/>
      <c r="G110" s="3"/>
      <c r="H110" s="3"/>
      <c r="I110" s="13"/>
    </row>
    <row r="111" spans="1:9" ht="24.75" customHeight="1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24.75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24.75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24.75" customHeight="1">
      <c r="A114" s="127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128"/>
      <c r="C114" s="128"/>
      <c r="D114" s="128"/>
      <c r="E114" s="129"/>
      <c r="F114" s="3"/>
      <c r="G114" s="3"/>
      <c r="H114" s="3"/>
      <c r="I114" s="13"/>
    </row>
    <row r="115" spans="1:9" ht="24.75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24.75" customHeight="1">
      <c r="A116" s="137" t="str">
        <f>"Balance Brought Forward From "&amp;IF(Main!B2,TEXT(EDATE(Main!B3,42)-1,"mmmm yyyy"),TEXT(Main!B3+((Main!B5-Main!B3)*42+41),"mmmm yyyy"))</f>
        <v>Balance Brought Forward From October 2028</v>
      </c>
      <c r="B116" s="146"/>
      <c r="C116" s="181"/>
      <c r="D116" s="181"/>
      <c r="E116" s="21" cm="1">
        <f t="array" ref="E116" ca="1">INDIRECT("'"&amp;INDIRECT("Main!B48")&amp;"'!E190")</f>
        <v>0</v>
      </c>
      <c r="F116" s="3"/>
      <c r="G116" s="3"/>
      <c r="H116" s="3"/>
      <c r="I116" s="13"/>
    </row>
    <row r="117" spans="1:9" ht="24.75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24.75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24.75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24.75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24.75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24.75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24.75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24.75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24.75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24.75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24.75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24.75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24.75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24.75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24.75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24.75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24.75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24.75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24.75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24.75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24.75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24.75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24.75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24.75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24.75" customHeight="1">
      <c r="A141" s="127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128"/>
      <c r="C141" s="128"/>
      <c r="D141" s="128"/>
      <c r="E141" s="129"/>
      <c r="F141" s="3"/>
      <c r="G141" s="3"/>
      <c r="H141" s="3"/>
      <c r="I141" s="13"/>
    </row>
    <row r="142" spans="1:9" ht="24.75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24.75" customHeight="1">
      <c r="A143" s="137" t="str">
        <f>"Balance Brought Forward From "&amp;IF(Main!B2,TEXT(EDATE(Main!B3,43)-1,"mmmm yyyy"),TEXT(Main!B3+((Main!B5-Main!B3)*43+42),"mmmm yyyy"))</f>
        <v>Balance Brought Forward From November 2028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24.75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24.75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24.75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24.75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24.75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24.75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24.75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24.75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24.75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24.75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24.75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24.75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24.75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24.75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24.75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24.75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24.75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24.75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24.75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24.75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24.75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24.75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24.75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24.75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24.75" customHeight="1">
      <c r="A168" s="127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128"/>
      <c r="C168" s="128"/>
      <c r="D168" s="128"/>
      <c r="E168" s="129"/>
      <c r="F168" s="3"/>
      <c r="G168" s="3"/>
      <c r="H168" s="3"/>
      <c r="I168" s="13"/>
    </row>
    <row r="169" spans="1:9" ht="24.75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24.75" customHeight="1">
      <c r="A170" s="137" t="str">
        <f>"Balance Brought Forward From "&amp;IF(Main!B2,TEXT(EDATE(Main!B3,44)-1,"mmmm yyyy"),TEXT(Main!B3+((Main!B5-Main!B3)*44+43),"mmmm yyyy"))</f>
        <v>Balance Brought Forward From December 2028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24.75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24.75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24.75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24.75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24.75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24.75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24.75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24.75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24.75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24.75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24.75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 ht="24.75" customHeight="1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 ht="24.75" customHeight="1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 ht="24.75" customHeight="1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24.75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 ht="24.75" customHeight="1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 ht="24.75" customHeight="1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24.75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 ht="24.75" customHeight="1">
      <c r="A191" s="3"/>
      <c r="B191" s="3"/>
      <c r="C191" s="3"/>
      <c r="D191" s="3"/>
      <c r="E191" s="3"/>
      <c r="F191" s="3"/>
      <c r="G191" s="3"/>
      <c r="H191" s="3"/>
      <c r="I191" s="13"/>
    </row>
    <row r="192" spans="1:9" ht="24.75" customHeight="1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>
      <c r="A193" s="12"/>
      <c r="B193" s="12"/>
      <c r="C193" s="12"/>
      <c r="D193" s="12"/>
      <c r="E193" s="12"/>
      <c r="F193" s="12"/>
      <c r="G193" s="12"/>
      <c r="H193" s="12"/>
      <c r="I193" s="12"/>
    </row>
  </sheetData>
  <sheetProtection sheet="1" objects="1" formatCells="0" formatColumns="0" formatRows="0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76:B76" name="F4_1"/>
    <protectedRange sqref="A56:B56" name="F2_2"/>
    <protectedRange sqref="A67:B67" name="F3_1"/>
    <protectedRange sqref="A76:B76" name="F4_2"/>
    <protectedRange sqref="A86:B86" name="F5_1"/>
  </protectedRanges>
  <mergeCells count="174">
    <mergeCell ref="A189:B189"/>
    <mergeCell ref="C189:D189"/>
    <mergeCell ref="A190:B190"/>
    <mergeCell ref="C190:D190"/>
    <mergeCell ref="A2:A3"/>
    <mergeCell ref="A171:B188"/>
    <mergeCell ref="A144:B161"/>
    <mergeCell ref="A117:B134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105" priority="6" operator="equal">
      <formula>0</formula>
    </cfRule>
    <cfRule type="cellIs" dxfId="104" priority="5" operator="greaterThan">
      <formula>0</formula>
    </cfRule>
  </conditionalFormatting>
  <conditionalFormatting sqref="C75">
    <cfRule type="cellIs" dxfId="103" priority="51" operator="equal">
      <formula>0</formula>
    </cfRule>
    <cfRule type="cellIs" dxfId="102" priority="50" operator="greaterThan">
      <formula>0</formula>
    </cfRule>
  </conditionalFormatting>
  <conditionalFormatting sqref="C77">
    <cfRule type="cellIs" dxfId="101" priority="49" operator="equal">
      <formula>0</formula>
    </cfRule>
    <cfRule type="cellIs" dxfId="100" priority="48" operator="greaterThan">
      <formula>0</formula>
    </cfRule>
  </conditionalFormatting>
  <conditionalFormatting sqref="C108">
    <cfRule type="cellIs" dxfId="99" priority="4" operator="greaterThanOrEqual">
      <formula>0</formula>
    </cfRule>
    <cfRule type="cellIs" dxfId="98" priority="3" operator="lessThan">
      <formula>0</formula>
    </cfRule>
  </conditionalFormatting>
  <conditionalFormatting sqref="C109">
    <cfRule type="cellIs" dxfId="97" priority="2" operator="greaterThanOrEqual">
      <formula>0</formula>
    </cfRule>
    <cfRule type="cellIs" dxfId="96" priority="1" operator="lessThan">
      <formula>0</formula>
    </cfRule>
  </conditionalFormatting>
  <conditionalFormatting sqref="E116">
    <cfRule type="cellIs" dxfId="95" priority="12" operator="greaterThanOrEqual">
      <formula>0</formula>
    </cfRule>
    <cfRule type="cellIs" dxfId="94" priority="11" operator="lessThan">
      <formula>0</formula>
    </cfRule>
  </conditionalFormatting>
  <conditionalFormatting sqref="E136">
    <cfRule type="cellIs" dxfId="93" priority="43" operator="greaterThanOrEqual">
      <formula>0</formula>
    </cfRule>
    <cfRule type="cellIs" dxfId="92" priority="42" operator="lessThan">
      <formula>0</formula>
    </cfRule>
  </conditionalFormatting>
  <conditionalFormatting sqref="E143">
    <cfRule type="cellIs" dxfId="91" priority="30" operator="greaterThanOrEqual">
      <formula>0</formula>
    </cfRule>
    <cfRule type="cellIs" dxfId="90" priority="29" operator="lessThan">
      <formula>0</formula>
    </cfRule>
  </conditionalFormatting>
  <conditionalFormatting sqref="E163">
    <cfRule type="cellIs" dxfId="89" priority="32" operator="greaterThanOrEqual">
      <formula>0</formula>
    </cfRule>
    <cfRule type="cellIs" dxfId="88" priority="31" operator="lessThan">
      <formula>0</formula>
    </cfRule>
  </conditionalFormatting>
  <conditionalFormatting sqref="E170">
    <cfRule type="cellIs" dxfId="87" priority="24" operator="greaterThanOrEqual">
      <formula>0</formula>
    </cfRule>
    <cfRule type="cellIs" dxfId="86" priority="23" operator="lessThan">
      <formula>0</formula>
    </cfRule>
  </conditionalFormatting>
  <conditionalFormatting sqref="E190">
    <cfRule type="cellIs" dxfId="85" priority="26" operator="greaterThanOrEqual">
      <formula>0</formula>
    </cfRule>
    <cfRule type="cellIs" dxfId="84" priority="25" operator="lessThan">
      <formula>0</formula>
    </cfRule>
  </conditionalFormatting>
  <conditionalFormatting sqref="C57:C66">
    <cfRule type="cellIs" dxfId="83" priority="55" operator="equal">
      <formula>0</formula>
    </cfRule>
    <cfRule type="cellIs" dxfId="82" priority="54" operator="greaterThan">
      <formula>0</formula>
    </cfRule>
  </conditionalFormatting>
  <conditionalFormatting sqref="C68:C69">
    <cfRule type="cellIs" dxfId="81" priority="53" operator="equal">
      <formula>0</formula>
    </cfRule>
    <cfRule type="cellIs" dxfId="80" priority="52" operator="greaterThan">
      <formula>0</formula>
    </cfRule>
  </conditionalFormatting>
  <conditionalFormatting sqref="C70:C74">
    <cfRule type="cellIs" dxfId="79" priority="41" operator="equal">
      <formula>0</formula>
    </cfRule>
    <cfRule type="cellIs" dxfId="78" priority="40" operator="greaterThan">
      <formula>0</formula>
    </cfRule>
  </conditionalFormatting>
  <conditionalFormatting sqref="C78:C79">
    <cfRule type="cellIs" dxfId="77" priority="10" operator="equal">
      <formula>0</formula>
    </cfRule>
    <cfRule type="cellIs" dxfId="76" priority="9" operator="greaterThan">
      <formula>0</formula>
    </cfRule>
  </conditionalFormatting>
  <conditionalFormatting sqref="C80:C84">
    <cfRule type="cellIs" dxfId="75" priority="39" operator="equal">
      <formula>0</formula>
    </cfRule>
    <cfRule type="cellIs" dxfId="74" priority="38" operator="greaterThan">
      <formula>0</formula>
    </cfRule>
  </conditionalFormatting>
  <conditionalFormatting sqref="C87:C89">
    <cfRule type="cellIs" dxfId="73" priority="47" operator="equal">
      <formula>0</formula>
    </cfRule>
    <cfRule type="cellIs" dxfId="72" priority="46" operator="greaterThan">
      <formula>0</formula>
    </cfRule>
  </conditionalFormatting>
  <conditionalFormatting sqref="C90:C91">
    <cfRule type="cellIs" dxfId="71" priority="8" operator="equal">
      <formula>0</formula>
    </cfRule>
    <cfRule type="cellIs" dxfId="70" priority="7" operator="greaterThan">
      <formula>0</formula>
    </cfRule>
  </conditionalFormatting>
  <conditionalFormatting sqref="C92:C94">
    <cfRule type="cellIs" dxfId="69" priority="37" operator="equal">
      <formula>0</formula>
    </cfRule>
    <cfRule type="cellIs" dxfId="68" priority="36" operator="greaterThan">
      <formula>0</formula>
    </cfRule>
  </conditionalFormatting>
  <conditionalFormatting sqref="C98:C107">
    <cfRule type="cellIs" dxfId="67" priority="20" operator="lessThan">
      <formula>0</formula>
    </cfRule>
    <cfRule type="cellIs" dxfId="66" priority="19" operator="greaterThanOrEqual">
      <formula>0</formula>
    </cfRule>
  </conditionalFormatting>
  <conditionalFormatting sqref="E118:E127">
    <cfRule type="cellIs" dxfId="65" priority="18" operator="equal">
      <formula>0</formula>
    </cfRule>
    <cfRule type="cellIs" dxfId="64" priority="17" operator="greaterThan">
      <formula>0</formula>
    </cfRule>
  </conditionalFormatting>
  <conditionalFormatting sqref="E145:E154">
    <cfRule type="cellIs" dxfId="63" priority="16" operator="equal">
      <formula>0</formula>
    </cfRule>
    <cfRule type="cellIs" dxfId="62" priority="15" operator="greaterThan">
      <formula>0</formula>
    </cfRule>
  </conditionalFormatting>
  <conditionalFormatting sqref="E172:E181">
    <cfRule type="cellIs" dxfId="61" priority="14" operator="equal">
      <formula>0</formula>
    </cfRule>
    <cfRule type="cellIs" dxfId="60" priority="13" operator="greaterThan">
      <formula>0</formula>
    </cfRule>
  </conditionalFormatting>
  <conditionalFormatting sqref="C47:C55 C85 C95:C96">
    <cfRule type="cellIs" dxfId="59" priority="57" operator="equal">
      <formula>0</formula>
    </cfRule>
  </conditionalFormatting>
  <conditionalFormatting sqref="C47:C55 C85 C95:C96 E144 E155:E162">
    <cfRule type="cellIs" dxfId="58" priority="56" operator="greaterThan">
      <formula>0</formula>
    </cfRule>
  </conditionalFormatting>
  <conditionalFormatting sqref="E117 E128:E135">
    <cfRule type="cellIs" dxfId="57" priority="45" operator="equal">
      <formula>0</formula>
    </cfRule>
    <cfRule type="cellIs" dxfId="56" priority="44" operator="greaterThan">
      <formula>0</formula>
    </cfRule>
  </conditionalFormatting>
  <conditionalFormatting sqref="E144 E155:E162">
    <cfRule type="cellIs" dxfId="55" priority="33" operator="equal">
      <formula>0</formula>
    </cfRule>
  </conditionalFormatting>
  <conditionalFormatting sqref="E171 E182:E189">
    <cfRule type="cellIs" dxfId="54" priority="28" operator="equal">
      <formula>0</formula>
    </cfRule>
    <cfRule type="cellIs" dxfId="53" priority="27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93"/>
  <sheetViews>
    <sheetView topLeftCell="A92" workbookViewId="0">
      <selection activeCell="F118" sqref="F118"/>
    </sheetView>
  </sheetViews>
  <sheetFormatPr defaultColWidth="9" defaultRowHeight="17.649999999999999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16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61"/>
      <c r="C1" s="161"/>
      <c r="D1" s="161"/>
      <c r="E1" s="161"/>
      <c r="F1" s="161"/>
      <c r="G1" s="161"/>
      <c r="H1" s="12"/>
      <c r="I1" s="12"/>
    </row>
    <row r="2" spans="1:9" ht="24.75" customHeight="1">
      <c r="A2" s="182" t="s">
        <v>33</v>
      </c>
      <c r="B2" s="1" t="s">
        <v>62</v>
      </c>
      <c r="C2" s="162" cm="1">
        <f t="array" ref="C2" ca="1">INDIRECT("'"&amp;Main!B9&amp;"'!$C$16")</f>
        <v>0</v>
      </c>
      <c r="D2" s="162"/>
      <c r="E2" s="162"/>
      <c r="F2" s="162"/>
      <c r="G2" s="162"/>
      <c r="H2" s="12"/>
      <c r="I2" s="12"/>
    </row>
    <row r="3" spans="1:9" ht="24.75" customHeight="1">
      <c r="A3" s="183"/>
      <c r="B3" s="2" t="s">
        <v>63</v>
      </c>
      <c r="C3" s="163">
        <f ca="1">E190</f>
        <v>0</v>
      </c>
      <c r="D3" s="163"/>
      <c r="E3" s="163"/>
      <c r="F3" s="163"/>
      <c r="G3" s="163"/>
      <c r="H3" s="12"/>
      <c r="I3" s="12"/>
    </row>
    <row r="4" spans="1:9" ht="24.75" customHeight="1">
      <c r="A4" s="164" t="s">
        <v>42</v>
      </c>
      <c r="B4" s="165"/>
      <c r="C4" s="166">
        <f ca="1">SUM(C2:G3)</f>
        <v>0</v>
      </c>
      <c r="D4" s="166"/>
      <c r="E4" s="166"/>
      <c r="F4" s="166"/>
      <c r="G4" s="166"/>
      <c r="H4" s="3"/>
      <c r="I4" s="13"/>
    </row>
    <row r="5" spans="1:9" ht="24.75" customHeight="1">
      <c r="A5" s="167" t="s">
        <v>64</v>
      </c>
      <c r="B5" s="167"/>
      <c r="C5" s="168">
        <f ca="1">C108</f>
        <v>0</v>
      </c>
      <c r="D5" s="169"/>
      <c r="E5" s="169"/>
      <c r="F5" s="169"/>
      <c r="G5" s="169"/>
      <c r="H5" s="3"/>
      <c r="I5" s="13"/>
    </row>
    <row r="6" spans="1:9" ht="24.75" customHeight="1">
      <c r="A6" s="3"/>
      <c r="B6" s="3"/>
      <c r="C6" s="3"/>
      <c r="D6" s="3"/>
      <c r="E6" s="3"/>
      <c r="F6" s="3"/>
      <c r="G6" s="3"/>
      <c r="H6" s="3"/>
      <c r="I6" s="13"/>
    </row>
    <row r="7" spans="1:9" ht="24.75" customHeight="1">
      <c r="A7" s="3"/>
      <c r="B7" s="3"/>
      <c r="C7" s="3"/>
      <c r="D7" s="3"/>
      <c r="E7" s="3"/>
      <c r="F7" s="3"/>
      <c r="G7" s="3"/>
      <c r="H7" s="3"/>
      <c r="I7" s="13"/>
    </row>
    <row r="8" spans="1:9" ht="24.75" customHeight="1">
      <c r="A8" s="104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05"/>
      <c r="C8" s="105"/>
      <c r="D8" s="105"/>
      <c r="E8" s="105"/>
      <c r="F8" s="105"/>
      <c r="G8" s="105"/>
      <c r="H8" s="3"/>
      <c r="I8" s="14"/>
    </row>
    <row r="9" spans="1:9" ht="24.75" customHeight="1">
      <c r="A9" s="81" t="s">
        <v>29</v>
      </c>
      <c r="B9" s="106" t="s">
        <v>43</v>
      </c>
      <c r="C9" s="106"/>
      <c r="D9" s="107" t="s">
        <v>44</v>
      </c>
      <c r="E9" s="107"/>
      <c r="F9" s="107" t="s">
        <v>45</v>
      </c>
      <c r="G9" s="107"/>
      <c r="H9" s="3"/>
      <c r="I9" s="13"/>
    </row>
    <row r="10" spans="1:9" ht="24.75" customHeight="1">
      <c r="A10" s="4"/>
      <c r="B10" s="108"/>
      <c r="C10" s="108"/>
      <c r="D10" s="108"/>
      <c r="E10" s="108"/>
      <c r="F10" s="109">
        <v>0</v>
      </c>
      <c r="G10" s="110"/>
      <c r="H10" s="3"/>
      <c r="I10" s="13"/>
    </row>
    <row r="11" spans="1:9" ht="24.75" customHeight="1">
      <c r="A11" s="4"/>
      <c r="B11" s="111"/>
      <c r="C11" s="112"/>
      <c r="D11" s="113"/>
      <c r="E11" s="114"/>
      <c r="F11" s="109">
        <v>0</v>
      </c>
      <c r="G11" s="110"/>
      <c r="H11" s="3"/>
      <c r="I11" s="13"/>
    </row>
    <row r="12" spans="1:9" ht="24.75" customHeight="1">
      <c r="A12" s="4"/>
      <c r="B12" s="111"/>
      <c r="C12" s="112"/>
      <c r="D12" s="113"/>
      <c r="E12" s="114"/>
      <c r="F12" s="109">
        <v>0</v>
      </c>
      <c r="G12" s="110"/>
      <c r="H12" s="3"/>
      <c r="I12" s="13"/>
    </row>
    <row r="13" spans="1:9" ht="24.75" customHeight="1">
      <c r="A13" s="4"/>
      <c r="B13" s="111"/>
      <c r="C13" s="112"/>
      <c r="D13" s="113"/>
      <c r="E13" s="114"/>
      <c r="F13" s="109">
        <v>0</v>
      </c>
      <c r="G13" s="110"/>
      <c r="H13" s="3"/>
      <c r="I13" s="13"/>
    </row>
    <row r="14" spans="1:9" ht="24.75" customHeight="1">
      <c r="A14" s="4"/>
      <c r="B14" s="111"/>
      <c r="C14" s="112"/>
      <c r="D14" s="113"/>
      <c r="E14" s="114"/>
      <c r="F14" s="109">
        <v>0</v>
      </c>
      <c r="G14" s="110"/>
      <c r="H14" s="3"/>
      <c r="I14" s="13"/>
    </row>
    <row r="15" spans="1:9" ht="24.75" customHeight="1">
      <c r="A15" s="4"/>
      <c r="B15" s="111"/>
      <c r="C15" s="112"/>
      <c r="D15" s="113"/>
      <c r="E15" s="114"/>
      <c r="F15" s="109">
        <v>0</v>
      </c>
      <c r="G15" s="110"/>
      <c r="H15" s="3"/>
      <c r="I15" s="13"/>
    </row>
    <row r="16" spans="1:9" ht="24.75" customHeight="1">
      <c r="A16" s="5"/>
      <c r="B16" s="170"/>
      <c r="C16" s="171"/>
      <c r="D16" s="117" t="s">
        <v>46</v>
      </c>
      <c r="E16" s="118"/>
      <c r="F16" s="119">
        <f>SUM(F10:G15)</f>
        <v>0</v>
      </c>
      <c r="G16" s="120"/>
      <c r="H16" s="3"/>
      <c r="I16" s="13"/>
    </row>
    <row r="17" spans="1:9" ht="24.75" customHeight="1">
      <c r="A17" s="3"/>
      <c r="B17" s="3"/>
      <c r="C17" s="3"/>
      <c r="D17" s="3"/>
      <c r="E17" s="3"/>
      <c r="F17" s="3"/>
      <c r="G17" s="3"/>
      <c r="H17" s="3"/>
      <c r="I17" s="13"/>
    </row>
    <row r="18" spans="1:9" ht="24.75" customHeight="1">
      <c r="A18" s="3"/>
      <c r="B18" s="3"/>
      <c r="C18" s="3"/>
      <c r="D18" s="3"/>
      <c r="E18" s="3"/>
      <c r="F18" s="3"/>
      <c r="G18" s="3"/>
      <c r="H18" s="3"/>
      <c r="I18" s="13"/>
    </row>
    <row r="19" spans="1:9" ht="24.75" customHeight="1">
      <c r="A19" s="3"/>
      <c r="B19" s="3"/>
      <c r="C19" s="3"/>
      <c r="D19" s="3"/>
      <c r="E19" s="3"/>
      <c r="F19" s="3"/>
      <c r="G19" s="3"/>
      <c r="H19" s="3"/>
      <c r="I19" s="13"/>
    </row>
    <row r="20" spans="1:9" ht="24.75" customHeight="1">
      <c r="A20" s="104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05"/>
      <c r="C20" s="105"/>
      <c r="D20" s="105"/>
      <c r="E20" s="105"/>
      <c r="F20" s="105"/>
      <c r="G20" s="105"/>
      <c r="H20" s="3"/>
      <c r="I20" s="13"/>
    </row>
    <row r="21" spans="1:9" ht="24.75" customHeight="1">
      <c r="A21" s="81" t="s">
        <v>29</v>
      </c>
      <c r="B21" s="106" t="s">
        <v>43</v>
      </c>
      <c r="C21" s="106"/>
      <c r="D21" s="107" t="s">
        <v>44</v>
      </c>
      <c r="E21" s="107"/>
      <c r="F21" s="107" t="s">
        <v>45</v>
      </c>
      <c r="G21" s="107"/>
      <c r="H21" s="3"/>
      <c r="I21" s="13"/>
    </row>
    <row r="22" spans="1:9" ht="24.75" customHeight="1">
      <c r="A22" s="4"/>
      <c r="B22" s="108"/>
      <c r="C22" s="108"/>
      <c r="D22" s="108"/>
      <c r="E22" s="108"/>
      <c r="F22" s="109">
        <v>0</v>
      </c>
      <c r="G22" s="110"/>
      <c r="H22" s="3"/>
      <c r="I22" s="13"/>
    </row>
    <row r="23" spans="1:9" ht="24.75" customHeight="1">
      <c r="A23" s="4"/>
      <c r="B23" s="111"/>
      <c r="C23" s="112"/>
      <c r="D23" s="113"/>
      <c r="E23" s="114"/>
      <c r="F23" s="109">
        <v>0</v>
      </c>
      <c r="G23" s="110"/>
      <c r="H23" s="3"/>
      <c r="I23" s="13"/>
    </row>
    <row r="24" spans="1:9" ht="24.75" customHeight="1">
      <c r="A24" s="4"/>
      <c r="B24" s="111"/>
      <c r="C24" s="112"/>
      <c r="D24" s="113"/>
      <c r="E24" s="114"/>
      <c r="F24" s="109">
        <v>0</v>
      </c>
      <c r="G24" s="110"/>
      <c r="H24" s="3"/>
      <c r="I24" s="13"/>
    </row>
    <row r="25" spans="1:9" ht="24.75" customHeight="1">
      <c r="A25" s="4"/>
      <c r="B25" s="111"/>
      <c r="C25" s="112"/>
      <c r="D25" s="113"/>
      <c r="E25" s="114"/>
      <c r="F25" s="109">
        <v>0</v>
      </c>
      <c r="G25" s="110"/>
      <c r="H25" s="3"/>
      <c r="I25" s="13"/>
    </row>
    <row r="26" spans="1:9" ht="24.75" customHeight="1">
      <c r="A26" s="4"/>
      <c r="B26" s="111"/>
      <c r="C26" s="112"/>
      <c r="D26" s="113"/>
      <c r="E26" s="114"/>
      <c r="F26" s="109">
        <v>0</v>
      </c>
      <c r="G26" s="110"/>
      <c r="H26" s="3"/>
      <c r="I26" s="13"/>
    </row>
    <row r="27" spans="1:9" ht="24.75" customHeight="1">
      <c r="A27" s="4"/>
      <c r="B27" s="111"/>
      <c r="C27" s="112"/>
      <c r="D27" s="113"/>
      <c r="E27" s="114"/>
      <c r="F27" s="109">
        <v>0</v>
      </c>
      <c r="G27" s="110"/>
      <c r="H27" s="3"/>
      <c r="I27" s="13"/>
    </row>
    <row r="28" spans="1:9" ht="24.75" customHeight="1">
      <c r="A28" s="5"/>
      <c r="B28" s="170"/>
      <c r="C28" s="171"/>
      <c r="D28" s="117" t="s">
        <v>46</v>
      </c>
      <c r="E28" s="118"/>
      <c r="F28" s="119">
        <f>SUM(F22:G27)</f>
        <v>0</v>
      </c>
      <c r="G28" s="120"/>
      <c r="H28" s="3"/>
      <c r="I28" s="13"/>
    </row>
    <row r="29" spans="1:9" ht="24.75" customHeight="1">
      <c r="A29" s="3"/>
      <c r="B29" s="3"/>
      <c r="C29" s="3"/>
      <c r="D29" s="3"/>
      <c r="E29" s="3"/>
      <c r="F29" s="3"/>
      <c r="G29" s="3"/>
      <c r="H29" s="3"/>
      <c r="I29" s="13"/>
    </row>
    <row r="30" spans="1:9" ht="24.75" customHeight="1">
      <c r="A30" s="3"/>
      <c r="B30" s="3"/>
      <c r="C30" s="3"/>
      <c r="D30" s="3"/>
      <c r="E30" s="3"/>
      <c r="F30" s="3"/>
      <c r="G30" s="3"/>
      <c r="H30" s="3"/>
      <c r="I30" s="13"/>
    </row>
    <row r="31" spans="1:9" ht="24.75" customHeight="1">
      <c r="A31" s="3"/>
      <c r="B31" s="3"/>
      <c r="C31" s="3"/>
      <c r="D31" s="3"/>
      <c r="E31" s="3"/>
      <c r="F31" s="3"/>
      <c r="G31" s="3"/>
      <c r="H31" s="3"/>
      <c r="I31" s="13"/>
    </row>
    <row r="32" spans="1:9" ht="24.75" customHeight="1">
      <c r="A32" s="104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05"/>
      <c r="C32" s="105"/>
      <c r="D32" s="105"/>
      <c r="E32" s="105"/>
      <c r="F32" s="105"/>
      <c r="G32" s="105"/>
      <c r="H32" s="3"/>
      <c r="I32" s="13"/>
    </row>
    <row r="33" spans="1:9" ht="24.75" customHeight="1">
      <c r="A33" s="81" t="s">
        <v>29</v>
      </c>
      <c r="B33" s="106" t="s">
        <v>43</v>
      </c>
      <c r="C33" s="106"/>
      <c r="D33" s="107" t="s">
        <v>44</v>
      </c>
      <c r="E33" s="107"/>
      <c r="F33" s="107" t="s">
        <v>45</v>
      </c>
      <c r="G33" s="107"/>
      <c r="H33" s="3"/>
      <c r="I33" s="13"/>
    </row>
    <row r="34" spans="1:9" ht="24.75" customHeight="1">
      <c r="A34" s="4"/>
      <c r="B34" s="108"/>
      <c r="C34" s="108"/>
      <c r="D34" s="108"/>
      <c r="E34" s="108"/>
      <c r="F34" s="109">
        <v>0</v>
      </c>
      <c r="G34" s="110"/>
      <c r="H34" s="3"/>
      <c r="I34" s="13"/>
    </row>
    <row r="35" spans="1:9" ht="24.75" customHeight="1">
      <c r="A35" s="4"/>
      <c r="B35" s="111"/>
      <c r="C35" s="112"/>
      <c r="D35" s="113"/>
      <c r="E35" s="114"/>
      <c r="F35" s="109">
        <v>0</v>
      </c>
      <c r="G35" s="110"/>
      <c r="H35" s="3"/>
      <c r="I35" s="13"/>
    </row>
    <row r="36" spans="1:9" ht="24.75" customHeight="1">
      <c r="A36" s="4"/>
      <c r="B36" s="111"/>
      <c r="C36" s="112"/>
      <c r="D36" s="113"/>
      <c r="E36" s="114"/>
      <c r="F36" s="109">
        <v>0</v>
      </c>
      <c r="G36" s="110"/>
      <c r="H36" s="3"/>
      <c r="I36" s="14"/>
    </row>
    <row r="37" spans="1:9" ht="24.75" customHeight="1">
      <c r="A37" s="4"/>
      <c r="B37" s="111"/>
      <c r="C37" s="112"/>
      <c r="D37" s="113"/>
      <c r="E37" s="114"/>
      <c r="F37" s="109">
        <v>0</v>
      </c>
      <c r="G37" s="110"/>
      <c r="H37" s="3"/>
      <c r="I37" s="13"/>
    </row>
    <row r="38" spans="1:9" ht="24.75" customHeight="1">
      <c r="A38" s="4"/>
      <c r="B38" s="111"/>
      <c r="C38" s="112"/>
      <c r="D38" s="113"/>
      <c r="E38" s="114"/>
      <c r="F38" s="109">
        <v>0</v>
      </c>
      <c r="G38" s="110"/>
      <c r="H38" s="3"/>
      <c r="I38" s="13"/>
    </row>
    <row r="39" spans="1:9" ht="24.75" customHeight="1">
      <c r="A39" s="4"/>
      <c r="B39" s="111"/>
      <c r="C39" s="112"/>
      <c r="D39" s="113"/>
      <c r="E39" s="114"/>
      <c r="F39" s="109">
        <v>0</v>
      </c>
      <c r="G39" s="110"/>
      <c r="H39" s="3"/>
      <c r="I39" s="13"/>
    </row>
    <row r="40" spans="1:9" ht="24.75" customHeight="1">
      <c r="A40" s="5"/>
      <c r="B40" s="170"/>
      <c r="C40" s="171"/>
      <c r="D40" s="117" t="s">
        <v>46</v>
      </c>
      <c r="E40" s="118"/>
      <c r="F40" s="119">
        <f>SUM(F34:G39)</f>
        <v>0</v>
      </c>
      <c r="G40" s="120"/>
      <c r="H40" s="3"/>
      <c r="I40" s="13"/>
    </row>
    <row r="41" spans="1:9" ht="24.75" customHeight="1">
      <c r="A41" s="3"/>
      <c r="B41" s="3"/>
      <c r="C41" s="3"/>
      <c r="D41" s="3"/>
      <c r="E41" s="3"/>
      <c r="F41" s="3"/>
      <c r="G41" s="3"/>
      <c r="H41" s="3"/>
      <c r="I41" s="13"/>
    </row>
    <row r="42" spans="1:9" ht="24.75" customHeight="1">
      <c r="A42" s="3"/>
      <c r="B42" s="3"/>
      <c r="C42" s="3"/>
      <c r="D42" s="3"/>
      <c r="E42" s="3"/>
      <c r="F42" s="3"/>
      <c r="G42" s="3"/>
      <c r="H42" s="3"/>
      <c r="I42" s="13"/>
    </row>
    <row r="43" spans="1:9" ht="24.75" customHeight="1">
      <c r="A43" s="3"/>
      <c r="B43" s="3"/>
      <c r="C43" s="3"/>
      <c r="D43" s="3"/>
      <c r="E43" s="3"/>
      <c r="F43" s="3"/>
      <c r="G43" s="3"/>
      <c r="H43" s="3"/>
      <c r="I43" s="13"/>
    </row>
    <row r="44" spans="1:9" ht="24.75" customHeight="1">
      <c r="A44" s="172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173"/>
      <c r="C44" s="174"/>
      <c r="D44" s="3"/>
      <c r="E44" s="3"/>
      <c r="F44" s="3"/>
      <c r="G44" s="3"/>
      <c r="H44" s="3"/>
      <c r="I44" s="13"/>
    </row>
    <row r="45" spans="1:9" ht="24.75" customHeight="1">
      <c r="A45" s="6" t="s">
        <v>43</v>
      </c>
      <c r="B45" s="6" t="s">
        <v>44</v>
      </c>
      <c r="C45" s="86" t="s">
        <v>45</v>
      </c>
      <c r="D45" s="3"/>
      <c r="E45" s="3"/>
      <c r="F45" s="3"/>
      <c r="G45" s="3"/>
      <c r="H45" s="3"/>
      <c r="I45" s="13"/>
    </row>
    <row r="46" spans="1:9" ht="24.75" customHeight="1">
      <c r="A46" s="175" t="s">
        <v>47</v>
      </c>
      <c r="B46" s="176"/>
      <c r="C46" s="177"/>
      <c r="D46" s="3"/>
      <c r="E46" s="3"/>
      <c r="F46" s="3"/>
      <c r="G46" s="3"/>
      <c r="H46" s="3"/>
      <c r="I46" s="13"/>
    </row>
    <row r="47" spans="1:9" ht="24.75" customHeight="1">
      <c r="A47" s="7" t="str" cm="1">
        <f t="array" ref="A47" ca="1">IF((INDIRECT("'"&amp;INDIRECT("Main!B9")&amp;"'!A61"))=0,"",(INDIRECT("'"&amp;INDIRECT("Main!B9")&amp;"'!A61")))</f>
        <v/>
      </c>
      <c r="B47" s="7" t="str" cm="1">
        <f t="array" ref="B47" ca="1">IF((INDIRECT("'"&amp;INDIRECT("Main!B9")&amp;"'!B61"))=0,"",(INDIRECT("'"&amp;INDIRECT("Main!B9")&amp;"'!B61")))</f>
        <v/>
      </c>
      <c r="C47" s="8">
        <v>0</v>
      </c>
      <c r="D47" s="3"/>
      <c r="E47" s="3"/>
      <c r="F47" s="3"/>
      <c r="G47" s="3"/>
      <c r="H47" s="3"/>
      <c r="I47" s="13"/>
    </row>
    <row r="48" spans="1:9" ht="24.75" customHeight="1">
      <c r="A48" s="7" t="str" cm="1">
        <f t="array" ref="A48" ca="1">IF((INDIRECT("'"&amp;INDIRECT("Main!B9")&amp;"'!A62"))=0,"",(INDIRECT("'"&amp;INDIRECT("Main!B9")&amp;"'!A62")))</f>
        <v/>
      </c>
      <c r="B48" s="7" t="str" cm="1">
        <f t="array" ref="B48" ca="1">IF((INDIRECT("'"&amp;INDIRECT("Main!B9")&amp;"'!B62"))=0,"",(INDIRECT("'"&amp;INDIRECT("Main!B9")&amp;"'!B62")))</f>
        <v/>
      </c>
      <c r="C48" s="8">
        <v>0</v>
      </c>
      <c r="D48" s="3"/>
      <c r="E48" s="3"/>
      <c r="F48" s="3"/>
      <c r="G48" s="3"/>
      <c r="H48" s="3"/>
      <c r="I48" s="13"/>
    </row>
    <row r="49" spans="1:9" ht="24.75" customHeight="1">
      <c r="A49" s="7" t="str" cm="1">
        <f t="array" ref="A49" ca="1">IF((INDIRECT("'"&amp;INDIRECT("Main!B9")&amp;"'!A63"))=0,"",(INDIRECT("'"&amp;INDIRECT("Main!B9")&amp;"'!A63")))</f>
        <v/>
      </c>
      <c r="B49" s="7" t="str" cm="1">
        <f t="array" ref="B49" ca="1">IF((INDIRECT("'"&amp;INDIRECT("Main!B9")&amp;"'!B63"))=0,"",(INDIRECT("'"&amp;INDIRECT("Main!B9")&amp;"'!B63")))</f>
        <v/>
      </c>
      <c r="C49" s="8">
        <v>0</v>
      </c>
      <c r="D49" s="3"/>
      <c r="E49" s="3"/>
      <c r="F49" s="3"/>
      <c r="G49" s="3"/>
      <c r="H49" s="3"/>
      <c r="I49" s="13"/>
    </row>
    <row r="50" spans="1:9" ht="24.75" customHeight="1">
      <c r="A50" s="9" t="str" cm="1">
        <f t="array" ref="A50" ca="1">IF((INDIRECT("'"&amp;INDIRECT("Main!B9")&amp;"'!A64"))=0,"",(INDIRECT("'"&amp;INDIRECT("Main!B9")&amp;"'!A64")))</f>
        <v/>
      </c>
      <c r="B50" s="9" t="str" cm="1">
        <f t="array" ref="B50" ca="1">IF((INDIRECT("'"&amp;INDIRECT("Main!B9")&amp;"'!B64"))=0,"",(INDIRECT("'"&amp;INDIRECT("Main!B9")&amp;"'!B64")))</f>
        <v/>
      </c>
      <c r="C50" s="8">
        <v>0</v>
      </c>
      <c r="D50" s="3"/>
      <c r="E50" s="3"/>
      <c r="F50" s="3"/>
      <c r="G50" s="3"/>
      <c r="H50" s="3"/>
      <c r="I50" s="13"/>
    </row>
    <row r="51" spans="1:9" ht="24.75" customHeight="1">
      <c r="A51" s="9" t="str" cm="1">
        <f t="array" ref="A51" ca="1">IF((INDIRECT("'"&amp;INDIRECT("Main!B9")&amp;"'!A65"))=0,"",(INDIRECT("'"&amp;INDIRECT("Main!B9")&amp;"'!A65")))</f>
        <v/>
      </c>
      <c r="B51" s="9" t="str" cm="1">
        <f t="array" ref="B51" ca="1">IF((INDIRECT("'"&amp;INDIRECT("Main!B9")&amp;"'!B65"))=0,"",(INDIRECT("'"&amp;INDIRECT("Main!B9")&amp;"'!B65")))</f>
        <v/>
      </c>
      <c r="C51" s="8">
        <v>0</v>
      </c>
      <c r="D51" s="3"/>
      <c r="E51" s="3"/>
      <c r="F51" s="3"/>
      <c r="G51" s="3"/>
      <c r="H51" s="3"/>
      <c r="I51" s="13"/>
    </row>
    <row r="52" spans="1:9" ht="24.75" customHeight="1">
      <c r="A52" s="9" t="str" cm="1">
        <f t="array" ref="A52" ca="1">IF((INDIRECT("'"&amp;INDIRECT("Main!B9")&amp;"'!A66"))=0,"",(INDIRECT("'"&amp;INDIRECT("Main!B9")&amp;"'!A66")))</f>
        <v/>
      </c>
      <c r="B52" s="9" t="str" cm="1">
        <f t="array" ref="B52" ca="1">IF((INDIRECT("'"&amp;INDIRECT("Main!B9")&amp;"'!B66"))=0,"",(INDIRECT("'"&amp;INDIRECT("Main!B9")&amp;"'!B66")))</f>
        <v/>
      </c>
      <c r="C52" s="8">
        <v>0</v>
      </c>
      <c r="D52" s="3"/>
      <c r="E52" s="3"/>
      <c r="F52" s="3"/>
      <c r="G52" s="3"/>
      <c r="H52" s="3"/>
      <c r="I52" s="13"/>
    </row>
    <row r="53" spans="1:9" ht="24.75" customHeight="1">
      <c r="A53" s="9" t="str" cm="1">
        <f t="array" ref="A53" ca="1">IF((INDIRECT("'"&amp;INDIRECT("Main!B9")&amp;"'!A67"))=0,"",(INDIRECT("'"&amp;INDIRECT("Main!B9")&amp;"'!A67")))</f>
        <v/>
      </c>
      <c r="B53" s="9" t="str" cm="1">
        <f t="array" ref="B53" ca="1">IF((INDIRECT("'"&amp;INDIRECT("Main!B9")&amp;"'!B67"))=0,"",(INDIRECT("'"&amp;INDIRECT("Main!B9")&amp;"'!B67")))</f>
        <v/>
      </c>
      <c r="C53" s="8">
        <v>0</v>
      </c>
      <c r="D53" s="3"/>
      <c r="E53" s="3"/>
      <c r="F53" s="3"/>
      <c r="G53" s="3"/>
      <c r="H53" s="3"/>
      <c r="I53" s="13"/>
    </row>
    <row r="54" spans="1:9" ht="24.75" customHeight="1">
      <c r="A54" s="9" t="str" cm="1">
        <f t="array" ref="A54" ca="1">IF((INDIRECT("'"&amp;INDIRECT("Main!B9")&amp;"'!A68"))=0,"",(INDIRECT("'"&amp;INDIRECT("Main!B9")&amp;"'!A68")))</f>
        <v/>
      </c>
      <c r="B54" s="9" t="str" cm="1">
        <f t="array" ref="B54" ca="1">IF((INDIRECT("'"&amp;INDIRECT("Main!B9")&amp;"'!B68"))=0,"",(INDIRECT("'"&amp;INDIRECT("Main!B9")&amp;"'!B68")))</f>
        <v/>
      </c>
      <c r="C54" s="8">
        <v>0</v>
      </c>
      <c r="D54" s="3"/>
      <c r="E54" s="3"/>
      <c r="F54" s="3"/>
      <c r="G54" s="3"/>
      <c r="H54" s="3"/>
      <c r="I54" s="13"/>
    </row>
    <row r="55" spans="1:9" ht="24.75" customHeight="1">
      <c r="A55" s="10"/>
      <c r="B55" s="11" t="s">
        <v>48</v>
      </c>
      <c r="C55" s="8">
        <f>SUM(C47:C54)</f>
        <v>0</v>
      </c>
      <c r="D55" s="3"/>
      <c r="E55" s="3"/>
      <c r="F55" s="3"/>
      <c r="G55" s="3"/>
      <c r="H55" s="3"/>
      <c r="I55" s="13"/>
    </row>
    <row r="56" spans="1:9" ht="24.75" customHeight="1">
      <c r="A56" s="83" t="s">
        <v>49</v>
      </c>
      <c r="B56" s="84"/>
      <c r="C56" s="85"/>
      <c r="D56" s="3"/>
      <c r="E56" s="3"/>
      <c r="F56" s="3"/>
      <c r="G56" s="3"/>
      <c r="H56" s="3"/>
      <c r="I56" s="13"/>
    </row>
    <row r="57" spans="1:9" ht="24.75" customHeight="1">
      <c r="A57" s="7" t="str" cm="1">
        <f t="array" ref="A57" ca="1">IF((INDIRECT("'"&amp;INDIRECT("Main!B9")&amp;"'!A71"))=0,"",(INDIRECT("'"&amp;INDIRECT("Main!B9")&amp;"'!A71")))</f>
        <v/>
      </c>
      <c r="B57" s="7" t="str" cm="1">
        <f t="array" ref="B57" ca="1">IF((INDIRECT("'"&amp;INDIRECT("Main!B9")&amp;"'!B71"))=0,"",(INDIRECT("'"&amp;INDIRECT("Main!B9")&amp;"'!B71")))</f>
        <v/>
      </c>
      <c r="C57" s="8">
        <v>0</v>
      </c>
      <c r="D57" s="3"/>
      <c r="E57" s="3"/>
      <c r="F57" s="3"/>
      <c r="G57" s="3"/>
      <c r="H57" s="3"/>
      <c r="I57" s="13"/>
    </row>
    <row r="58" spans="1:9" ht="24.75" customHeight="1">
      <c r="A58" s="7" t="str" cm="1">
        <f t="array" ref="A58" ca="1">IF((INDIRECT("'"&amp;INDIRECT("Main!B9")&amp;"'!A72"))=0,"",(INDIRECT("'"&amp;INDIRECT("Main!B9")&amp;"'!A72")))</f>
        <v/>
      </c>
      <c r="B58" s="7" t="str" cm="1">
        <f t="array" ref="B58" ca="1">IF((INDIRECT("'"&amp;INDIRECT("Main!B9")&amp;"'!B72"))=0,"",(INDIRECT("'"&amp;INDIRECT("Main!B9")&amp;"'!B72")))</f>
        <v/>
      </c>
      <c r="C58" s="8">
        <v>0</v>
      </c>
      <c r="D58" s="3"/>
      <c r="E58" s="3"/>
      <c r="F58" s="3"/>
      <c r="G58" s="3"/>
      <c r="H58" s="3"/>
      <c r="I58" s="13"/>
    </row>
    <row r="59" spans="1:9" ht="24.75" customHeight="1">
      <c r="A59" s="7" t="str" cm="1">
        <f t="array" ref="A59" ca="1">IF((INDIRECT("'"&amp;INDIRECT("Main!B9")&amp;"'!A73"))=0,"",(INDIRECT("'"&amp;INDIRECT("Main!B9")&amp;"'!A73")))</f>
        <v/>
      </c>
      <c r="B59" s="7" t="str" cm="1">
        <f t="array" ref="B59" ca="1">IF((INDIRECT("'"&amp;INDIRECT("Main!B9")&amp;"'!B73"))=0,"",(INDIRECT("'"&amp;INDIRECT("Main!B9")&amp;"'!B73")))</f>
        <v/>
      </c>
      <c r="C59" s="8">
        <v>0</v>
      </c>
      <c r="D59" s="3"/>
      <c r="E59" s="3"/>
      <c r="F59" s="3"/>
      <c r="G59" s="3"/>
      <c r="H59" s="3"/>
      <c r="I59" s="13"/>
    </row>
    <row r="60" spans="1:9" ht="24.75" customHeight="1">
      <c r="A60" s="9" t="str" cm="1">
        <f t="array" ref="A60" ca="1">IF((INDIRECT("'"&amp;INDIRECT("Main!B9")&amp;"'!A74"))=0,"",(INDIRECT("'"&amp;INDIRECT("Main!B9")&amp;"'!A74")))</f>
        <v/>
      </c>
      <c r="B60" s="9" t="str" cm="1">
        <f t="array" ref="B60" ca="1">IF((INDIRECT("'"&amp;INDIRECT("Main!B9")&amp;"'!B74"))=0,"",(INDIRECT("'"&amp;INDIRECT("Main!B9")&amp;"'!B74")))</f>
        <v/>
      </c>
      <c r="C60" s="8">
        <v>0</v>
      </c>
      <c r="D60" s="3"/>
      <c r="E60" s="3"/>
      <c r="F60" s="3"/>
      <c r="G60" s="3"/>
      <c r="H60" s="3"/>
      <c r="I60" s="13"/>
    </row>
    <row r="61" spans="1:9" ht="24.75" customHeight="1">
      <c r="A61" s="9" t="str" cm="1">
        <f t="array" ref="A61" ca="1">IF((INDIRECT("'"&amp;INDIRECT("Main!B9")&amp;"'!A75"))=0,"",(INDIRECT("'"&amp;INDIRECT("Main!B9")&amp;"'!A75")))</f>
        <v/>
      </c>
      <c r="B61" s="9" t="str" cm="1">
        <f t="array" ref="B61" ca="1">IF((INDIRECT("'"&amp;INDIRECT("Main!B9")&amp;"'!B75"))=0,"",(INDIRECT("'"&amp;INDIRECT("Main!B9")&amp;"'!B75")))</f>
        <v/>
      </c>
      <c r="C61" s="8">
        <v>0</v>
      </c>
      <c r="D61" s="3"/>
      <c r="E61" s="3"/>
      <c r="F61" s="3"/>
      <c r="G61" s="3"/>
      <c r="H61" s="3"/>
      <c r="I61" s="13"/>
    </row>
    <row r="62" spans="1:9" ht="24.75" customHeight="1">
      <c r="A62" s="9" t="str" cm="1">
        <f t="array" ref="A62" ca="1">IF((INDIRECT("'"&amp;INDIRECT("Main!B9")&amp;"'!A76"))=0,"",(INDIRECT("'"&amp;INDIRECT("Main!B9")&amp;"'!A76")))</f>
        <v/>
      </c>
      <c r="B62" s="9" t="str" cm="1">
        <f t="array" ref="B62" ca="1">IF((INDIRECT("'"&amp;INDIRECT("Main!B9")&amp;"'!B76"))=0,"",(INDIRECT("'"&amp;INDIRECT("Main!B9")&amp;"'!B76")))</f>
        <v/>
      </c>
      <c r="C62" s="8">
        <v>0</v>
      </c>
      <c r="D62" s="3"/>
      <c r="E62" s="3"/>
      <c r="F62" s="3"/>
      <c r="G62" s="3"/>
      <c r="H62" s="3"/>
      <c r="I62" s="13"/>
    </row>
    <row r="63" spans="1:9" ht="24.75" customHeight="1">
      <c r="A63" s="9" t="str" cm="1">
        <f t="array" ref="A63" ca="1">IF((INDIRECT("'"&amp;INDIRECT("Main!B9")&amp;"'!A77"))=0,"",(INDIRECT("'"&amp;INDIRECT("Main!B9")&amp;"'!A77")))</f>
        <v/>
      </c>
      <c r="B63" s="9" t="str" cm="1">
        <f t="array" ref="B63" ca="1">IF((INDIRECT("'"&amp;INDIRECT("Main!B9")&amp;"'!B77"))=0,"",(INDIRECT("'"&amp;INDIRECT("Main!B9")&amp;"'!B77")))</f>
        <v/>
      </c>
      <c r="C63" s="8">
        <v>0</v>
      </c>
      <c r="D63" s="3"/>
      <c r="E63" s="3"/>
      <c r="F63" s="3"/>
      <c r="G63" s="3"/>
      <c r="H63" s="3"/>
      <c r="I63" s="13"/>
    </row>
    <row r="64" spans="1:9" ht="24.75" customHeight="1">
      <c r="A64" s="9" t="str" cm="1">
        <f t="array" ref="A64" ca="1">IF((INDIRECT("'"&amp;INDIRECT("Main!B9")&amp;"'!A78"))=0,"",(INDIRECT("'"&amp;INDIRECT("Main!B9")&amp;"'!A78")))</f>
        <v/>
      </c>
      <c r="B64" s="9" t="str" cm="1">
        <f t="array" ref="B64" ca="1">IF((INDIRECT("'"&amp;INDIRECT("Main!B9")&amp;"'!B78"))=0,"",(INDIRECT("'"&amp;INDIRECT("Main!B9")&amp;"'!B78")))</f>
        <v/>
      </c>
      <c r="C64" s="8">
        <v>0</v>
      </c>
      <c r="D64" s="3"/>
      <c r="E64" s="3"/>
      <c r="F64" s="3"/>
      <c r="G64" s="3"/>
      <c r="H64" s="3"/>
      <c r="I64" s="13"/>
    </row>
    <row r="65" spans="1:9" ht="24.75" customHeight="1">
      <c r="A65" s="9" t="str" cm="1">
        <f t="array" ref="A65" ca="1">IF((INDIRECT("'"&amp;INDIRECT("Main!B9")&amp;"'!A79"))=0,"",(INDIRECT("'"&amp;INDIRECT("Main!B9")&amp;"'!A79")))</f>
        <v/>
      </c>
      <c r="B65" s="9" t="str" cm="1">
        <f t="array" ref="B65" ca="1">IF((INDIRECT("'"&amp;INDIRECT("Main!B9")&amp;"'!B79"))=0,"",(INDIRECT("'"&amp;INDIRECT("Main!B9")&amp;"'!B79")))</f>
        <v/>
      </c>
      <c r="C65" s="8">
        <v>0</v>
      </c>
      <c r="D65" s="3"/>
      <c r="E65" s="3"/>
      <c r="F65" s="3"/>
      <c r="G65" s="3"/>
      <c r="H65" s="3"/>
      <c r="I65" s="13"/>
    </row>
    <row r="66" spans="1:9" ht="24.75" customHeight="1">
      <c r="A66" s="15"/>
      <c r="B66" s="11" t="s">
        <v>48</v>
      </c>
      <c r="C66" s="8">
        <f>SUM(C57:C65)</f>
        <v>0</v>
      </c>
      <c r="D66" s="3"/>
      <c r="E66" s="3"/>
      <c r="F66" s="3"/>
      <c r="G66" s="3"/>
      <c r="H66" s="3"/>
      <c r="I66" s="13"/>
    </row>
    <row r="67" spans="1:9" ht="24.75" customHeight="1">
      <c r="A67" s="83" t="s">
        <v>50</v>
      </c>
      <c r="B67" s="84"/>
      <c r="C67" s="85"/>
      <c r="D67" s="3"/>
      <c r="E67" s="3"/>
      <c r="F67" s="3"/>
      <c r="G67" s="3"/>
      <c r="H67" s="3"/>
      <c r="I67" s="13"/>
    </row>
    <row r="68" spans="1:9" ht="24.75" customHeight="1">
      <c r="A68" s="16" t="str" cm="1">
        <f t="array" ref="A68" ca="1">IF((INDIRECT("'"&amp;INDIRECT("Main!B9")&amp;"'!A82"))=0,"",(INDIRECT("'"&amp;INDIRECT("Main!B9")&amp;"'!A82")))</f>
        <v/>
      </c>
      <c r="B68" s="16" t="str" cm="1">
        <f t="array" ref="B68" ca="1">IF((INDIRECT("'"&amp;INDIRECT("Main!B9")&amp;"'!B82"))=0,"",(INDIRECT("'"&amp;INDIRECT("Main!B9")&amp;"'!B82")))</f>
        <v/>
      </c>
      <c r="C68" s="8">
        <v>0</v>
      </c>
      <c r="D68" s="3"/>
      <c r="E68" s="3"/>
      <c r="F68" s="3"/>
      <c r="G68" s="3"/>
      <c r="H68" s="3"/>
      <c r="I68" s="13"/>
    </row>
    <row r="69" spans="1:9" ht="24.75" customHeight="1">
      <c r="A69" s="17" t="str" cm="1">
        <f t="array" ref="A69" ca="1">IF((INDIRECT("'"&amp;INDIRECT("Main!B9")&amp;"'!A83"))=0,"",(INDIRECT("'"&amp;INDIRECT("Main!B9")&amp;"'!A83")))</f>
        <v/>
      </c>
      <c r="B69" s="17" t="str" cm="1">
        <f t="array" ref="B69" ca="1">IF((INDIRECT("'"&amp;INDIRECT("Main!B9")&amp;"'!B83"))=0,"",(INDIRECT("'"&amp;INDIRECT("Main!B9")&amp;"'!B83")))</f>
        <v/>
      </c>
      <c r="C69" s="8">
        <v>0</v>
      </c>
      <c r="D69" s="3"/>
      <c r="E69" s="3"/>
      <c r="F69" s="3"/>
      <c r="G69" s="3"/>
      <c r="H69" s="3"/>
      <c r="I69" s="13"/>
    </row>
    <row r="70" spans="1:9" ht="24.75" customHeight="1">
      <c r="A70" s="16" t="str" cm="1">
        <f t="array" ref="A70" ca="1">IF((INDIRECT("'"&amp;INDIRECT("Main!B9")&amp;"'!A84"))=0,"",(INDIRECT("'"&amp;INDIRECT("Main!B9")&amp;"'!A84")))</f>
        <v/>
      </c>
      <c r="B70" s="16" t="str" cm="1">
        <f t="array" ref="B70" ca="1">IF((INDIRECT("'"&amp;INDIRECT("Main!B9")&amp;"'!B84"))=0,"",(INDIRECT("'"&amp;INDIRECT("Main!B9")&amp;"'!B84")))</f>
        <v/>
      </c>
      <c r="C70" s="8">
        <v>0</v>
      </c>
      <c r="D70" s="3"/>
      <c r="E70" s="3"/>
      <c r="F70" s="3"/>
      <c r="G70" s="3"/>
      <c r="H70" s="3"/>
      <c r="I70" s="13"/>
    </row>
    <row r="71" spans="1:9" ht="24.75" customHeight="1">
      <c r="A71" s="16" t="str" cm="1">
        <f t="array" ref="A71" ca="1">IF((INDIRECT("'"&amp;INDIRECT("Main!B9")&amp;"'!A85"))=0,"",(INDIRECT("'"&amp;INDIRECT("Main!B9")&amp;"'!A85")))</f>
        <v/>
      </c>
      <c r="B71" s="16" t="str" cm="1">
        <f t="array" ref="B71" ca="1">IF((INDIRECT("'"&amp;INDIRECT("Main!B9")&amp;"'!B85"))=0,"",(INDIRECT("'"&amp;INDIRECT("Main!B9")&amp;"'!B85")))</f>
        <v/>
      </c>
      <c r="C71" s="8">
        <v>0</v>
      </c>
      <c r="D71" s="3"/>
      <c r="E71" s="3"/>
      <c r="F71" s="3"/>
      <c r="G71" s="3"/>
      <c r="H71" s="3"/>
      <c r="I71" s="13"/>
    </row>
    <row r="72" spans="1:9" ht="24.75" customHeight="1">
      <c r="A72" s="16" t="str" cm="1">
        <f t="array" ref="A72" ca="1">IF((INDIRECT("'"&amp;INDIRECT("Main!B9")&amp;"'!A86"))=0,"",(INDIRECT("'"&amp;INDIRECT("Main!B9")&amp;"'!A86")))</f>
        <v/>
      </c>
      <c r="B72" s="16" t="str" cm="1">
        <f t="array" ref="B72" ca="1">IF((INDIRECT("'"&amp;INDIRECT("Main!B9")&amp;"'!B86"))=0,"",(INDIRECT("'"&amp;INDIRECT("Main!B9")&amp;"'!B86")))</f>
        <v/>
      </c>
      <c r="C72" s="8">
        <v>0</v>
      </c>
      <c r="D72" s="3"/>
      <c r="E72" s="3"/>
      <c r="F72" s="3"/>
      <c r="G72" s="3"/>
      <c r="H72" s="3"/>
      <c r="I72" s="13"/>
    </row>
    <row r="73" spans="1:9" ht="24.75" customHeight="1">
      <c r="A73" s="16" t="str" cm="1">
        <f t="array" ref="A73" ca="1">IF((INDIRECT("'"&amp;INDIRECT("Main!B9")&amp;"'!A87"))=0,"",(INDIRECT("'"&amp;INDIRECT("Main!B9")&amp;"'!A87")))</f>
        <v/>
      </c>
      <c r="B73" s="16" t="str" cm="1">
        <f t="array" ref="B73" ca="1">IF((INDIRECT("'"&amp;INDIRECT("Main!B9")&amp;"'!B87"))=0,"",(INDIRECT("'"&amp;INDIRECT("Main!B9")&amp;"'!B87")))</f>
        <v/>
      </c>
      <c r="C73" s="8">
        <v>0</v>
      </c>
      <c r="D73" s="3"/>
      <c r="E73" s="3"/>
      <c r="F73" s="3"/>
      <c r="G73" s="3"/>
      <c r="H73" s="3"/>
      <c r="I73" s="13"/>
    </row>
    <row r="74" spans="1:9" ht="24.75" customHeight="1">
      <c r="A74" s="16" t="str" cm="1">
        <f t="array" ref="A74" ca="1">IF((INDIRECT("'"&amp;INDIRECT("Main!B9")&amp;"'!A88"))=0,"",(INDIRECT("'"&amp;INDIRECT("Main!B9")&amp;"'!A88")))</f>
        <v/>
      </c>
      <c r="B74" s="16" t="str" cm="1">
        <f t="array" ref="B74" ca="1">IF((INDIRECT("'"&amp;INDIRECT("Main!B9")&amp;"'!B88"))=0,"",(INDIRECT("'"&amp;INDIRECT("Main!B9")&amp;"'!B88")))</f>
        <v/>
      </c>
      <c r="C74" s="8">
        <v>0</v>
      </c>
      <c r="D74" s="3"/>
      <c r="E74" s="3"/>
      <c r="F74" s="3"/>
      <c r="G74" s="3"/>
      <c r="H74" s="3"/>
      <c r="I74" s="13"/>
    </row>
    <row r="75" spans="1:9" ht="24.75" customHeight="1">
      <c r="A75" s="15"/>
      <c r="B75" s="11" t="s">
        <v>48</v>
      </c>
      <c r="C75" s="8">
        <f>SUM(C68:C74)</f>
        <v>0</v>
      </c>
      <c r="D75" s="3"/>
      <c r="E75" s="3"/>
      <c r="F75" s="3"/>
      <c r="G75" s="3"/>
      <c r="H75" s="3"/>
      <c r="I75" s="13"/>
    </row>
    <row r="76" spans="1:9" ht="24.75" customHeight="1">
      <c r="A76" s="83" t="s">
        <v>51</v>
      </c>
      <c r="B76" s="84"/>
      <c r="C76" s="85"/>
      <c r="D76" s="3"/>
      <c r="E76" s="3"/>
      <c r="F76" s="3"/>
      <c r="G76" s="3"/>
      <c r="H76" s="3"/>
      <c r="I76" s="13"/>
    </row>
    <row r="77" spans="1:9" ht="24.75" customHeight="1">
      <c r="A77" s="7" t="str" cm="1">
        <f t="array" ref="A77" ca="1">IF((INDIRECT("'"&amp;INDIRECT("Main!B9")&amp;"'!A91"))=0,"",(INDIRECT("'"&amp;INDIRECT("Main!B9")&amp;"'!A91")))</f>
        <v/>
      </c>
      <c r="B77" s="7" t="str" cm="1">
        <f t="array" ref="B77" ca="1">IF((INDIRECT("'"&amp;INDIRECT("Main!B9")&amp;"'!B91"))=0,"",(INDIRECT("'"&amp;INDIRECT("Main!B9")&amp;"'!B91")))</f>
        <v/>
      </c>
      <c r="C77" s="8">
        <v>0</v>
      </c>
      <c r="D77" s="3"/>
      <c r="E77" s="3"/>
      <c r="F77" s="3"/>
      <c r="G77" s="3"/>
      <c r="H77" s="3"/>
      <c r="I77" s="13"/>
    </row>
    <row r="78" spans="1:9" ht="24.75" customHeight="1">
      <c r="A78" s="7" t="str" cm="1">
        <f t="array" ref="A78" ca="1">IF((INDIRECT("'"&amp;INDIRECT("Main!B9")&amp;"'!A92"))=0,"",(INDIRECT("'"&amp;INDIRECT("Main!B9")&amp;"'!A92")))</f>
        <v/>
      </c>
      <c r="B78" s="7" t="str" cm="1">
        <f t="array" ref="B78" ca="1">IF((INDIRECT("'"&amp;INDIRECT("Main!B9")&amp;"'!B92"))=0,"",(INDIRECT("'"&amp;INDIRECT("Main!B9")&amp;"'!B92")))</f>
        <v/>
      </c>
      <c r="C78" s="8">
        <v>0</v>
      </c>
      <c r="D78" s="3"/>
      <c r="E78" s="3"/>
      <c r="F78" s="3"/>
      <c r="G78" s="3"/>
      <c r="H78" s="3"/>
      <c r="I78" s="13"/>
    </row>
    <row r="79" spans="1:9" ht="24.75" customHeight="1">
      <c r="A79" s="7" t="str" cm="1">
        <f t="array" ref="A79" ca="1">IF((INDIRECT("'"&amp;INDIRECT("Main!B9")&amp;"'!A93"))=0,"",(INDIRECT("'"&amp;INDIRECT("Main!B9")&amp;"'!A93")))</f>
        <v/>
      </c>
      <c r="B79" s="7" t="str" cm="1">
        <f t="array" ref="B79" ca="1">IF((INDIRECT("'"&amp;INDIRECT("Main!B9")&amp;"'!B93"))=0,"",(INDIRECT("'"&amp;INDIRECT("Main!B9")&amp;"'!B93")))</f>
        <v/>
      </c>
      <c r="C79" s="8">
        <v>0</v>
      </c>
      <c r="D79" s="3"/>
      <c r="E79" s="3"/>
      <c r="F79" s="3"/>
      <c r="G79" s="3"/>
      <c r="H79" s="3"/>
      <c r="I79" s="13"/>
    </row>
    <row r="80" spans="1:9" ht="24.75" customHeight="1">
      <c r="A80" s="9" t="str" cm="1">
        <f t="array" ref="A80" ca="1">IF((INDIRECT("'"&amp;INDIRECT("Main!B9")&amp;"'!A94"))=0,"",(INDIRECT("'"&amp;INDIRECT("Main!B9")&amp;"'!A94")))</f>
        <v/>
      </c>
      <c r="B80" s="9" t="str" cm="1">
        <f t="array" ref="B80" ca="1">IF((INDIRECT("'"&amp;INDIRECT("Main!B9")&amp;"'!B94"))=0,"",(INDIRECT("'"&amp;INDIRECT("Main!B9")&amp;"'!B94")))</f>
        <v/>
      </c>
      <c r="C80" s="8">
        <v>0</v>
      </c>
      <c r="D80" s="3"/>
      <c r="E80" s="3"/>
      <c r="F80" s="3"/>
      <c r="G80" s="3"/>
      <c r="H80" s="3"/>
      <c r="I80" s="13"/>
    </row>
    <row r="81" spans="1:9" ht="24.75" customHeight="1">
      <c r="A81" s="9" t="str" cm="1">
        <f t="array" ref="A81" ca="1">IF((INDIRECT("'"&amp;INDIRECT("Main!B9")&amp;"'!A95"))=0,"",(INDIRECT("'"&amp;INDIRECT("Main!B9")&amp;"'!A95")))</f>
        <v/>
      </c>
      <c r="B81" s="9" t="str" cm="1">
        <f t="array" ref="B81" ca="1">IF((INDIRECT("'"&amp;INDIRECT("Main!B9")&amp;"'!B95"))=0,"",(INDIRECT("'"&amp;INDIRECT("Main!B9")&amp;"'!B95")))</f>
        <v/>
      </c>
      <c r="C81" s="8">
        <v>0</v>
      </c>
      <c r="D81" s="3"/>
      <c r="E81" s="3"/>
      <c r="F81" s="3"/>
      <c r="G81" s="3"/>
      <c r="H81" s="3"/>
      <c r="I81" s="13"/>
    </row>
    <row r="82" spans="1:9" ht="24.75" customHeight="1">
      <c r="A82" s="9" t="str" cm="1">
        <f t="array" ref="A82" ca="1">IF((INDIRECT("'"&amp;INDIRECT("Main!B9")&amp;"'!A96"))=0,"",(INDIRECT("'"&amp;INDIRECT("Main!B9")&amp;"'!A96")))</f>
        <v/>
      </c>
      <c r="B82" s="9" t="str" cm="1">
        <f t="array" ref="B82" ca="1">IF((INDIRECT("'"&amp;INDIRECT("Main!B9")&amp;"'!B96"))=0,"",(INDIRECT("'"&amp;INDIRECT("Main!B9")&amp;"'!B96")))</f>
        <v/>
      </c>
      <c r="C82" s="8">
        <v>0</v>
      </c>
      <c r="D82" s="3"/>
      <c r="E82" s="3"/>
      <c r="F82" s="3"/>
      <c r="G82" s="3"/>
      <c r="H82" s="3"/>
      <c r="I82" s="13"/>
    </row>
    <row r="83" spans="1:9" ht="24.75" customHeight="1">
      <c r="A83" s="9" t="str" cm="1">
        <f t="array" ref="A83" ca="1">IF((INDIRECT("'"&amp;INDIRECT("Main!B9")&amp;"'!A97"))=0,"",(INDIRECT("'"&amp;INDIRECT("Main!B9")&amp;"'!A97")))</f>
        <v/>
      </c>
      <c r="B83" s="9" t="str" cm="1">
        <f t="array" ref="B83" ca="1">IF((INDIRECT("'"&amp;INDIRECT("Main!B9")&amp;"'!B97"))=0,"",(INDIRECT("'"&amp;INDIRECT("Main!B9")&amp;"'!B97")))</f>
        <v/>
      </c>
      <c r="C83" s="8">
        <v>0</v>
      </c>
      <c r="D83" s="3"/>
      <c r="E83" s="3"/>
      <c r="F83" s="3"/>
      <c r="G83" s="3"/>
      <c r="H83" s="3"/>
      <c r="I83" s="13"/>
    </row>
    <row r="84" spans="1:9" ht="24.75" customHeight="1">
      <c r="A84" s="9" t="str" cm="1">
        <f t="array" ref="A84" ca="1">IF((INDIRECT("'"&amp;INDIRECT("Main!B9")&amp;"'!A98"))=0,"",(INDIRECT("'"&amp;INDIRECT("Main!B9")&amp;"'!A98")))</f>
        <v/>
      </c>
      <c r="B84" s="9" t="str" cm="1">
        <f t="array" ref="B84" ca="1">IF((INDIRECT("'"&amp;INDIRECT("Main!B9")&amp;"'!B98"))=0,"",(INDIRECT("'"&amp;INDIRECT("Main!B9")&amp;"'!B98")))</f>
        <v/>
      </c>
      <c r="C84" s="8">
        <v>0</v>
      </c>
      <c r="D84" s="3"/>
      <c r="E84" s="3"/>
      <c r="F84" s="3"/>
      <c r="G84" s="3"/>
      <c r="H84" s="3"/>
      <c r="I84" s="13"/>
    </row>
    <row r="85" spans="1:9" ht="24.75" customHeight="1">
      <c r="A85" s="15"/>
      <c r="B85" s="11" t="s">
        <v>48</v>
      </c>
      <c r="C85" s="8">
        <f>SUM(C77:C84)</f>
        <v>0</v>
      </c>
      <c r="D85" s="3"/>
      <c r="E85" s="3"/>
      <c r="F85" s="3"/>
      <c r="G85" s="3"/>
      <c r="H85" s="3"/>
      <c r="I85" s="13"/>
    </row>
    <row r="86" spans="1:9" ht="24.75" customHeight="1">
      <c r="A86" s="83" t="s">
        <v>52</v>
      </c>
      <c r="B86" s="84"/>
      <c r="C86" s="85"/>
      <c r="D86" s="3"/>
      <c r="E86" s="3"/>
      <c r="F86" s="3"/>
      <c r="G86" s="3"/>
      <c r="H86" s="3"/>
      <c r="I86" s="13"/>
    </row>
    <row r="87" spans="1:9" ht="24.75" customHeight="1">
      <c r="A87" s="7" t="str" cm="1">
        <f t="array" ref="A87" ca="1">IF((INDIRECT("'"&amp;INDIRECT("Main!B9")&amp;"'!A101"))=0,"",(INDIRECT("'"&amp;INDIRECT("Main!B9")&amp;"'!A101")))</f>
        <v/>
      </c>
      <c r="B87" s="7" t="str" cm="1">
        <f t="array" ref="B87" ca="1">IF((INDIRECT("'"&amp;INDIRECT("Main!B9")&amp;"'!B101"))=0,"",(INDIRECT("'"&amp;INDIRECT("Main!B9")&amp;"'!B101")))</f>
        <v/>
      </c>
      <c r="C87" s="8">
        <v>0</v>
      </c>
      <c r="D87" s="3"/>
      <c r="E87" s="3"/>
      <c r="F87" s="3"/>
      <c r="G87" s="3"/>
      <c r="H87" s="3"/>
      <c r="I87" s="13"/>
    </row>
    <row r="88" spans="1:9" ht="24.75" customHeight="1">
      <c r="A88" s="7" t="str" cm="1">
        <f t="array" ref="A88" ca="1">IF((INDIRECT("'"&amp;INDIRECT("Main!B9")&amp;"'!A102"))=0,"",(INDIRECT("'"&amp;INDIRECT("Main!B9")&amp;"'!A102")))</f>
        <v/>
      </c>
      <c r="B88" s="7" t="str" cm="1">
        <f t="array" ref="B88" ca="1">IF((INDIRECT("'"&amp;INDIRECT("Main!B9")&amp;"'!B102"))=0,"",(INDIRECT("'"&amp;INDIRECT("Main!B9")&amp;"'!B102")))</f>
        <v/>
      </c>
      <c r="C88" s="8">
        <v>0</v>
      </c>
      <c r="D88" s="3"/>
      <c r="E88" s="3"/>
      <c r="F88" s="3"/>
      <c r="G88" s="3"/>
      <c r="H88" s="3"/>
      <c r="I88" s="13"/>
    </row>
    <row r="89" spans="1:9" ht="24.75" customHeight="1">
      <c r="A89" s="7" t="str" cm="1">
        <f t="array" ref="A89" ca="1">IF((INDIRECT("'"&amp;INDIRECT("Main!B9")&amp;"'!A103"))=0,"",(INDIRECT("'"&amp;INDIRECT("Main!B9")&amp;"'!A103")))</f>
        <v/>
      </c>
      <c r="B89" s="7" t="str" cm="1">
        <f t="array" ref="B89" ca="1">IF((INDIRECT("'"&amp;INDIRECT("Main!B9")&amp;"'!B103"))=0,"",(INDIRECT("'"&amp;INDIRECT("Main!B9")&amp;"'!B103")))</f>
        <v/>
      </c>
      <c r="C89" s="8">
        <v>0</v>
      </c>
      <c r="D89" s="3"/>
      <c r="E89" s="3"/>
      <c r="F89" s="3"/>
      <c r="G89" s="3"/>
      <c r="H89" s="3"/>
      <c r="I89" s="13"/>
    </row>
    <row r="90" spans="1:9" ht="40.5" customHeight="1">
      <c r="A90" s="9" t="str" cm="1">
        <f t="array" ref="A90" ca="1">IF((INDIRECT("'"&amp;INDIRECT("Main!B9")&amp;"'!A104"))=0,"",(INDIRECT("'"&amp;INDIRECT("Main!B9")&amp;"'!A104")))</f>
        <v/>
      </c>
      <c r="B90" s="9" t="str" cm="1">
        <f t="array" ref="B90" ca="1">IF((INDIRECT("'"&amp;INDIRECT("Main!B9")&amp;"'!B104"))=0,"",(INDIRECT("'"&amp;INDIRECT("Main!B9")&amp;"'!B104")))</f>
        <v/>
      </c>
      <c r="C90" s="8">
        <v>0</v>
      </c>
      <c r="D90" s="3"/>
      <c r="E90" s="18"/>
      <c r="F90" s="3"/>
      <c r="G90" s="3"/>
      <c r="H90" s="3"/>
      <c r="I90" s="13"/>
    </row>
    <row r="91" spans="1:9" ht="35.25" customHeight="1">
      <c r="A91" s="9" t="str" cm="1">
        <f t="array" ref="A91" ca="1">IF((INDIRECT("'"&amp;INDIRECT("Main!B9")&amp;"'!A105"))=0,"",(INDIRECT("'"&amp;INDIRECT("Main!B9")&amp;"'!A105")))</f>
        <v/>
      </c>
      <c r="B91" s="9" t="str" cm="1">
        <f t="array" ref="B91" ca="1">IF((INDIRECT("'"&amp;INDIRECT("Main!B9")&amp;"'!B105"))=0,"",(INDIRECT("'"&amp;INDIRECT("Main!B9")&amp;"'!B105")))</f>
        <v/>
      </c>
      <c r="C91" s="8">
        <v>0</v>
      </c>
      <c r="D91" s="3"/>
      <c r="E91" s="3"/>
      <c r="F91" s="3"/>
      <c r="G91" s="3"/>
      <c r="H91" s="3"/>
      <c r="I91" s="13"/>
    </row>
    <row r="92" spans="1:9" ht="24.75" customHeight="1">
      <c r="A92" s="9" t="str" cm="1">
        <f t="array" ref="A92" ca="1">IF((INDIRECT("'"&amp;INDIRECT("Main!B9")&amp;"'!A106"))=0,"",(INDIRECT("'"&amp;INDIRECT("Main!B9")&amp;"'!A106")))</f>
        <v/>
      </c>
      <c r="B92" s="9" t="str" cm="1">
        <f t="array" ref="B92" ca="1">IF((INDIRECT("'"&amp;INDIRECT("Main!B9")&amp;"'!B106"))=0,"",(INDIRECT("'"&amp;INDIRECT("Main!B9")&amp;"'!B106")))</f>
        <v/>
      </c>
      <c r="C92" s="8">
        <v>0</v>
      </c>
      <c r="D92" s="3"/>
      <c r="E92" s="3"/>
      <c r="F92" s="3"/>
      <c r="G92" s="3"/>
      <c r="H92" s="3"/>
      <c r="I92" s="13"/>
    </row>
    <row r="93" spans="1:9" ht="24.75" customHeight="1">
      <c r="A93" s="9" t="str" cm="1">
        <f t="array" ref="A93" ca="1">IF((INDIRECT("'"&amp;INDIRECT("Main!B9")&amp;"'!A107"))=0,"",(INDIRECT("'"&amp;INDIRECT("Main!B9")&amp;"'!A107")))</f>
        <v/>
      </c>
      <c r="B93" s="9" t="str" cm="1">
        <f t="array" ref="B93" ca="1">IF((INDIRECT("'"&amp;INDIRECT("Main!B9")&amp;"'!B107"))=0,"",(INDIRECT("'"&amp;INDIRECT("Main!B9")&amp;"'!B107")))</f>
        <v/>
      </c>
      <c r="C93" s="8">
        <v>0</v>
      </c>
      <c r="D93" s="3"/>
      <c r="E93" s="3"/>
      <c r="F93" s="3"/>
      <c r="G93" s="3"/>
      <c r="H93" s="3"/>
      <c r="I93" s="13"/>
    </row>
    <row r="94" spans="1:9" ht="24.75" customHeight="1">
      <c r="A94" s="9" t="str" cm="1">
        <f t="array" ref="A94" ca="1">IF((INDIRECT("'"&amp;INDIRECT("Main!B9")&amp;"'!A108"))=0,"",(INDIRECT("'"&amp;INDIRECT("Main!B9")&amp;"'!A108")))</f>
        <v/>
      </c>
      <c r="B94" s="9" t="str" cm="1">
        <f t="array" ref="B94" ca="1">IF((INDIRECT("'"&amp;INDIRECT("Main!B9")&amp;"'!B108"))=0,"",(INDIRECT("'"&amp;INDIRECT("Main!B9")&amp;"'!B108")))</f>
        <v/>
      </c>
      <c r="C94" s="8">
        <v>0</v>
      </c>
      <c r="D94" s="3"/>
      <c r="E94" s="3"/>
      <c r="F94" s="3"/>
      <c r="G94" s="3"/>
      <c r="H94" s="3"/>
      <c r="I94" s="13"/>
    </row>
    <row r="95" spans="1:9" ht="24.75" customHeight="1">
      <c r="A95" s="17"/>
      <c r="B95" s="11" t="s">
        <v>48</v>
      </c>
      <c r="C95" s="8">
        <f>SUM(C87:C94)</f>
        <v>0</v>
      </c>
      <c r="D95" s="3"/>
      <c r="E95" s="3"/>
      <c r="F95" s="3"/>
      <c r="G95" s="3"/>
      <c r="H95" s="3"/>
      <c r="I95" s="13"/>
    </row>
    <row r="96" spans="1:9" ht="24.75" customHeight="1">
      <c r="A96" s="15"/>
      <c r="B96" s="11" t="s">
        <v>53</v>
      </c>
      <c r="C96" s="8">
        <f>C55+C66+C75+C85+C95</f>
        <v>0</v>
      </c>
      <c r="D96" s="3"/>
      <c r="E96" s="3"/>
      <c r="F96" s="3"/>
      <c r="G96" s="3"/>
      <c r="H96" s="3"/>
      <c r="I96" s="13"/>
    </row>
    <row r="97" spans="1:9" ht="24.75" customHeight="1">
      <c r="A97" s="83" t="s">
        <v>54</v>
      </c>
      <c r="B97" s="84"/>
      <c r="C97" s="85"/>
      <c r="D97" s="3"/>
      <c r="E97" s="3"/>
      <c r="F97" s="3"/>
      <c r="G97" s="3"/>
      <c r="H97" s="3"/>
      <c r="I97" s="13"/>
    </row>
    <row r="98" spans="1:9" ht="24.75" customHeight="1">
      <c r="A98" s="7" t="str" cm="1">
        <f t="array" ref="A98" ca="1">IF((INDIRECT("'"&amp;INDIRECT("Main!B9")&amp;"'!A112"))=0,"",(INDIRECT("'"&amp;INDIRECT("Main!B9")&amp;"'!A112")))</f>
        <v/>
      </c>
      <c r="B98" s="7" t="str" cm="1">
        <f t="array" ref="B98" ca="1">IF((INDIRECT("'"&amp;INDIRECT("Main!B9")&amp;"'!B112"))=0,"",(INDIRECT("'"&amp;INDIRECT("Main!B9")&amp;"'!B112")))</f>
        <v/>
      </c>
      <c r="C98" s="8" cm="1">
        <f t="array" ref="C98" ca="1">INDIRECT("'"&amp;INDIRECT("Main!B51")&amp;"'!C98")+SUM(E118+E145+E172)</f>
        <v>0</v>
      </c>
      <c r="D98" s="3"/>
      <c r="E98" s="19"/>
      <c r="F98" s="3"/>
      <c r="G98" s="3"/>
      <c r="H98" s="3"/>
      <c r="I98" s="13"/>
    </row>
    <row r="99" spans="1:9" ht="24.75" customHeight="1">
      <c r="A99" s="7" t="str" cm="1">
        <f t="array" ref="A99" ca="1">IF((INDIRECT("'"&amp;INDIRECT("Main!B9")&amp;"'!A113"))=0,"",(INDIRECT("'"&amp;INDIRECT("Main!B9")&amp;"'!A113")))</f>
        <v/>
      </c>
      <c r="B99" s="7" t="str" cm="1">
        <f t="array" ref="B99" ca="1">IF((INDIRECT("'"&amp;INDIRECT("Main!B9")&amp;"'!B113"))=0,"",(INDIRECT("'"&amp;INDIRECT("Main!B9")&amp;"'!B113")))</f>
        <v/>
      </c>
      <c r="C99" s="8" cm="1">
        <f t="array" ref="C99" ca="1">INDIRECT("'"&amp;INDIRECT("Main!B51")&amp;"'!C99")+SUM(E119+E146+E173)</f>
        <v>0</v>
      </c>
      <c r="D99" s="3"/>
      <c r="E99" s="3"/>
      <c r="F99" s="3"/>
      <c r="G99" s="3"/>
      <c r="H99" s="3"/>
      <c r="I99" s="13"/>
    </row>
    <row r="100" spans="1:9" ht="24.75" customHeight="1">
      <c r="A100" s="7" t="str" cm="1">
        <f t="array" ref="A100" ca="1">IF((INDIRECT("'"&amp;INDIRECT("Main!B9")&amp;"'!A114"))=0,"",(INDIRECT("'"&amp;INDIRECT("Main!B9")&amp;"'!A114")))</f>
        <v/>
      </c>
      <c r="B100" s="7" t="str" cm="1">
        <f t="array" ref="B100" ca="1">IF((INDIRECT("'"&amp;INDIRECT("Main!B9")&amp;"'!B114"))=0,"",(INDIRECT("'"&amp;INDIRECT("Main!B9")&amp;"'!B114")))</f>
        <v/>
      </c>
      <c r="C100" s="8" cm="1">
        <f t="array" ref="C100" ca="1">INDIRECT("'"&amp;INDIRECT("Main!B51")&amp;"'!C100")+SUM(E120+E147+E174)</f>
        <v>0</v>
      </c>
      <c r="D100" s="3"/>
      <c r="E100" s="3"/>
      <c r="F100" s="3"/>
      <c r="G100" s="3"/>
      <c r="H100" s="3"/>
      <c r="I100" s="13"/>
    </row>
    <row r="101" spans="1:9" ht="24.75" customHeight="1">
      <c r="A101" s="9" t="str" cm="1">
        <f t="array" ref="A101" ca="1">IF((INDIRECT("'"&amp;INDIRECT("Main!B9")&amp;"'!A115"))=0,"",(INDIRECT("'"&amp;INDIRECT("Main!B9")&amp;"'!A115")))</f>
        <v/>
      </c>
      <c r="B101" s="9" t="str" cm="1">
        <f t="array" ref="B101" ca="1">IF((INDIRECT("'"&amp;INDIRECT("Main!B9")&amp;"'!B115"))=0,"",(INDIRECT("'"&amp;INDIRECT("Main!B9")&amp;"'!B115")))</f>
        <v/>
      </c>
      <c r="C101" s="8" cm="1">
        <f t="array" ref="C101" ca="1">INDIRECT("'"&amp;INDIRECT("Main!B51")&amp;"'!C101")+SUM(E121+E148+E175)</f>
        <v>0</v>
      </c>
      <c r="D101" s="3"/>
      <c r="E101" s="3"/>
      <c r="F101" s="3"/>
      <c r="G101" s="3"/>
      <c r="H101" s="3"/>
      <c r="I101" s="13"/>
    </row>
    <row r="102" spans="1:9" ht="24.75" customHeight="1">
      <c r="A102" s="9" t="str" cm="1">
        <f t="array" ref="A102" ca="1">IF((INDIRECT("'"&amp;INDIRECT("Main!B9")&amp;"'!A116"))=0,"",(INDIRECT("'"&amp;INDIRECT("Main!B9")&amp;"'!A116")))</f>
        <v/>
      </c>
      <c r="B102" s="9" t="str" cm="1">
        <f t="array" ref="B102" ca="1">IF((INDIRECT("'"&amp;INDIRECT("Main!B9")&amp;"'!B116"))=0,"",(INDIRECT("'"&amp;INDIRECT("Main!B9")&amp;"'!B116")))</f>
        <v/>
      </c>
      <c r="C102" s="8" cm="1">
        <f t="array" ref="C102" ca="1">INDIRECT("'"&amp;INDIRECT("Main!B51")&amp;"'!C102")+SUM(E122+E149+E176)</f>
        <v>0</v>
      </c>
      <c r="D102" s="3"/>
      <c r="E102" s="3"/>
      <c r="F102" s="3"/>
      <c r="G102" s="3"/>
      <c r="H102" s="3"/>
      <c r="I102" s="13"/>
    </row>
    <row r="103" spans="1:9" ht="24.75" customHeight="1">
      <c r="A103" s="9" t="str" cm="1">
        <f t="array" ref="A103" ca="1">IF((INDIRECT("'"&amp;INDIRECT("Main!B9")&amp;"'!A117"))=0,"",(INDIRECT("'"&amp;INDIRECT("Main!B9")&amp;"'!A117")))</f>
        <v/>
      </c>
      <c r="B103" s="9" t="str" cm="1">
        <f t="array" ref="B103" ca="1">IF((INDIRECT("'"&amp;INDIRECT("Main!B9")&amp;"'!B117"))=0,"",(INDIRECT("'"&amp;INDIRECT("Main!B9")&amp;"'!B117")))</f>
        <v/>
      </c>
      <c r="C103" s="8" cm="1">
        <f t="array" ref="C103" ca="1">INDIRECT("'"&amp;INDIRECT("Main!B51")&amp;"'!C103")+SUM(E123+E150+E177)</f>
        <v>0</v>
      </c>
      <c r="D103" s="3"/>
      <c r="E103" s="3"/>
      <c r="F103" s="3"/>
      <c r="G103" s="3"/>
      <c r="H103" s="3"/>
      <c r="I103" s="13"/>
    </row>
    <row r="104" spans="1:9" ht="24.75" customHeight="1">
      <c r="A104" s="9" t="str" cm="1">
        <f t="array" ref="A104" ca="1">IF((INDIRECT("'"&amp;INDIRECT("Main!B9")&amp;"'!A118"))=0,"",(INDIRECT("'"&amp;INDIRECT("Main!B9")&amp;"'!A118")))</f>
        <v/>
      </c>
      <c r="B104" s="9" t="str" cm="1">
        <f t="array" ref="B104" ca="1">IF((INDIRECT("'"&amp;INDIRECT("Main!B9")&amp;"'!B118"))=0,"",(INDIRECT("'"&amp;INDIRECT("Main!B9")&amp;"'!B118")))</f>
        <v/>
      </c>
      <c r="C104" s="8" cm="1">
        <f t="array" ref="C104" ca="1">INDIRECT("'"&amp;INDIRECT("Main!B51")&amp;"'!C104")+SUM(E124+E151+E178)</f>
        <v>0</v>
      </c>
      <c r="D104" s="3"/>
      <c r="E104" s="3"/>
      <c r="F104" s="3"/>
      <c r="G104" s="3"/>
      <c r="H104" s="3"/>
      <c r="I104" s="13"/>
    </row>
    <row r="105" spans="1:9" ht="24.75" customHeight="1">
      <c r="A105" s="9" t="str" cm="1">
        <f t="array" ref="A105" ca="1">IF((INDIRECT("'"&amp;INDIRECT("Main!B9")&amp;"'!A119"))=0,"",(INDIRECT("'"&amp;INDIRECT("Main!B9")&amp;"'!A119")))</f>
        <v/>
      </c>
      <c r="B105" s="9" t="str" cm="1">
        <f t="array" ref="B105" ca="1">IF((INDIRECT("'"&amp;INDIRECT("Main!B9")&amp;"'!B119"))=0,"",(INDIRECT("'"&amp;INDIRECT("Main!B9")&amp;"'!B119")))</f>
        <v/>
      </c>
      <c r="C105" s="8" cm="1">
        <f t="array" ref="C105" ca="1">INDIRECT("'"&amp;INDIRECT("Main!B51")&amp;"'!C105")+SUM(E125+E152+E179)</f>
        <v>0</v>
      </c>
      <c r="D105" s="3"/>
      <c r="E105" s="3"/>
      <c r="F105" s="3"/>
      <c r="G105" s="3"/>
      <c r="H105" s="3"/>
      <c r="I105" s="13"/>
    </row>
    <row r="106" spans="1:9" ht="24.75" customHeight="1">
      <c r="A106" s="9" t="str" cm="1">
        <f t="array" ref="A106" ca="1">IF((INDIRECT("'"&amp;INDIRECT("Main!B9")&amp;"'!A120"))=0,"",(INDIRECT("'"&amp;INDIRECT("Main!B9")&amp;"'!A120")))</f>
        <v/>
      </c>
      <c r="B106" s="9" t="str" cm="1">
        <f t="array" ref="B106" ca="1">IF((INDIRECT("'"&amp;INDIRECT("Main!B9")&amp;"'!B120"))=0,"",(INDIRECT("'"&amp;INDIRECT("Main!B9")&amp;"'!B120")))</f>
        <v/>
      </c>
      <c r="C106" s="8" cm="1">
        <f t="array" ref="C106" ca="1">INDIRECT("'"&amp;INDIRECT("Main!B51")&amp;"'!C106")+SUM(E126+E153+E180)</f>
        <v>0</v>
      </c>
      <c r="D106" s="3"/>
      <c r="E106" s="3"/>
      <c r="F106" s="3"/>
      <c r="G106" s="3"/>
      <c r="H106" s="3"/>
      <c r="I106" s="13"/>
    </row>
    <row r="107" spans="1:9" ht="24.75" customHeight="1">
      <c r="A107" s="9" t="str" cm="1">
        <f t="array" ref="A107" ca="1">IF((INDIRECT("'"&amp;INDIRECT("Main!B9")&amp;"'!A121"))=0,"",(INDIRECT("'"&amp;INDIRECT("Main!B9")&amp;"'!A121")))</f>
        <v/>
      </c>
      <c r="B107" s="9" t="str" cm="1">
        <f t="array" ref="B107" ca="1">IF((INDIRECT("'"&amp;INDIRECT("Main!B9")&amp;"'!B121"))=0,"",(INDIRECT("'"&amp;INDIRECT("Main!B9")&amp;"'!B121")))</f>
        <v/>
      </c>
      <c r="C107" s="8" cm="1">
        <f t="array" ref="C107" ca="1">INDIRECT("'"&amp;INDIRECT("Main!B51")&amp;"'!C107")+SUM(E127+E154+E181)</f>
        <v>0</v>
      </c>
      <c r="D107" s="3"/>
      <c r="E107" s="3"/>
      <c r="F107" s="3"/>
      <c r="G107" s="3"/>
      <c r="H107" s="3"/>
      <c r="I107" s="13"/>
    </row>
    <row r="108" spans="1:9" ht="24.75" customHeight="1">
      <c r="A108" s="15"/>
      <c r="B108" s="11" t="s">
        <v>55</v>
      </c>
      <c r="C108" s="8">
        <f ca="1">SUM(C98:C107)</f>
        <v>0</v>
      </c>
      <c r="D108" s="3"/>
      <c r="E108" s="3"/>
      <c r="F108" s="3"/>
      <c r="G108" s="3"/>
      <c r="H108" s="3"/>
      <c r="I108" s="13"/>
    </row>
    <row r="109" spans="1:9" ht="24.75" customHeight="1">
      <c r="A109" s="15"/>
      <c r="B109" s="11" t="s">
        <v>56</v>
      </c>
      <c r="C109" s="8">
        <f ca="1">C108-C96</f>
        <v>0</v>
      </c>
      <c r="D109" s="3"/>
      <c r="E109" s="3"/>
      <c r="F109" s="3"/>
      <c r="G109" s="3"/>
      <c r="H109" s="3"/>
      <c r="I109" s="13"/>
    </row>
    <row r="110" spans="1:9" ht="24.75" customHeight="1">
      <c r="A110" s="3"/>
      <c r="B110" s="3"/>
      <c r="C110" s="3"/>
      <c r="D110" s="3"/>
      <c r="E110" s="3"/>
      <c r="F110" s="3"/>
      <c r="G110" s="3"/>
      <c r="H110" s="3"/>
      <c r="I110" s="13"/>
    </row>
    <row r="111" spans="1:9" ht="24.75" customHeight="1">
      <c r="A111" s="3"/>
      <c r="B111" s="3"/>
      <c r="C111" s="3"/>
      <c r="D111" s="3"/>
      <c r="E111" s="3"/>
      <c r="F111" s="3"/>
      <c r="G111" s="3"/>
      <c r="H111" s="3"/>
      <c r="I111" s="13"/>
    </row>
    <row r="112" spans="1:9" ht="24.75" customHeight="1">
      <c r="A112" s="3"/>
      <c r="B112" s="3"/>
      <c r="C112" s="3"/>
      <c r="D112" s="3"/>
      <c r="E112" s="3"/>
      <c r="F112" s="3"/>
      <c r="G112" s="3"/>
      <c r="H112" s="3"/>
      <c r="I112" s="13"/>
    </row>
    <row r="113" spans="1:9" ht="24.75" customHeight="1">
      <c r="A113" s="3"/>
      <c r="B113" s="3"/>
      <c r="C113" s="3"/>
      <c r="D113" s="3"/>
      <c r="E113" s="3"/>
      <c r="F113" s="3"/>
      <c r="G113" s="3"/>
      <c r="H113" s="3"/>
      <c r="I113" s="13"/>
    </row>
    <row r="114" spans="1:9" ht="24.75" customHeight="1">
      <c r="A114" s="127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128"/>
      <c r="C114" s="128"/>
      <c r="D114" s="128"/>
      <c r="E114" s="129"/>
      <c r="F114" s="3"/>
      <c r="G114" s="3"/>
      <c r="H114" s="3"/>
      <c r="I114" s="13"/>
    </row>
    <row r="115" spans="1:9" ht="24.75" customHeight="1">
      <c r="A115" s="127" t="s">
        <v>57</v>
      </c>
      <c r="B115" s="129"/>
      <c r="C115" s="127" t="s">
        <v>44</v>
      </c>
      <c r="D115" s="129"/>
      <c r="E115" s="20" t="s">
        <v>45</v>
      </c>
      <c r="F115" s="3"/>
      <c r="G115" s="3"/>
      <c r="H115" s="3"/>
      <c r="I115" s="13"/>
    </row>
    <row r="116" spans="1:9" ht="24.75" customHeight="1">
      <c r="A116" s="137" t="str">
        <f>"Balance Brought Forward From "&amp;IF(Main!B2,TEXT(EDATE(Main!B3,45)-1,"mmmm yyyy"),TEXT(Main!B3+((Main!B5-Main!B3)*45+44),"mmmm yyyy"))</f>
        <v>Balance Brought Forward From January 2029</v>
      </c>
      <c r="B116" s="146"/>
      <c r="C116" s="181"/>
      <c r="D116" s="181"/>
      <c r="E116" s="21" cm="1">
        <f t="array" ref="E116" ca="1">INDIRECT("'"&amp;INDIRECT("Main!B51")&amp;"'!E190")</f>
        <v>0</v>
      </c>
      <c r="F116" s="3"/>
      <c r="G116" s="3"/>
      <c r="H116" s="3"/>
      <c r="I116" s="13"/>
    </row>
    <row r="117" spans="1:9" ht="24.75" customHeight="1">
      <c r="A117" s="155" t="s">
        <v>52</v>
      </c>
      <c r="B117" s="156"/>
      <c r="C117" s="130" t="s">
        <v>58</v>
      </c>
      <c r="D117" s="131"/>
      <c r="E117" s="22"/>
      <c r="F117" s="3"/>
      <c r="G117" s="3"/>
      <c r="H117" s="3"/>
      <c r="I117" s="13"/>
    </row>
    <row r="118" spans="1:9" ht="24.75" customHeight="1">
      <c r="A118" s="157"/>
      <c r="B118" s="158"/>
      <c r="C118" s="132"/>
      <c r="D118" s="133"/>
      <c r="E118" s="8">
        <v>0</v>
      </c>
      <c r="F118" s="3"/>
      <c r="G118" s="3"/>
      <c r="H118" s="3"/>
      <c r="I118" s="13"/>
    </row>
    <row r="119" spans="1:9" ht="24.75" customHeight="1">
      <c r="A119" s="157"/>
      <c r="B119" s="158"/>
      <c r="C119" s="132"/>
      <c r="D119" s="133"/>
      <c r="E119" s="8">
        <v>0</v>
      </c>
      <c r="F119" s="3"/>
      <c r="G119" s="3"/>
      <c r="H119" s="3"/>
      <c r="I119" s="13"/>
    </row>
    <row r="120" spans="1:9" ht="24.75" customHeight="1">
      <c r="A120" s="157"/>
      <c r="B120" s="158"/>
      <c r="C120" s="132"/>
      <c r="D120" s="133"/>
      <c r="E120" s="8">
        <v>0</v>
      </c>
      <c r="F120" s="3"/>
      <c r="G120" s="3"/>
      <c r="H120" s="3"/>
      <c r="I120" s="13"/>
    </row>
    <row r="121" spans="1:9" ht="24.75" customHeight="1">
      <c r="A121" s="157"/>
      <c r="B121" s="158"/>
      <c r="C121" s="132"/>
      <c r="D121" s="133"/>
      <c r="E121" s="8">
        <v>0</v>
      </c>
      <c r="F121" s="3"/>
      <c r="G121" s="3"/>
      <c r="H121" s="3"/>
      <c r="I121" s="13"/>
    </row>
    <row r="122" spans="1:9" ht="24.75" customHeight="1">
      <c r="A122" s="157"/>
      <c r="B122" s="158"/>
      <c r="C122" s="132"/>
      <c r="D122" s="133"/>
      <c r="E122" s="8">
        <v>0</v>
      </c>
      <c r="F122" s="3"/>
      <c r="G122" s="3"/>
      <c r="H122" s="3"/>
      <c r="I122" s="13"/>
    </row>
    <row r="123" spans="1:9" ht="24.75" customHeight="1">
      <c r="A123" s="157"/>
      <c r="B123" s="158"/>
      <c r="C123" s="132"/>
      <c r="D123" s="133"/>
      <c r="E123" s="8">
        <v>0</v>
      </c>
      <c r="F123" s="3"/>
      <c r="G123" s="3"/>
      <c r="H123" s="3"/>
      <c r="I123" s="13"/>
    </row>
    <row r="124" spans="1:9" ht="24.75" customHeight="1">
      <c r="A124" s="157"/>
      <c r="B124" s="158"/>
      <c r="C124" s="132"/>
      <c r="D124" s="133"/>
      <c r="E124" s="8">
        <v>0</v>
      </c>
      <c r="F124" s="3"/>
      <c r="G124" s="3"/>
      <c r="H124" s="3"/>
      <c r="I124" s="13"/>
    </row>
    <row r="125" spans="1:9" ht="24.75" customHeight="1">
      <c r="A125" s="157"/>
      <c r="B125" s="158"/>
      <c r="C125" s="132"/>
      <c r="D125" s="133"/>
      <c r="E125" s="8">
        <v>0</v>
      </c>
      <c r="F125" s="3"/>
      <c r="G125" s="3"/>
      <c r="H125" s="3"/>
      <c r="I125" s="13"/>
    </row>
    <row r="126" spans="1:9" ht="24.75" customHeight="1">
      <c r="A126" s="157"/>
      <c r="B126" s="158"/>
      <c r="C126" s="132"/>
      <c r="D126" s="133"/>
      <c r="E126" s="8">
        <v>0</v>
      </c>
      <c r="F126" s="3"/>
      <c r="G126" s="3"/>
      <c r="H126" s="3"/>
      <c r="I126" s="13"/>
    </row>
    <row r="127" spans="1:9" ht="24.75" customHeight="1">
      <c r="A127" s="157"/>
      <c r="B127" s="158"/>
      <c r="C127" s="132"/>
      <c r="D127" s="133"/>
      <c r="E127" s="8">
        <v>0</v>
      </c>
      <c r="F127" s="3"/>
      <c r="G127" s="3"/>
      <c r="H127" s="3"/>
      <c r="I127" s="13"/>
    </row>
    <row r="128" spans="1:9" ht="24.75" customHeight="1">
      <c r="A128" s="157"/>
      <c r="B128" s="158"/>
      <c r="C128" s="134" t="s">
        <v>59</v>
      </c>
      <c r="D128" s="131"/>
      <c r="E128" s="22"/>
      <c r="F128" s="3"/>
      <c r="G128" s="3"/>
      <c r="H128" s="3"/>
      <c r="I128" s="13"/>
    </row>
    <row r="129" spans="1:9" ht="24.75" customHeight="1">
      <c r="A129" s="157"/>
      <c r="B129" s="158"/>
      <c r="C129" s="135"/>
      <c r="D129" s="136"/>
      <c r="E129" s="23">
        <v>0</v>
      </c>
      <c r="F129" s="3"/>
      <c r="G129" s="3"/>
      <c r="H129" s="3"/>
      <c r="I129" s="13"/>
    </row>
    <row r="130" spans="1:9" ht="24.75" customHeight="1">
      <c r="A130" s="157"/>
      <c r="B130" s="158"/>
      <c r="C130" s="132"/>
      <c r="D130" s="133"/>
      <c r="E130" s="23">
        <v>0</v>
      </c>
      <c r="F130" s="3"/>
      <c r="G130" s="3"/>
      <c r="H130" s="3"/>
      <c r="I130" s="13"/>
    </row>
    <row r="131" spans="1:9" ht="24.75" customHeight="1">
      <c r="A131" s="157"/>
      <c r="B131" s="158"/>
      <c r="C131" s="132"/>
      <c r="D131" s="133"/>
      <c r="E131" s="23">
        <v>0</v>
      </c>
      <c r="F131" s="3"/>
      <c r="G131" s="3"/>
      <c r="H131" s="3"/>
      <c r="I131" s="13"/>
    </row>
    <row r="132" spans="1:9" ht="24.75" customHeight="1">
      <c r="A132" s="157"/>
      <c r="B132" s="158"/>
      <c r="C132" s="132"/>
      <c r="D132" s="133"/>
      <c r="E132" s="23">
        <v>0</v>
      </c>
      <c r="F132" s="3"/>
      <c r="G132" s="3"/>
      <c r="H132" s="3"/>
      <c r="I132" s="13"/>
    </row>
    <row r="133" spans="1:9" ht="24.75" customHeight="1">
      <c r="A133" s="157"/>
      <c r="B133" s="158"/>
      <c r="C133" s="132"/>
      <c r="D133" s="133"/>
      <c r="E133" s="23">
        <v>0</v>
      </c>
      <c r="F133" s="3"/>
      <c r="G133" s="3"/>
      <c r="H133" s="3"/>
      <c r="I133" s="13"/>
    </row>
    <row r="134" spans="1:9" ht="24.75" customHeight="1">
      <c r="A134" s="159"/>
      <c r="B134" s="160"/>
      <c r="C134" s="132"/>
      <c r="D134" s="133"/>
      <c r="E134" s="23">
        <v>0</v>
      </c>
      <c r="F134" s="3"/>
      <c r="G134" s="3"/>
      <c r="H134" s="3"/>
      <c r="I134" s="13"/>
    </row>
    <row r="135" spans="1:9" ht="24.75" customHeight="1">
      <c r="A135" s="137" t="s">
        <v>60</v>
      </c>
      <c r="B135" s="138"/>
      <c r="C135" s="139"/>
      <c r="D135" s="140"/>
      <c r="E135" s="23">
        <f>C96</f>
        <v>0</v>
      </c>
      <c r="F135" s="3"/>
      <c r="G135" s="3"/>
      <c r="H135" s="3"/>
      <c r="I135" s="13"/>
    </row>
    <row r="136" spans="1:9" ht="24.75" customHeight="1">
      <c r="A136" s="141"/>
      <c r="B136" s="142"/>
      <c r="C136" s="143" t="s">
        <v>61</v>
      </c>
      <c r="D136" s="143"/>
      <c r="E136" s="24">
        <f ca="1">(F16+E116)-(SUM(E118:E127)+SUM(E129:E135))</f>
        <v>0</v>
      </c>
      <c r="F136" s="3"/>
      <c r="G136" s="3"/>
      <c r="H136" s="3"/>
      <c r="I136" s="13"/>
    </row>
    <row r="137" spans="1:9" ht="24.75" customHeight="1">
      <c r="A137" s="3"/>
      <c r="B137" s="3"/>
      <c r="C137" s="3"/>
      <c r="D137" s="3"/>
      <c r="E137" s="3"/>
      <c r="F137" s="3"/>
      <c r="G137" s="3"/>
      <c r="H137" s="3"/>
      <c r="I137" s="13"/>
    </row>
    <row r="138" spans="1:9" ht="24.75" customHeight="1">
      <c r="A138" s="3"/>
      <c r="B138" s="3"/>
      <c r="C138" s="3"/>
      <c r="D138" s="3"/>
      <c r="E138" s="3"/>
      <c r="F138" s="3"/>
      <c r="G138" s="3"/>
      <c r="H138" s="3"/>
      <c r="I138" s="13"/>
    </row>
    <row r="139" spans="1:9" ht="24.75" customHeight="1">
      <c r="A139" s="3"/>
      <c r="B139" s="3"/>
      <c r="C139" s="3"/>
      <c r="D139" s="3"/>
      <c r="E139" s="3"/>
      <c r="F139" s="3"/>
      <c r="G139" s="3"/>
      <c r="H139" s="3"/>
      <c r="I139" s="13"/>
    </row>
    <row r="140" spans="1:9" ht="24.75" customHeight="1">
      <c r="A140" s="3"/>
      <c r="B140" s="3"/>
      <c r="C140" s="3"/>
      <c r="D140" s="3"/>
      <c r="E140" s="3"/>
      <c r="F140" s="3"/>
      <c r="G140" s="3"/>
      <c r="H140" s="3"/>
      <c r="I140" s="13"/>
    </row>
    <row r="141" spans="1:9" ht="24.75" customHeight="1">
      <c r="A141" s="127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128"/>
      <c r="C141" s="128"/>
      <c r="D141" s="128"/>
      <c r="E141" s="129"/>
      <c r="F141" s="3"/>
      <c r="G141" s="3"/>
      <c r="H141" s="3"/>
      <c r="I141" s="13"/>
    </row>
    <row r="142" spans="1:9" ht="24.75" customHeight="1">
      <c r="A142" s="127" t="s">
        <v>57</v>
      </c>
      <c r="B142" s="129"/>
      <c r="C142" s="144" t="s">
        <v>44</v>
      </c>
      <c r="D142" s="145"/>
      <c r="E142" s="25" t="s">
        <v>45</v>
      </c>
      <c r="F142" s="3"/>
      <c r="G142" s="3"/>
      <c r="H142" s="3"/>
      <c r="I142" s="13"/>
    </row>
    <row r="143" spans="1:9" ht="24.75" customHeight="1">
      <c r="A143" s="137" t="str">
        <f>"Balance Brought Forward From "&amp;IF(Main!B2,TEXT(EDATE(Main!B3,46)-1,"mmmm yyyy"),TEXT(Main!B3+((Main!B5-Main!B3)*46+45),"mmmm yyyy"))</f>
        <v>Balance Brought Forward From February 2029</v>
      </c>
      <c r="B143" s="146"/>
      <c r="C143" s="181"/>
      <c r="D143" s="181"/>
      <c r="E143" s="24">
        <f ca="1">E136</f>
        <v>0</v>
      </c>
      <c r="F143" s="3"/>
      <c r="G143" s="3"/>
      <c r="H143" s="3"/>
      <c r="I143" s="13"/>
    </row>
    <row r="144" spans="1:9" ht="24.75" customHeight="1">
      <c r="A144" s="155" t="s">
        <v>52</v>
      </c>
      <c r="B144" s="156"/>
      <c r="C144" s="148" t="s">
        <v>58</v>
      </c>
      <c r="D144" s="149"/>
      <c r="E144" s="26"/>
      <c r="F144" s="3"/>
      <c r="G144" s="3"/>
      <c r="H144" s="3"/>
      <c r="I144" s="13"/>
    </row>
    <row r="145" spans="1:9" ht="24.75" customHeight="1">
      <c r="A145" s="157"/>
      <c r="B145" s="158"/>
      <c r="C145" s="132"/>
      <c r="D145" s="133"/>
      <c r="E145" s="8">
        <v>0</v>
      </c>
      <c r="F145" s="3"/>
      <c r="G145" s="3"/>
      <c r="H145" s="3"/>
      <c r="I145" s="13"/>
    </row>
    <row r="146" spans="1:9" ht="24.75" customHeight="1">
      <c r="A146" s="157"/>
      <c r="B146" s="158"/>
      <c r="C146" s="132"/>
      <c r="D146" s="133"/>
      <c r="E146" s="8">
        <v>0</v>
      </c>
      <c r="F146" s="3"/>
      <c r="G146" s="3"/>
      <c r="H146" s="3"/>
      <c r="I146" s="13"/>
    </row>
    <row r="147" spans="1:9" ht="24.75" customHeight="1">
      <c r="A147" s="157"/>
      <c r="B147" s="158"/>
      <c r="C147" s="132"/>
      <c r="D147" s="133"/>
      <c r="E147" s="8">
        <v>0</v>
      </c>
      <c r="F147" s="3"/>
      <c r="G147" s="3"/>
      <c r="H147" s="3"/>
      <c r="I147" s="13"/>
    </row>
    <row r="148" spans="1:9" ht="24.75" customHeight="1">
      <c r="A148" s="157"/>
      <c r="B148" s="158"/>
      <c r="C148" s="132"/>
      <c r="D148" s="133"/>
      <c r="E148" s="8">
        <v>0</v>
      </c>
      <c r="F148" s="3"/>
      <c r="G148" s="3"/>
      <c r="H148" s="3"/>
      <c r="I148" s="13"/>
    </row>
    <row r="149" spans="1:9" ht="24.75" customHeight="1">
      <c r="A149" s="157"/>
      <c r="B149" s="158"/>
      <c r="C149" s="132"/>
      <c r="D149" s="133"/>
      <c r="E149" s="8">
        <v>0</v>
      </c>
      <c r="F149" s="3"/>
      <c r="G149" s="3"/>
      <c r="H149" s="3"/>
      <c r="I149" s="13"/>
    </row>
    <row r="150" spans="1:9" ht="24.75" customHeight="1">
      <c r="A150" s="157"/>
      <c r="B150" s="158"/>
      <c r="C150" s="132"/>
      <c r="D150" s="133"/>
      <c r="E150" s="8">
        <v>0</v>
      </c>
      <c r="F150" s="3"/>
      <c r="G150" s="3"/>
      <c r="H150" s="3"/>
      <c r="I150" s="13"/>
    </row>
    <row r="151" spans="1:9" ht="24.75" customHeight="1">
      <c r="A151" s="157"/>
      <c r="B151" s="158"/>
      <c r="C151" s="132"/>
      <c r="D151" s="133"/>
      <c r="E151" s="8">
        <v>0</v>
      </c>
      <c r="F151" s="3"/>
      <c r="G151" s="3"/>
      <c r="H151" s="3"/>
      <c r="I151" s="13"/>
    </row>
    <row r="152" spans="1:9" ht="24.75" customHeight="1">
      <c r="A152" s="157"/>
      <c r="B152" s="158"/>
      <c r="C152" s="132"/>
      <c r="D152" s="133"/>
      <c r="E152" s="8">
        <v>0</v>
      </c>
      <c r="F152" s="3"/>
      <c r="G152" s="3"/>
      <c r="H152" s="3"/>
      <c r="I152" s="13"/>
    </row>
    <row r="153" spans="1:9" ht="24.75" customHeight="1">
      <c r="A153" s="157"/>
      <c r="B153" s="158"/>
      <c r="C153" s="132"/>
      <c r="D153" s="133"/>
      <c r="E153" s="8">
        <v>0</v>
      </c>
      <c r="F153" s="3"/>
      <c r="G153" s="3"/>
      <c r="H153" s="3"/>
      <c r="I153" s="13"/>
    </row>
    <row r="154" spans="1:9" ht="24.75" customHeight="1">
      <c r="A154" s="157"/>
      <c r="B154" s="158"/>
      <c r="C154" s="132"/>
      <c r="D154" s="133"/>
      <c r="E154" s="8">
        <v>0</v>
      </c>
      <c r="F154" s="3"/>
      <c r="G154" s="3"/>
      <c r="H154" s="3"/>
      <c r="I154" s="13"/>
    </row>
    <row r="155" spans="1:9" ht="24.75" customHeight="1">
      <c r="A155" s="157"/>
      <c r="B155" s="158"/>
      <c r="C155" s="134" t="s">
        <v>59</v>
      </c>
      <c r="D155" s="131"/>
      <c r="E155" s="22"/>
      <c r="F155" s="3"/>
      <c r="G155" s="3"/>
      <c r="H155" s="3"/>
      <c r="I155" s="13"/>
    </row>
    <row r="156" spans="1:9" ht="24.75" customHeight="1">
      <c r="A156" s="157"/>
      <c r="B156" s="158"/>
      <c r="C156" s="135"/>
      <c r="D156" s="136"/>
      <c r="E156" s="23">
        <v>0</v>
      </c>
      <c r="F156" s="3"/>
      <c r="G156" s="3"/>
      <c r="H156" s="3"/>
      <c r="I156" s="13"/>
    </row>
    <row r="157" spans="1:9" ht="24.75" customHeight="1">
      <c r="A157" s="157"/>
      <c r="B157" s="158"/>
      <c r="C157" s="132"/>
      <c r="D157" s="133"/>
      <c r="E157" s="23">
        <v>0</v>
      </c>
      <c r="F157" s="3"/>
      <c r="G157" s="3"/>
      <c r="H157" s="3"/>
      <c r="I157" s="13"/>
    </row>
    <row r="158" spans="1:9" ht="24.75" customHeight="1">
      <c r="A158" s="157"/>
      <c r="B158" s="158"/>
      <c r="C158" s="132"/>
      <c r="D158" s="133"/>
      <c r="E158" s="23">
        <v>0</v>
      </c>
      <c r="F158" s="3"/>
      <c r="G158" s="3"/>
      <c r="H158" s="3"/>
      <c r="I158" s="13"/>
    </row>
    <row r="159" spans="1:9" ht="24.75" customHeight="1">
      <c r="A159" s="157"/>
      <c r="B159" s="158"/>
      <c r="C159" s="132"/>
      <c r="D159" s="133"/>
      <c r="E159" s="23">
        <v>0</v>
      </c>
      <c r="F159" s="3"/>
      <c r="G159" s="3"/>
      <c r="H159" s="3"/>
      <c r="I159" s="13"/>
    </row>
    <row r="160" spans="1:9" ht="24.75" customHeight="1">
      <c r="A160" s="157"/>
      <c r="B160" s="158"/>
      <c r="C160" s="132"/>
      <c r="D160" s="133"/>
      <c r="E160" s="23">
        <v>0</v>
      </c>
      <c r="F160" s="3"/>
      <c r="G160" s="3"/>
      <c r="H160" s="3"/>
      <c r="I160" s="13"/>
    </row>
    <row r="161" spans="1:9" ht="24.75" customHeight="1">
      <c r="A161" s="159"/>
      <c r="B161" s="160"/>
      <c r="C161" s="132"/>
      <c r="D161" s="133"/>
      <c r="E161" s="23">
        <v>0</v>
      </c>
      <c r="F161" s="3"/>
      <c r="G161" s="3"/>
      <c r="H161" s="3"/>
      <c r="I161" s="13"/>
    </row>
    <row r="162" spans="1:9" ht="24.75" customHeight="1">
      <c r="A162" s="137" t="s">
        <v>60</v>
      </c>
      <c r="B162" s="138"/>
      <c r="C162" s="139"/>
      <c r="D162" s="140"/>
      <c r="E162" s="23">
        <f>C96</f>
        <v>0</v>
      </c>
      <c r="F162" s="3"/>
      <c r="G162" s="3"/>
      <c r="H162" s="3"/>
      <c r="I162" s="13"/>
    </row>
    <row r="163" spans="1:9" ht="24.75" customHeight="1">
      <c r="A163" s="141"/>
      <c r="B163" s="142"/>
      <c r="C163" s="143" t="s">
        <v>61</v>
      </c>
      <c r="D163" s="143"/>
      <c r="E163" s="27">
        <f ca="1">(F28+E143)-(SUM(E145:E154)+SUM(E156:E162))</f>
        <v>0</v>
      </c>
      <c r="F163" s="3"/>
      <c r="G163" s="3"/>
      <c r="H163" s="3"/>
      <c r="I163" s="13"/>
    </row>
    <row r="164" spans="1:9" ht="24.75" customHeight="1">
      <c r="A164" s="3"/>
      <c r="B164" s="3"/>
      <c r="C164" s="3"/>
      <c r="D164" s="3"/>
      <c r="E164" s="3"/>
      <c r="F164" s="3"/>
      <c r="G164" s="3"/>
      <c r="H164" s="3"/>
      <c r="I164" s="13"/>
    </row>
    <row r="165" spans="1:9" ht="24.75" customHeight="1">
      <c r="A165" s="3"/>
      <c r="B165" s="3"/>
      <c r="C165" s="3"/>
      <c r="D165" s="3"/>
      <c r="E165" s="3"/>
      <c r="F165" s="3"/>
      <c r="G165" s="3"/>
      <c r="H165" s="3"/>
      <c r="I165" s="13"/>
    </row>
    <row r="166" spans="1:9" ht="24.75" customHeight="1">
      <c r="A166" s="3"/>
      <c r="B166" s="3"/>
      <c r="C166" s="3"/>
      <c r="D166" s="3"/>
      <c r="E166" s="3"/>
      <c r="F166" s="3"/>
      <c r="G166" s="3"/>
      <c r="H166" s="3"/>
      <c r="I166" s="13"/>
    </row>
    <row r="167" spans="1:9" ht="24.75" customHeight="1">
      <c r="A167" s="3"/>
      <c r="B167" s="3"/>
      <c r="C167" s="3"/>
      <c r="D167" s="3"/>
      <c r="E167" s="3"/>
      <c r="F167" s="3"/>
      <c r="G167" s="3"/>
      <c r="H167" s="3"/>
      <c r="I167" s="13"/>
    </row>
    <row r="168" spans="1:9" ht="24.75" customHeight="1">
      <c r="A168" s="127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128"/>
      <c r="C168" s="128"/>
      <c r="D168" s="128"/>
      <c r="E168" s="129"/>
      <c r="F168" s="3"/>
      <c r="G168" s="3"/>
      <c r="H168" s="3"/>
      <c r="I168" s="13"/>
    </row>
    <row r="169" spans="1:9" ht="24.75" customHeight="1">
      <c r="A169" s="127" t="s">
        <v>57</v>
      </c>
      <c r="B169" s="129"/>
      <c r="C169" s="144" t="s">
        <v>44</v>
      </c>
      <c r="D169" s="145"/>
      <c r="E169" s="25" t="s">
        <v>45</v>
      </c>
      <c r="F169" s="3"/>
      <c r="G169" s="3"/>
      <c r="H169" s="3"/>
      <c r="I169" s="13"/>
    </row>
    <row r="170" spans="1:9" ht="24.75" customHeight="1">
      <c r="A170" s="137" t="str">
        <f>"Balance Brought Forward From "&amp;IF(Main!B2,TEXT(EDATE(Main!B3,47)-1,"mmmm yyyy"),TEXT(Main!B3+((Main!B5-Main!B3)*47+46),"mmmm yyyy"))</f>
        <v>Balance Brought Forward From March 2029</v>
      </c>
      <c r="B170" s="146"/>
      <c r="C170" s="181"/>
      <c r="D170" s="181"/>
      <c r="E170" s="27">
        <f ca="1">E163</f>
        <v>0</v>
      </c>
      <c r="F170" s="3"/>
      <c r="G170" s="3"/>
      <c r="H170" s="3"/>
      <c r="I170" s="13"/>
    </row>
    <row r="171" spans="1:9" ht="24.75" customHeight="1">
      <c r="A171" s="155" t="s">
        <v>52</v>
      </c>
      <c r="B171" s="156"/>
      <c r="C171" s="148" t="s">
        <v>58</v>
      </c>
      <c r="D171" s="149"/>
      <c r="E171" s="26"/>
      <c r="F171" s="3"/>
      <c r="G171" s="3"/>
      <c r="H171" s="3"/>
      <c r="I171" s="13"/>
    </row>
    <row r="172" spans="1:9" ht="24.75" customHeight="1">
      <c r="A172" s="157"/>
      <c r="B172" s="158"/>
      <c r="C172" s="132"/>
      <c r="D172" s="133"/>
      <c r="E172" s="8">
        <v>0</v>
      </c>
      <c r="F172" s="3"/>
      <c r="G172" s="3"/>
      <c r="H172" s="3"/>
      <c r="I172" s="13"/>
    </row>
    <row r="173" spans="1:9" ht="24.75" customHeight="1">
      <c r="A173" s="157"/>
      <c r="B173" s="158"/>
      <c r="C173" s="132"/>
      <c r="D173" s="133"/>
      <c r="E173" s="8">
        <v>0</v>
      </c>
      <c r="F173" s="3"/>
      <c r="G173" s="3"/>
      <c r="H173" s="3"/>
      <c r="I173" s="13"/>
    </row>
    <row r="174" spans="1:9" ht="24.75" customHeight="1">
      <c r="A174" s="157"/>
      <c r="B174" s="158"/>
      <c r="C174" s="132"/>
      <c r="D174" s="133"/>
      <c r="E174" s="8">
        <v>0</v>
      </c>
      <c r="F174" s="3"/>
      <c r="G174" s="3"/>
      <c r="H174" s="3"/>
      <c r="I174" s="13"/>
    </row>
    <row r="175" spans="1:9" ht="24.75" customHeight="1">
      <c r="A175" s="157"/>
      <c r="B175" s="158"/>
      <c r="C175" s="132"/>
      <c r="D175" s="133"/>
      <c r="E175" s="8">
        <v>0</v>
      </c>
      <c r="F175" s="3"/>
      <c r="G175" s="3"/>
      <c r="H175" s="3"/>
      <c r="I175" s="13"/>
    </row>
    <row r="176" spans="1:9" ht="24.75" customHeight="1">
      <c r="A176" s="157"/>
      <c r="B176" s="158"/>
      <c r="C176" s="132"/>
      <c r="D176" s="133"/>
      <c r="E176" s="8">
        <v>0</v>
      </c>
      <c r="F176" s="3"/>
      <c r="G176" s="3"/>
      <c r="H176" s="3"/>
      <c r="I176" s="13"/>
    </row>
    <row r="177" spans="1:9" ht="24.75" customHeight="1">
      <c r="A177" s="157"/>
      <c r="B177" s="158"/>
      <c r="C177" s="132"/>
      <c r="D177" s="133"/>
      <c r="E177" s="8">
        <v>0</v>
      </c>
      <c r="F177" s="3"/>
      <c r="G177" s="3"/>
      <c r="H177" s="3"/>
      <c r="I177" s="13"/>
    </row>
    <row r="178" spans="1:9" ht="24.75" customHeight="1">
      <c r="A178" s="157"/>
      <c r="B178" s="158"/>
      <c r="C178" s="132"/>
      <c r="D178" s="133"/>
      <c r="E178" s="8">
        <v>0</v>
      </c>
      <c r="F178" s="3"/>
      <c r="G178" s="3"/>
      <c r="H178" s="3"/>
      <c r="I178" s="13"/>
    </row>
    <row r="179" spans="1:9" ht="24.75" customHeight="1">
      <c r="A179" s="157"/>
      <c r="B179" s="158"/>
      <c r="C179" s="132"/>
      <c r="D179" s="133"/>
      <c r="E179" s="8">
        <v>0</v>
      </c>
      <c r="F179" s="3"/>
      <c r="G179" s="3"/>
      <c r="H179" s="3"/>
      <c r="I179" s="13"/>
    </row>
    <row r="180" spans="1:9" ht="24.75" customHeight="1">
      <c r="A180" s="157"/>
      <c r="B180" s="158"/>
      <c r="C180" s="132"/>
      <c r="D180" s="133"/>
      <c r="E180" s="8">
        <v>0</v>
      </c>
      <c r="F180" s="3"/>
      <c r="G180" s="3"/>
      <c r="H180" s="3"/>
      <c r="I180" s="13"/>
    </row>
    <row r="181" spans="1:9" ht="24.75" customHeight="1">
      <c r="A181" s="157"/>
      <c r="B181" s="158"/>
      <c r="C181" s="132"/>
      <c r="D181" s="133"/>
      <c r="E181" s="8">
        <v>0</v>
      </c>
      <c r="F181" s="3"/>
      <c r="G181" s="3"/>
      <c r="H181" s="3"/>
      <c r="I181" s="13"/>
    </row>
    <row r="182" spans="1:9">
      <c r="A182" s="157"/>
      <c r="B182" s="158"/>
      <c r="C182" s="134" t="s">
        <v>59</v>
      </c>
      <c r="D182" s="131"/>
      <c r="E182" s="22"/>
      <c r="F182" s="3"/>
      <c r="G182" s="3"/>
      <c r="H182" s="3"/>
      <c r="I182" s="13"/>
    </row>
    <row r="183" spans="1:9" ht="24.75" customHeight="1">
      <c r="A183" s="157"/>
      <c r="B183" s="158"/>
      <c r="C183" s="135"/>
      <c r="D183" s="136"/>
      <c r="E183" s="23">
        <v>0</v>
      </c>
      <c r="F183" s="3"/>
      <c r="G183" s="3"/>
      <c r="H183" s="3"/>
      <c r="I183" s="13"/>
    </row>
    <row r="184" spans="1:9" ht="24.75" customHeight="1">
      <c r="A184" s="157"/>
      <c r="B184" s="158"/>
      <c r="C184" s="132"/>
      <c r="D184" s="133"/>
      <c r="E184" s="23">
        <v>0</v>
      </c>
      <c r="F184" s="3"/>
      <c r="G184" s="3"/>
      <c r="H184" s="3"/>
      <c r="I184" s="13"/>
    </row>
    <row r="185" spans="1:9" ht="24.75" customHeight="1">
      <c r="A185" s="157"/>
      <c r="B185" s="158"/>
      <c r="C185" s="132"/>
      <c r="D185" s="133"/>
      <c r="E185" s="23">
        <v>0</v>
      </c>
      <c r="F185" s="3"/>
      <c r="G185" s="3"/>
      <c r="H185" s="3"/>
      <c r="I185" s="13"/>
    </row>
    <row r="186" spans="1:9" ht="24.75" customHeight="1">
      <c r="A186" s="157"/>
      <c r="B186" s="158"/>
      <c r="C186" s="132"/>
      <c r="D186" s="133"/>
      <c r="E186" s="23">
        <v>0</v>
      </c>
      <c r="F186" s="3"/>
      <c r="G186" s="3"/>
      <c r="H186" s="3"/>
      <c r="I186" s="13"/>
    </row>
    <row r="187" spans="1:9" ht="24.75" customHeight="1">
      <c r="A187" s="157"/>
      <c r="B187" s="158"/>
      <c r="C187" s="132"/>
      <c r="D187" s="133"/>
      <c r="E187" s="23">
        <v>0</v>
      </c>
      <c r="F187" s="3"/>
      <c r="G187" s="3"/>
      <c r="H187" s="3"/>
      <c r="I187" s="13"/>
    </row>
    <row r="188" spans="1:9" ht="24.75" customHeight="1">
      <c r="A188" s="159"/>
      <c r="B188" s="160"/>
      <c r="C188" s="132"/>
      <c r="D188" s="133"/>
      <c r="E188" s="23">
        <v>0</v>
      </c>
      <c r="F188" s="3"/>
      <c r="G188" s="3"/>
      <c r="H188" s="3"/>
      <c r="I188" s="13"/>
    </row>
    <row r="189" spans="1:9" ht="24.75" customHeight="1">
      <c r="A189" s="137" t="s">
        <v>60</v>
      </c>
      <c r="B189" s="138"/>
      <c r="C189" s="139"/>
      <c r="D189" s="140"/>
      <c r="E189" s="23">
        <f>C96</f>
        <v>0</v>
      </c>
      <c r="F189" s="3"/>
      <c r="G189" s="3"/>
      <c r="H189" s="3"/>
      <c r="I189" s="13"/>
    </row>
    <row r="190" spans="1:9" ht="24.75" customHeight="1">
      <c r="A190" s="141"/>
      <c r="B190" s="142"/>
      <c r="C190" s="143" t="s">
        <v>61</v>
      </c>
      <c r="D190" s="143"/>
      <c r="E190" s="27">
        <f ca="1">(F40+E170)-(SUM(E172:E181)+SUM(E183:E189))</f>
        <v>0</v>
      </c>
      <c r="F190" s="3"/>
      <c r="G190" s="3"/>
      <c r="H190" s="3"/>
      <c r="I190" s="13"/>
    </row>
    <row r="191" spans="1:9" ht="24.75" customHeight="1">
      <c r="A191" s="3"/>
      <c r="B191" s="3"/>
      <c r="C191" s="3"/>
      <c r="D191" s="3"/>
      <c r="E191" s="3"/>
      <c r="F191" s="3"/>
      <c r="G191" s="3"/>
      <c r="H191" s="3"/>
      <c r="I191" s="13"/>
    </row>
    <row r="192" spans="1:9" ht="24.75" customHeight="1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>
      <c r="A193" s="12"/>
      <c r="B193" s="12"/>
      <c r="C193" s="12"/>
      <c r="D193" s="12"/>
      <c r="E193" s="12"/>
      <c r="F193" s="12"/>
      <c r="G193" s="12"/>
      <c r="H193" s="12"/>
      <c r="I193" s="12"/>
    </row>
  </sheetData>
  <sheetProtection sheet="1" objects="1" formatCells="0" formatColumns="0" formatRows="0"/>
  <protectedRanges>
    <protectedRange sqref="A10:G15" name="R1"/>
    <protectedRange sqref="A22:G27" name="R2"/>
    <protectedRange sqref="A34:G39" name="R3"/>
    <protectedRange sqref="A46:C46 C47:C54" name="F1"/>
    <protectedRange sqref="A56:C56 C57:C65" name="F2"/>
    <protectedRange sqref="A67:C67 C68:C74" name="F3"/>
    <protectedRange sqref="A76:C76 C77:C84" name="F4"/>
    <protectedRange sqref="A86:C86 C87:C94" name="F5"/>
    <protectedRange sqref="C117:E134" name="E1"/>
    <protectedRange sqref="C144:E161" name="E2"/>
    <protectedRange sqref="C171:E188" name="E3"/>
  </protectedRanges>
  <mergeCells count="169"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</mergeCells>
  <conditionalFormatting sqref="C5">
    <cfRule type="cellIs" dxfId="52" priority="7" operator="equal">
      <formula>0</formula>
    </cfRule>
    <cfRule type="cellIs" dxfId="51" priority="6" operator="greaterThan">
      <formula>0</formula>
    </cfRule>
  </conditionalFormatting>
  <conditionalFormatting sqref="C75">
    <cfRule type="cellIs" dxfId="50" priority="52" operator="equal">
      <formula>0</formula>
    </cfRule>
    <cfRule type="cellIs" dxfId="49" priority="51" operator="greaterThan">
      <formula>0</formula>
    </cfRule>
  </conditionalFormatting>
  <conditionalFormatting sqref="C77">
    <cfRule type="cellIs" dxfId="48" priority="50" operator="equal">
      <formula>0</formula>
    </cfRule>
    <cfRule type="cellIs" dxfId="47" priority="49" operator="greaterThan">
      <formula>0</formula>
    </cfRule>
  </conditionalFormatting>
  <conditionalFormatting sqref="C108">
    <cfRule type="cellIs" dxfId="46" priority="5" operator="greaterThanOrEqual">
      <formula>0</formula>
    </cfRule>
    <cfRule type="cellIs" dxfId="45" priority="4" operator="lessThan">
      <formula>0</formula>
    </cfRule>
  </conditionalFormatting>
  <conditionalFormatting sqref="C109">
    <cfRule type="cellIs" dxfId="44" priority="3" operator="greaterThanOrEqual">
      <formula>0</formula>
    </cfRule>
    <cfRule type="cellIs" dxfId="43" priority="2" operator="lessThan">
      <formula>0</formula>
    </cfRule>
  </conditionalFormatting>
  <conditionalFormatting sqref="E116">
    <cfRule type="cellIs" dxfId="42" priority="13" operator="greaterThanOrEqual">
      <formula>0</formula>
    </cfRule>
    <cfRule type="cellIs" dxfId="41" priority="12" operator="lessThan">
      <formula>0</formula>
    </cfRule>
  </conditionalFormatting>
  <conditionalFormatting sqref="E136">
    <cfRule type="cellIs" dxfId="40" priority="44" operator="greaterThanOrEqual">
      <formula>0</formula>
    </cfRule>
    <cfRule type="cellIs" dxfId="39" priority="43" operator="lessThan">
      <formula>0</formula>
    </cfRule>
  </conditionalFormatting>
  <conditionalFormatting sqref="E143">
    <cfRule type="cellIs" dxfId="38" priority="31" operator="greaterThanOrEqual">
      <formula>0</formula>
    </cfRule>
    <cfRule type="cellIs" dxfId="37" priority="30" operator="lessThan">
      <formula>0</formula>
    </cfRule>
  </conditionalFormatting>
  <conditionalFormatting sqref="E163">
    <cfRule type="cellIs" dxfId="36" priority="33" operator="greaterThanOrEqual">
      <formula>0</formula>
    </cfRule>
    <cfRule type="cellIs" dxfId="35" priority="32" operator="lessThan">
      <formula>0</formula>
    </cfRule>
  </conditionalFormatting>
  <conditionalFormatting sqref="E170">
    <cfRule type="cellIs" dxfId="34" priority="25" operator="greaterThanOrEqual">
      <formula>0</formula>
    </cfRule>
    <cfRule type="cellIs" dxfId="33" priority="24" operator="lessThan">
      <formula>0</formula>
    </cfRule>
  </conditionalFormatting>
  <conditionalFormatting sqref="E190">
    <cfRule type="cellIs" dxfId="32" priority="27" operator="greaterThanOrEqual">
      <formula>0</formula>
    </cfRule>
    <cfRule type="cellIs" dxfId="31" priority="26" operator="lessThan">
      <formula>0</formula>
    </cfRule>
  </conditionalFormatting>
  <conditionalFormatting sqref="C57:C66">
    <cfRule type="cellIs" dxfId="30" priority="56" operator="equal">
      <formula>0</formula>
    </cfRule>
    <cfRule type="cellIs" dxfId="29" priority="55" operator="greaterThan">
      <formula>0</formula>
    </cfRule>
  </conditionalFormatting>
  <conditionalFormatting sqref="C68:C69">
    <cfRule type="cellIs" dxfId="28" priority="54" operator="equal">
      <formula>0</formula>
    </cfRule>
    <cfRule type="cellIs" dxfId="27" priority="53" operator="greaterThan">
      <formula>0</formula>
    </cfRule>
  </conditionalFormatting>
  <conditionalFormatting sqref="C70:C74">
    <cfRule type="cellIs" dxfId="26" priority="42" operator="equal">
      <formula>0</formula>
    </cfRule>
    <cfRule type="cellIs" dxfId="25" priority="41" operator="greaterThan">
      <formula>0</formula>
    </cfRule>
  </conditionalFormatting>
  <conditionalFormatting sqref="C78:C79">
    <cfRule type="cellIs" dxfId="24" priority="11" operator="equal">
      <formula>0</formula>
    </cfRule>
    <cfRule type="cellIs" dxfId="23" priority="10" operator="greaterThan">
      <formula>0</formula>
    </cfRule>
  </conditionalFormatting>
  <conditionalFormatting sqref="C80:C84">
    <cfRule type="cellIs" dxfId="22" priority="40" operator="equal">
      <formula>0</formula>
    </cfRule>
    <cfRule type="cellIs" dxfId="21" priority="39" operator="greaterThan">
      <formula>0</formula>
    </cfRule>
  </conditionalFormatting>
  <conditionalFormatting sqref="C87:C89">
    <cfRule type="cellIs" dxfId="20" priority="48" operator="equal">
      <formula>0</formula>
    </cfRule>
    <cfRule type="cellIs" dxfId="19" priority="47" operator="greaterThan">
      <formula>0</formula>
    </cfRule>
  </conditionalFormatting>
  <conditionalFormatting sqref="C90:C91">
    <cfRule type="cellIs" dxfId="18" priority="9" operator="equal">
      <formula>0</formula>
    </cfRule>
    <cfRule type="cellIs" dxfId="17" priority="8" operator="greaterThan">
      <formula>0</formula>
    </cfRule>
  </conditionalFormatting>
  <conditionalFormatting sqref="C92:C94">
    <cfRule type="cellIs" dxfId="16" priority="38" operator="equal">
      <formula>0</formula>
    </cfRule>
    <cfRule type="cellIs" dxfId="15" priority="37" operator="greaterThan">
      <formula>0</formula>
    </cfRule>
  </conditionalFormatting>
  <conditionalFormatting sqref="C98:C107">
    <cfRule type="cellIs" dxfId="14" priority="21" operator="lessThan">
      <formula>0</formula>
    </cfRule>
    <cfRule type="cellIs" dxfId="13" priority="20" operator="greaterThanOrEqual">
      <formula>0</formula>
    </cfRule>
  </conditionalFormatting>
  <conditionalFormatting sqref="E118:E127">
    <cfRule type="cellIs" dxfId="12" priority="19" operator="equal">
      <formula>0</formula>
    </cfRule>
    <cfRule type="cellIs" dxfId="11" priority="18" operator="greaterThan">
      <formula>0</formula>
    </cfRule>
  </conditionalFormatting>
  <conditionalFormatting sqref="E145:E154">
    <cfRule type="cellIs" dxfId="10" priority="17" operator="equal">
      <formula>0</formula>
    </cfRule>
    <cfRule type="cellIs" dxfId="9" priority="16" operator="greaterThan">
      <formula>0</formula>
    </cfRule>
  </conditionalFormatting>
  <conditionalFormatting sqref="E172:E181">
    <cfRule type="cellIs" dxfId="8" priority="15" operator="equal">
      <formula>0</formula>
    </cfRule>
    <cfRule type="cellIs" dxfId="7" priority="14" operator="greaterThan">
      <formula>0</formula>
    </cfRule>
  </conditionalFormatting>
  <conditionalFormatting sqref="C47:C55 C85 C95:C96">
    <cfRule type="cellIs" dxfId="6" priority="58" operator="equal">
      <formula>0</formula>
    </cfRule>
  </conditionalFormatting>
  <conditionalFormatting sqref="C47:C55 C85 C95:C96 E144 E155:E162">
    <cfRule type="cellIs" dxfId="5" priority="57" operator="greaterThan">
      <formula>0</formula>
    </cfRule>
  </conditionalFormatting>
  <conditionalFormatting sqref="E117 E128:E135">
    <cfRule type="cellIs" dxfId="4" priority="46" operator="equal">
      <formula>0</formula>
    </cfRule>
    <cfRule type="cellIs" dxfId="3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1" priority="29" operator="equal">
      <formula>0</formula>
    </cfRule>
    <cfRule type="cellIs" dxfId="0" priority="28" operator="greater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4_1" rangeCreator="" othersAccessPermission="edit"/>
    <arrUserId title="F2_2" rangeCreator="" othersAccessPermission="edit"/>
    <arrUserId title="F3_1" rangeCreator="" othersAccessPermission="edit"/>
    <arrUserId title="F4_2" rangeCreator="" othersAccessPermission="edit"/>
    <arrUserId title="F5_1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2025-02-28T13:27:00Z</dcterms:created>
  <dcterms:modified xsi:type="dcterms:W3CDTF">2025-04-28T20:53:00Z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