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hidePivotFieldList="1" defaultThemeVersion="166925"/>
  <xr:revisionPtr revIDLastSave="1653" documentId="11_E60897F41BE170836B02CE998F75CCDC64E183C8" xr6:coauthVersionLast="47" xr6:coauthVersionMax="47" xr10:uidLastSave="{316C13B4-C94D-4EAC-83B2-57DA5E304006}"/>
  <bookViews>
    <workbookView xWindow="240" yWindow="105" windowWidth="14805" windowHeight="8010" xr2:uid="{00000000-000D-0000-FFFF-FFFF00000000}"/>
  </bookViews>
  <sheets>
    <sheet name="Finance Tracker" sheetId="1" r:id="rId1"/>
    <sheet name="Stock" sheetId="6" r:id="rId2"/>
    <sheet name="GPT cache" sheetId="5" state="veryHidden" r:id="rId3"/>
  </sheets>
  <externalReferences>
    <externalReference r:id="rId4"/>
    <externalReference r:id="rId5"/>
    <externalReference r:id="rId6"/>
    <externalReference r:id="rId7"/>
    <externalReference r:id="rId8"/>
  </externalReferences>
  <calcPr calcId="191028"/>
  <pivotCaches>
    <pivotCache cacheId="29959"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a="1"/>
  <c r="E3" i="1"/>
  <c r="D3" i="1" a="1"/>
  <c r="D3" i="1"/>
  <c r="C3" i="1" a="1"/>
  <c r="C3" i="1"/>
  <c r="C15" i="1" s="1"/>
  <c r="A3" i="1" a="1"/>
  <c r="A3" i="1"/>
  <c r="C5" i="6"/>
  <c r="O14" i="6"/>
  <c r="N14" i="6"/>
  <c r="K5" i="6"/>
  <c r="K6" i="6"/>
  <c r="K7" i="6"/>
  <c r="K8" i="6"/>
  <c r="K9" i="6"/>
  <c r="K10" i="6"/>
  <c r="K11" i="6"/>
  <c r="K12" i="6"/>
  <c r="K13" i="6"/>
  <c r="D2" i="6" a="1"/>
  <c r="D2" i="6"/>
  <c r="D5" i="6" s="1"/>
  <c r="B2" i="6" a="1"/>
  <c r="B2" i="6"/>
  <c r="E2" i="6" s="1"/>
  <c r="G2" i="6" s="1"/>
  <c r="A2" i="6" a="1"/>
  <c r="A2" i="6"/>
  <c r="AD2" i="1" a="1"/>
  <c r="AD2" i="1"/>
  <c r="F2" i="6" l="1"/>
  <c r="B5" i="6"/>
  <c r="E3" i="6"/>
  <c r="E4" i="6"/>
  <c r="F4" i="6"/>
  <c r="F3" i="6"/>
  <c r="F5" i="6"/>
  <c r="G4" i="6" l="1"/>
  <c r="G3" i="6"/>
  <c r="G5" i="6"/>
  <c r="E5"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<sst xmlns="http://schemas.openxmlformats.org/spreadsheetml/2006/main" count="32" uniqueCount="25">
  <si>
    <t>Month</t>
  </si>
  <si>
    <t>Earnings</t>
  </si>
  <si>
    <t>Expenses</t>
  </si>
  <si>
    <t>Earnings 2023</t>
  </si>
  <si>
    <t>Expenses 2023</t>
  </si>
  <si>
    <t>Stock</t>
  </si>
  <si>
    <t>Current Shares</t>
  </si>
  <si>
    <t>Current Price</t>
  </si>
  <si>
    <t>Average Cost</t>
  </si>
  <si>
    <t>Current Value</t>
  </si>
  <si>
    <t>Amount Spent</t>
  </si>
  <si>
    <t>Total Return</t>
  </si>
  <si>
    <t>Name</t>
  </si>
  <si>
    <t>(Multiple Items)</t>
  </si>
  <si>
    <t>Side</t>
  </si>
  <si>
    <t>buy</t>
  </si>
  <si>
    <t>Value</t>
  </si>
  <si>
    <t>Updated At</t>
  </si>
  <si>
    <t>Shares (Unit)</t>
  </si>
  <si>
    <t>Average Price ($)</t>
  </si>
  <si>
    <t>Total</t>
  </si>
  <si>
    <t>T</t>
  </si>
  <si>
    <t>AMZN</t>
  </si>
  <si>
    <t>TSLA</t>
  </si>
  <si>
    <t>{"hash":"001c32954ebd19b833878d9b7a299edf87852273bddd8d19643c3802aabb4e70","version":1,"value":"[[\"To add a column to an existing pivot table, follow these steps:\\n\\n1. Select any cell within the pivot table.\\n2. The \\\"PivotTable Analyze\\\" or \\\"PivotTable Design\\\" tab will appear in the Excel ribbon. Click on it.\\n3. In the \\\"PivotTable Fields\\\" or \\\"Fields\\\" section, you will see a list of fields available for the pivot table.\\n4. Locate the field you want to add as a column and check the box next to it. This will add the field to the \\\"Columns\\\" area of the pivot table.\\n5. The pivot table will automatically update, and the new column will be added to the right of the existing columns.\\n\\nNote: If the field you want to add is a value field (e.g., sum, count, average), you may need to drag it to the \\\"Values\\\" area instead of the \\\"Columns\\\"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</si>
</sst>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pivotButton="1"/>
    <xf numFmtId="0" fontId="0" fillId="0" borderId="0" xfId="0" applyAlignment="1">
      <alignment horizontal="center"/>
    </xf>
  </cellXfs>
  <cellStyles count="1">
    <cellStyle name="Normal" xfId="0" builtinId="0"/>
  </cellStyles>
  <dxfs count="1">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Earnings &amp; Expenses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'Finance Tracker'!$B$2</c:f>
              <c:strCache>
                <c:ptCount val="1"/>
                <c:pt idx="0">
                  <c:v>Earnings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'Finance Tracker'!$A$3:$A$14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'Finance Tracker'!$B$3:$B$14</c:f>
              <c:numCache>
                <c:formatCode>General</c:formatCode>
                <c:ptCount val="12"/>
                <c:pt idx="0">
                  <c:v>1395.77</c:v>
                </c:pt>
                <c:pt idx="1">
                  <c:v>1470.02</c:v>
                </c:pt>
                <c:pt idx="2">
                  <c:v>1259.3200000000002</c:v>
                </c:pt>
                <c:pt idx="3">
                  <c:v>1547.5900000000001</c:v>
                </c:pt>
                <c:pt idx="4">
                  <c:v>1654.02</c:v>
                </c:pt>
                <c:pt idx="5">
                  <c:v>4051.34</c:v>
                </c:pt>
                <c:pt idx="6">
                  <c:v>3029.72</c:v>
                </c:pt>
                <c:pt idx="7">
                  <c:v>2003.59</c:v>
                </c:pt>
                <c:pt idx="8">
                  <c:v>2190.7799999999997</c:v>
                </c:pt>
                <c:pt idx="9">
                  <c:v>2476.7600000000002</c:v>
                </c:pt>
                <c:pt idx="10">
                  <c:v>2119.33</c:v>
                </c:pt>
                <c:pt idx="11">
                  <c:v>3467.31</c:v>
                </c:pt>
              </c:numCache>
            </c:numRef>
          </c:val>
          <c:smooth val="0"/>
          <c:extLst>
            <c:ext xmlns:c16="http://schemas.microsoft.com/office/drawing/2014/chart" uri="{C3380CC4-5D6E-409C-BE32-E72D297353CC}">
              <c16:uniqueId val="{00000001-68C0-457E-AD40-5405B5525DC9}"/>
            </c:ext>
          </c:extLst>
        </c:ser>
        <c:ser>
          <c:idx val="1"/>
          <c:order val="1"/>
          <c:tx>
            <c:strRef>
              <c:f>'Finance Tracker'!$C$2</c:f>
              <c:strCache>
                <c:ptCount val="1"/>
                <c:pt idx="0">
                  <c:v>Expenses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'Finance Tracker'!$A$3:$A$14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'Finance Tracker'!$C$3:$C$14</c:f>
              <c:numCache>
                <c:formatCode>General</c:formatCode>
                <c:ptCount val="12"/>
                <c:pt idx="0">
                  <c:v>856.26</c:v>
                </c:pt>
                <c:pt idx="1">
                  <c:v>1045.8000000000002</c:v>
                </c:pt>
                <c:pt idx="2">
                  <c:v>905.19999999999982</c:v>
                </c:pt>
                <c:pt idx="3">
                  <c:v>1124.9000000000001</c:v>
                </c:pt>
                <c:pt idx="4">
                  <c:v>2376.36</c:v>
                </c:pt>
                <c:pt idx="5">
                  <c:v>1662.61</c:v>
                </c:pt>
                <c:pt idx="6">
                  <c:v>1735.8899999999999</c:v>
                </c:pt>
                <c:pt idx="7">
                  <c:v>2006.63</c:v>
                </c:pt>
                <c:pt idx="8">
                  <c:v>1379.0300000000002</c:v>
                </c:pt>
                <c:pt idx="9">
                  <c:v>1847.02</c:v>
                </c:pt>
                <c:pt idx="10">
                  <c:v>2514.2800000000002</c:v>
                </c:pt>
                <c:pt idx="11">
                  <c:v>1746.1</c:v>
                </c:pt>
              </c:numCache>
            </c:numRef>
          </c:val>
          <c:smooth val="0"/>
          <c:extLst>
            <c:ext xmlns:c16="http://schemas.microsoft.com/office/drawing/2014/chart" uri="{C3380CC4-5D6E-409C-BE32-E72D297353CC}">
              <c16:uniqueId val="{00000003-68C0-457E-AD40-5405B5525DC9}"/>
            </c:ext>
          </c:extLst>
        </c:ser>
        <c:dLbls>
          <c:showLegendKey val="0"/>
          <c:showVal val="0"/>
          <c:showCatName val="0"/>
          <c:showSerName val="0"/>
          <c:showPercent val="0"/>
          <c:showBubbleSize val="0"/>
        </c:dLbls>
        <c:marker val="1"/>
        <c:smooth val="0"/>
        <c:axId val="47804024"/>
        <c:axId val="47807992"/>
      </c:lineChart>
      <c:catAx>
        <c:axId val="47804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07992"/>
        <c:crosses val="autoZero"/>
        <c:auto val="1"/>
        <c:lblAlgn val="ctr"/>
        <c:lblOffset val="100"/>
        <c:noMultiLvlLbl val="0"/>
      </c:catAx>
      <c:valAx>
        <c:axId val="47807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04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Earnings and Expenses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'Finance Tracker'!$B$2:$C$2</c:f>
              <c:strCache>
                <c:ptCount val="2"/>
                <c:pt idx="0">
                  <c:v>Earnings</c:v>
                </c:pt>
                <c:pt idx="1">
                  <c:v>Expenses</c:v>
                </c:pt>
              </c:strCache>
            </c:strRef>
          </c:cat>
          <c:val>
            <c:numRef>
              <c:f>'Finance Tracker'!$B$15:$C$15</c:f>
              <c:numCache>
                <c:formatCode>General</c:formatCode>
                <c:ptCount val="2"/>
                <c:pt idx="0">
                  <c:v>26665.55</c:v>
                </c:pt>
                <c:pt idx="1">
                  <c:v>19200.080000000002</c:v>
                </c:pt>
              </c:numCache>
            </c:numRef>
          </c:val>
          <c:extLst>
            <c:ext xmlns:c16="http://schemas.microsoft.com/office/drawing/2014/chart" uri="{C3380CC4-5D6E-409C-BE32-E72D297353CC}">
              <c16:uniqueId val="{00000001-5A1D-4A09-8715-9D7EFA44490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Earnings &amp; Expenses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'Finance Tracker'!$D$2</c:f>
              <c:strCache>
                <c:ptCount val="1"/>
                <c:pt idx="0">
                  <c:v>Earnings 2023</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'Finance Tracker'!$A$3:$A$12</c:f>
              <c:strCache>
                <c:ptCount val="10"/>
                <c:pt idx="0">
                  <c:v>Jan</c:v>
                </c:pt>
                <c:pt idx="1">
                  <c:v>Feb</c:v>
                </c:pt>
                <c:pt idx="2">
                  <c:v>Mar</c:v>
                </c:pt>
                <c:pt idx="3">
                  <c:v>Apr</c:v>
                </c:pt>
                <c:pt idx="4">
                  <c:v>May</c:v>
                </c:pt>
                <c:pt idx="5">
                  <c:v>Jun</c:v>
                </c:pt>
                <c:pt idx="6">
                  <c:v>Jul</c:v>
                </c:pt>
                <c:pt idx="7">
                  <c:v>Aug</c:v>
                </c:pt>
                <c:pt idx="8">
                  <c:v>Sep</c:v>
                </c:pt>
                <c:pt idx="9">
                  <c:v>Oct</c:v>
                </c:pt>
              </c:strCache>
            </c:strRef>
          </c:cat>
          <c:val>
            <c:numRef>
              <c:f>'Finance Tracker'!$D$3:$D$12</c:f>
              <c:numCache>
                <c:formatCode>General</c:formatCode>
                <c:ptCount val="10"/>
                <c:pt idx="0">
                  <c:v>4039.96</c:v>
                </c:pt>
                <c:pt idx="1">
                  <c:v>2099.0500000000002</c:v>
                </c:pt>
                <c:pt idx="2">
                  <c:v>1901.03</c:v>
                </c:pt>
                <c:pt idx="3">
                  <c:v>2221.3200000000002</c:v>
                </c:pt>
                <c:pt idx="4">
                  <c:v>1956.25</c:v>
                </c:pt>
                <c:pt idx="5">
                  <c:v>3820.8999999999996</c:v>
                </c:pt>
                <c:pt idx="6">
                  <c:v>2053.4299999999998</c:v>
                </c:pt>
                <c:pt idx="7">
                  <c:v>2069.4299999999998</c:v>
                </c:pt>
                <c:pt idx="8">
                  <c:v>5011.3999999999996</c:v>
                </c:pt>
                <c:pt idx="9">
                  <c:v>2709.7</c:v>
                </c:pt>
              </c:numCache>
            </c:numRef>
          </c:val>
          <c:smooth val="0"/>
          <c:extLst>
            <c:ext xmlns:c16="http://schemas.microsoft.com/office/drawing/2014/chart" uri="{C3380CC4-5D6E-409C-BE32-E72D297353CC}">
              <c16:uniqueId val="{00000001-E482-413D-9294-697B7CA11DCB}"/>
            </c:ext>
          </c:extLst>
        </c:ser>
        <c:ser>
          <c:idx val="1"/>
          <c:order val="1"/>
          <c:tx>
            <c:strRef>
              <c:f>'Finance Tracker'!$E$2</c:f>
              <c:strCache>
                <c:ptCount val="1"/>
                <c:pt idx="0">
                  <c:v>Expenses 2023</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'Finance Tracker'!$A$3:$A$12</c:f>
              <c:strCache>
                <c:ptCount val="10"/>
                <c:pt idx="0">
                  <c:v>Jan</c:v>
                </c:pt>
                <c:pt idx="1">
                  <c:v>Feb</c:v>
                </c:pt>
                <c:pt idx="2">
                  <c:v>Mar</c:v>
                </c:pt>
                <c:pt idx="3">
                  <c:v>Apr</c:v>
                </c:pt>
                <c:pt idx="4">
                  <c:v>May</c:v>
                </c:pt>
                <c:pt idx="5">
                  <c:v>Jun</c:v>
                </c:pt>
                <c:pt idx="6">
                  <c:v>Jul</c:v>
                </c:pt>
                <c:pt idx="7">
                  <c:v>Aug</c:v>
                </c:pt>
                <c:pt idx="8">
                  <c:v>Sep</c:v>
                </c:pt>
                <c:pt idx="9">
                  <c:v>Oct</c:v>
                </c:pt>
              </c:strCache>
            </c:strRef>
          </c:cat>
          <c:val>
            <c:numRef>
              <c:f>'Finance Tracker'!$E$3:$E$12</c:f>
              <c:numCache>
                <c:formatCode>General</c:formatCode>
                <c:ptCount val="10"/>
                <c:pt idx="0">
                  <c:v>3635.3300000000004</c:v>
                </c:pt>
                <c:pt idx="1">
                  <c:v>1863.8100000000004</c:v>
                </c:pt>
                <c:pt idx="2">
                  <c:v>1206.3700000000003</c:v>
                </c:pt>
                <c:pt idx="3">
                  <c:v>2468.34</c:v>
                </c:pt>
                <c:pt idx="4">
                  <c:v>2816.32</c:v>
                </c:pt>
                <c:pt idx="5">
                  <c:v>3881.0499999999997</c:v>
                </c:pt>
                <c:pt idx="6">
                  <c:v>2338.1999999999998</c:v>
                </c:pt>
                <c:pt idx="7">
                  <c:v>3141.6400000000003</c:v>
                </c:pt>
                <c:pt idx="8">
                  <c:v>3175.02</c:v>
                </c:pt>
                <c:pt idx="9">
                  <c:v>3266.1899999999996</c:v>
                </c:pt>
              </c:numCache>
            </c:numRef>
          </c:val>
          <c:smooth val="0"/>
          <c:extLst>
            <c:ext xmlns:c16="http://schemas.microsoft.com/office/drawing/2014/chart" uri="{C3380CC4-5D6E-409C-BE32-E72D297353CC}">
              <c16:uniqueId val="{00000003-E482-413D-9294-697B7CA11DCB}"/>
            </c:ext>
          </c:extLst>
        </c:ser>
        <c:dLbls>
          <c:showLegendKey val="0"/>
          <c:showVal val="0"/>
          <c:showCatName val="0"/>
          <c:showSerName val="0"/>
          <c:showPercent val="0"/>
          <c:showBubbleSize val="0"/>
        </c:dLbls>
        <c:marker val="1"/>
        <c:smooth val="0"/>
        <c:axId val="1557700183"/>
        <c:axId val="1557701175"/>
      </c:lineChart>
      <c:catAx>
        <c:axId val="1557700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701175"/>
        <c:crosses val="autoZero"/>
        <c:auto val="1"/>
        <c:lblAlgn val="ctr"/>
        <c:lblOffset val="100"/>
        <c:noMultiLvlLbl val="0"/>
      </c:catAx>
      <c:valAx>
        <c:axId val="1557701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700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Spent vs. Stock Current Value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Stock!$E$1</c:f>
              <c:strCache>
                <c:ptCount val="1"/>
                <c:pt idx="0">
                  <c:v>Current Value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Stock!$A$2:$A$4</c:f>
              <c:strCache>
                <c:ptCount val="3"/>
                <c:pt idx="0">
                  <c:v>T</c:v>
                </c:pt>
                <c:pt idx="1">
                  <c:v>AMZN</c:v>
                </c:pt>
                <c:pt idx="2">
                  <c:v>TSLA</c:v>
                </c:pt>
              </c:strCache>
            </c:strRef>
          </c:cat>
          <c:val>
            <c:numRef>
              <c:f>Stock!$E$2:$E$4</c:f>
              <c:numCache>
                <c:formatCode>General</c:formatCode>
                <c:ptCount val="3"/>
                <c:pt idx="0">
                  <c:v>293.78000000000003</c:v>
                </c:pt>
                <c:pt idx="1">
                  <c:v>692.69999999999993</c:v>
                </c:pt>
                <c:pt idx="2">
                  <c:v>1099.5999999999999</c:v>
                </c:pt>
              </c:numCache>
            </c:numRef>
          </c:val>
          <c:extLst>
            <c:ext xmlns:c16="http://schemas.microsoft.com/office/drawing/2014/chart" uri="{C3380CC4-5D6E-409C-BE32-E72D297353CC}">
              <c16:uniqueId val="{00000001-251C-462D-9023-8D165EDEDE48}"/>
            </c:ext>
          </c:extLst>
        </c:ser>
        <c:ser>
          <c:idx val="1"/>
          <c:order val="1"/>
          <c:tx>
            <c:strRef>
              <c:f>Stock!$F$1</c:f>
              <c:strCache>
                <c:ptCount val="1"/>
                <c:pt idx="0">
                  <c:v>Amount Spent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Stock!$A$2:$A$4</c:f>
              <c:strCache>
                <c:ptCount val="3"/>
                <c:pt idx="0">
                  <c:v>T</c:v>
                </c:pt>
                <c:pt idx="1">
                  <c:v>AMZN</c:v>
                </c:pt>
                <c:pt idx="2">
                  <c:v>TSLA</c:v>
                </c:pt>
              </c:strCache>
            </c:strRef>
          </c:cat>
          <c:val>
            <c:numRef>
              <c:f>Stock!$F$2:$F$4</c:f>
              <c:numCache>
                <c:formatCode>General</c:formatCode>
                <c:ptCount val="3"/>
                <c:pt idx="0">
                  <c:v>299.60024999999996</c:v>
                </c:pt>
                <c:pt idx="1">
                  <c:v>572.93999999999994</c:v>
                </c:pt>
                <c:pt idx="2">
                  <c:v>988.68</c:v>
                </c:pt>
              </c:numCache>
            </c:numRef>
          </c:val>
          <c:extLst>
            <c:ext xmlns:c16="http://schemas.microsoft.com/office/drawing/2014/chart" uri="{C3380CC4-5D6E-409C-BE32-E72D297353CC}">
              <c16:uniqueId val="{00000003-251C-462D-9023-8D165EDEDE48}"/>
            </c:ext>
          </c:extLst>
        </c:ser>
        <c:dLbls>
          <c:dLblPos val="outEnd"/>
          <c:showLegendKey val="0"/>
          <c:showVal val="1"/>
          <c:showCatName val="0"/>
          <c:showSerName val="0"/>
          <c:showPercent val="0"/>
          <c:showBubbleSize val="0"/>
        </c:dLbls>
        <c:gapWidth val="219"/>
        <c:overlap val="-27"/>
        <c:axId val="1539524679"/>
        <c:axId val="1539537079"/>
      </c:barChart>
      <c:catAx>
        <c:axId val="1539524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Stock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537079"/>
        <c:crosses val="autoZero"/>
        <c:auto val="1"/>
        <c:lblAlgn val="ctr"/>
        <c:lblOffset val="100"/>
        <c:noMultiLvlLbl val="0"/>
      </c:catAx>
      <c:valAx>
        <c:axId val="1539537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Value</a:t>
                </a:r>
              </a:p>
            </c:rich>
          </c:tx>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524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Spent vs. Current Stock Value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Stock!$A$5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B7-40FD-AFBD-C3353EC618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B7-40FD-AFBD-C3353EC6184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Stock!$E$1:$F$1</c:f>
              <c:strCache>
                <c:ptCount val="2"/>
                <c:pt idx="0">
                  <c:v>Current Value</c:v>
                </c:pt>
                <c:pt idx="1">
                  <c:v>Amount Spent</c:v>
                </c:pt>
              </c:strCache>
            </c:strRef>
          </c:cat>
          <c:val>
            <c:numRef>
              <c:f>Stock!$E$5:$F$5</c:f>
              <c:numCache>
                <c:formatCode>General</c:formatCode>
                <c:ptCount val="2"/>
                <c:pt idx="0">
                  <c:v>2086.08</c:v>
                </c:pt>
                <c:pt idx="1">
                  <c:v>1861.2202499999999</c:v>
                </c:pt>
              </c:numCache>
            </c:numRef>
          </c:val>
          <c:extLst>
            <c:ext xmlns:c16="http://schemas.microsoft.com/office/drawing/2014/chart" uri="{C3380CC4-5D6E-409C-BE32-E72D297353CC}">
              <c16:uniqueId val="{00000001-E5D2-4952-9D69-CD78BBF92B63}"/>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Stock!$G$1</c:f>
              <c:strCache>
                <c:ptCount val="1"/>
                <c:pt idx="0">
                  <c:v>Total Return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Stock!$A$2:$A$4</c:f>
              <c:strCache>
                <c:ptCount val="3"/>
                <c:pt idx="0">
                  <c:v>T</c:v>
                </c:pt>
                <c:pt idx="1">
                  <c:v>AMZN</c:v>
                </c:pt>
                <c:pt idx="2">
                  <c:v>TSLA</c:v>
                </c:pt>
              </c:strCache>
            </c:strRef>
          </c:cat>
          <c:val>
            <c:numRef>
              <c:f>Stock!$G$2:$G$4</c:f>
              <c:numCache>
                <c:formatCode>General</c:formatCode>
                <c:ptCount val="3"/>
                <c:pt idx="0">
                  <c:v>-5.8202499999999304</c:v>
                </c:pt>
                <c:pt idx="1">
                  <c:v>119.75999999999999</c:v>
                </c:pt>
                <c:pt idx="2">
                  <c:v>110.91999999999996</c:v>
                </c:pt>
              </c:numCache>
            </c:numRef>
          </c:val>
          <c:extLst>
            <c:ext xmlns:c16="http://schemas.microsoft.com/office/drawing/2014/chart" uri="{C3380CC4-5D6E-409C-BE32-E72D297353CC}">
              <c16:uniqueId val="{00000004-490D-47DC-81CD-69AB20612E64}"/>
            </c:ext>
          </c:extLst>
        </c:ser>
        <c:dLbls>
          <c:dLblPos val="outEnd"/>
          <c:showLegendKey val="0"/>
          <c:showVal val="1"/>
          <c:showCatName val="0"/>
          <c:showSerName val="0"/>
          <c:showPercent val="0"/>
          <c:showBubbleSize val="0"/>
        </c:dLbls>
        <c:gapWidth val="219"/>
        <c:overlap val="-27"/>
        <c:axId val="204926568"/>
        <c:axId val="204937480"/>
      </c:barChart>
      <c:catAx>
        <c:axId val="204926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Stock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37480"/>
        <c:crosses val="autoZero"/>
        <c:auto val="1"/>
        <c:lblAlgn val="ctr"/>
        <c:lblOffset val="100"/>
        <c:noMultiLvlLbl val="0"/>
      </c:catAx>
      <c:valAx>
        <c:axId val="204937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ROI</a:t>
                </a:r>
              </a:p>
            </c:rich>
          </c:tx>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26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9525</xdr:rowOff>
    </xdr:from>
    <xdr:to>
      <xdr:col>5</xdr:col>
      <xdr:colOff>381000</xdr:colOff>
      <xdr:row>29</xdr:row>
      <xdr:rowOff>85725</xdr:rowOff>
    </xdr:to>
    <xdr:graphicFrame macro="">
      <xdr:nvGraphicFramePr>
        <xdr:cNvPr id="7" name="Chart 6">
          <a:extLst>
            <a:ext uri="{FF2B5EF4-FFF2-40B4-BE49-F238E27FC236}">
              <a16:creationId xmlns:a16="http://schemas.microsoft.com/office/drawing/2014/main" id="{F0FA135E-5EC9-F035-3B08-41B2A5F50E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133350</xdr:rowOff>
    </xdr:from>
    <xdr:to>
      <xdr:col>5</xdr:col>
      <xdr:colOff>381000</xdr:colOff>
      <xdr:row>44</xdr:row>
      <xdr:rowOff>19050</xdr:rowOff>
    </xdr:to>
    <xdr:graphicFrame macro="">
      <xdr:nvGraphicFramePr>
        <xdr:cNvPr id="2" name="Chart 1">
          <a:extLst>
            <a:ext uri="{FF2B5EF4-FFF2-40B4-BE49-F238E27FC236}">
              <a16:creationId xmlns:a16="http://schemas.microsoft.com/office/drawing/2014/main" id="{99FDDC55-E98A-1396-5350-28AF14E95DB7}"/>
            </a:ext>
            <a:ext uri="{147F2762-F138-4A5C-976F-8EAC2B608ADB}">
              <a16:predDERef xmlns:a16="http://schemas.microsoft.com/office/drawing/2014/main" pred="{F0FA135E-5EC9-F035-3B08-41B2A5F50E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447675</xdr:colOff>
      <xdr:row>14</xdr:row>
      <xdr:rowOff>142875</xdr:rowOff>
    </xdr:from>
    <xdr:to>
      <xdr:col>13</xdr:col>
      <xdr:colOff>142875</xdr:colOff>
      <xdr:row>29</xdr:row>
      <xdr:rowOff>28575</xdr:rowOff>
    </xdr:to>
    <xdr:graphicFrame macro="">
      <xdr:nvGraphicFramePr>
        <xdr:cNvPr id="4" name="Chart 3">
          <a:extLst>
            <a:ext uri="{FF2B5EF4-FFF2-40B4-BE49-F238E27FC236}">
              <a16:creationId xmlns:a16="http://schemas.microsoft.com/office/drawing/2014/main" id="{D3ACEB9E-A401-8C45-A7E1-F0AAB362FA0A}"/>
            </a:ext>
            <a:ext uri="{147F2762-F138-4A5C-976F-8EAC2B608ADB}">
              <a16:predDERef xmlns:a16="http://schemas.microsoft.com/office/drawing/2014/main" pred="{99FDDC55-E98A-1396-5350-28AF14E95D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114300</xdr:rowOff>
    </xdr:from>
    <xdr:to>
      <xdr:col>5</xdr:col>
      <xdr:colOff>533400</xdr:colOff>
      <xdr:row>20</xdr:row>
      <xdr:rowOff>0</xdr:rowOff>
    </xdr:to>
    <xdr:graphicFrame macro="">
      <xdr:nvGraphicFramePr>
        <xdr:cNvPr id="2" name="Chart 1">
          <a:extLst>
            <a:ext uri="{FF2B5EF4-FFF2-40B4-BE49-F238E27FC236}">
              <a16:creationId xmlns:a16="http://schemas.microsoft.com/office/drawing/2014/main" id="{F7D5B68C-20F8-7F3E-2E1E-FE72A235F4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0</xdr:rowOff>
    </xdr:from>
    <xdr:to>
      <xdr:col>5</xdr:col>
      <xdr:colOff>533400</xdr:colOff>
      <xdr:row>34</xdr:row>
      <xdr:rowOff>76200</xdr:rowOff>
    </xdr:to>
    <xdr:graphicFrame macro="">
      <xdr:nvGraphicFramePr>
        <xdr:cNvPr id="3" name="Chart 2">
          <a:extLst>
            <a:ext uri="{FF2B5EF4-FFF2-40B4-BE49-F238E27FC236}">
              <a16:creationId xmlns:a16="http://schemas.microsoft.com/office/drawing/2014/main" id="{BAD6D037-4630-91C1-0D70-AFCFD519F094}"/>
            </a:ext>
            <a:ext uri="{147F2762-F138-4A5C-976F-8EAC2B608ADB}">
              <a16:predDERef xmlns:a16="http://schemas.microsoft.com/office/drawing/2014/main" pred="{F7D5B68C-20F8-7F3E-2E1E-FE72A235F4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34</xdr:row>
      <xdr:rowOff>28575</xdr:rowOff>
    </xdr:from>
    <xdr:to>
      <xdr:col>5</xdr:col>
      <xdr:colOff>581025</xdr:colOff>
      <xdr:row>48</xdr:row>
      <xdr:rowOff>104775</xdr:rowOff>
    </xdr:to>
    <xdr:graphicFrame macro="">
      <xdr:nvGraphicFramePr>
        <xdr:cNvPr id="4" name="Chart 3">
          <a:extLst>
            <a:ext uri="{FF2B5EF4-FFF2-40B4-BE49-F238E27FC236}">
              <a16:creationId xmlns:a16="http://schemas.microsoft.com/office/drawing/2014/main" id="{6154EC33-BDEE-51E7-4EA5-83F84BAB8315}"/>
            </a:ext>
            <a:ext uri="{147F2762-F138-4A5C-976F-8EAC2B608ADB}">
              <a16:predDERef xmlns:a16="http://schemas.microsoft.com/office/drawing/2014/main" pred="{BAD6D037-4630-91C1-0D70-AFCFD519F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e649db9399f485a4/Documents/Data%20Projects/Finance/Chase_2022.xlsx" TargetMode="External"/><Relationship Id="rId1" Type="http://schemas.openxmlformats.org/officeDocument/2006/relationships/externalLinkPath" Target="Chase_2022.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e649db9399f485a4/Documents/Data%20Projects/Finance/Capitol_2022.xlsx" TargetMode="External"/><Relationship Id="rId1" Type="http://schemas.openxmlformats.org/officeDocument/2006/relationships/externalLinkPath" Target="Capitol_2022.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d.docs.live.net/e649db9399f485a4/Documents/Data%20Projects/Finance/Chase_2023.xlsx" TargetMode="External"/><Relationship Id="rId1" Type="http://schemas.openxmlformats.org/officeDocument/2006/relationships/externalLinkPath" Target="Chase_2023.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d.docs.live.net/e649db9399f485a4/Documents/Data%20Projects/Finance/Capitol_2023.xlsx" TargetMode="External"/><Relationship Id="rId1" Type="http://schemas.openxmlformats.org/officeDocument/2006/relationships/externalLinkPath" Target="Capitol_2023.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https://d.docs.live.net/e649db9399f485a4/Documents/Data%20Projects/Finance/my-portfolio-10-20-2023.xlsx" TargetMode="External"/><Relationship Id="rId1" Type="http://schemas.openxmlformats.org/officeDocument/2006/relationships/externalLinkPath" Target="my-portfolio-10-20-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e649db9399f485a4" itemId="e649db9399f485a4!61871">
      <xxl21:absoluteUrl r:id="rId2"/>
    </xxl21:alternateUrls>
    <sheetNames>
      <sheetName val="Chase_2022"/>
    </sheetNames>
    <sheetDataSet>
      <sheetData sheetId="0">
        <row r="1">
          <cell r="J1" t="str">
            <v>Jan</v>
          </cell>
          <cell r="K1">
            <v>1395.77</v>
          </cell>
          <cell r="L1">
            <v>655.04</v>
          </cell>
        </row>
        <row r="2">
          <cell r="J2" t="str">
            <v>Feb</v>
          </cell>
          <cell r="K2">
            <v>1470.02</v>
          </cell>
          <cell r="L2">
            <v>892.36000000000024</v>
          </cell>
        </row>
        <row r="3">
          <cell r="J3" t="str">
            <v>Mar</v>
          </cell>
          <cell r="K3">
            <v>1259.3200000000002</v>
          </cell>
          <cell r="L3">
            <v>513.63999999999987</v>
          </cell>
        </row>
        <row r="4">
          <cell r="J4" t="str">
            <v>Apr</v>
          </cell>
          <cell r="K4">
            <v>1547.5900000000001</v>
          </cell>
          <cell r="L4">
            <v>530.11999999999989</v>
          </cell>
        </row>
        <row r="5">
          <cell r="J5" t="str">
            <v>May</v>
          </cell>
          <cell r="K5">
            <v>1654.02</v>
          </cell>
          <cell r="L5">
            <v>1940.4</v>
          </cell>
        </row>
        <row r="6">
          <cell r="J6" t="str">
            <v>Jun</v>
          </cell>
          <cell r="K6">
            <v>4051.34</v>
          </cell>
          <cell r="L6">
            <v>1183.3699999999999</v>
          </cell>
        </row>
        <row r="7">
          <cell r="J7" t="str">
            <v>Jul</v>
          </cell>
          <cell r="K7">
            <v>3029.72</v>
          </cell>
          <cell r="L7">
            <v>1289.1699999999998</v>
          </cell>
        </row>
        <row r="8">
          <cell r="J8" t="str">
            <v>Aug</v>
          </cell>
          <cell r="K8">
            <v>2003.59</v>
          </cell>
          <cell r="L8">
            <v>1481.7900000000002</v>
          </cell>
        </row>
        <row r="9">
          <cell r="J9" t="str">
            <v>Sep</v>
          </cell>
          <cell r="K9">
            <v>2190.7799999999997</v>
          </cell>
          <cell r="L9">
            <v>990.74000000000024</v>
          </cell>
        </row>
        <row r="10">
          <cell r="J10" t="str">
            <v>Oct</v>
          </cell>
          <cell r="K10">
            <v>2476.7600000000002</v>
          </cell>
          <cell r="L10">
            <v>1351.55</v>
          </cell>
        </row>
        <row r="11">
          <cell r="J11" t="str">
            <v>Nov</v>
          </cell>
          <cell r="K11">
            <v>2119.33</v>
          </cell>
          <cell r="L11">
            <v>1852.83</v>
          </cell>
        </row>
        <row r="12">
          <cell r="J12" t="str">
            <v>Dec</v>
          </cell>
          <cell r="K12">
            <v>3467.31</v>
          </cell>
          <cell r="L12">
            <v>1152.74</v>
          </cell>
        </row>
        <row r="13">
          <cell r="J13" t="str">
            <v>Total</v>
          </cell>
          <cell r="K13">
            <v>26665.55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e649db9399f485a4" itemId="e649db9399f485a4!61874">
      <xxl21:absoluteUrl r:id="rId2"/>
    </xxl21:alternateUrls>
    <sheetNames>
      <sheetName val="2023-11-03_transaction_download"/>
    </sheetNames>
    <sheetDataSet>
      <sheetData sheetId="0">
        <row r="1">
          <cell r="K1">
            <v>201.22</v>
          </cell>
        </row>
        <row r="2">
          <cell r="K2">
            <v>153.44</v>
          </cell>
        </row>
        <row r="3">
          <cell r="K3">
            <v>391.55999999999989</v>
          </cell>
        </row>
        <row r="4">
          <cell r="K4">
            <v>594.78000000000009</v>
          </cell>
        </row>
        <row r="5">
          <cell r="K5">
            <v>435.95999999999992</v>
          </cell>
        </row>
        <row r="6">
          <cell r="K6">
            <v>479.24000000000007</v>
          </cell>
        </row>
        <row r="7">
          <cell r="K7">
            <v>446.71999999999997</v>
          </cell>
        </row>
        <row r="8">
          <cell r="K8">
            <v>524.8399999999998</v>
          </cell>
        </row>
        <row r="9">
          <cell r="K9">
            <v>388.28999999999991</v>
          </cell>
        </row>
        <row r="10">
          <cell r="K10">
            <v>495.47</v>
          </cell>
        </row>
        <row r="11">
          <cell r="K11">
            <v>661.45000000000027</v>
          </cell>
        </row>
        <row r="12">
          <cell r="K12">
            <v>593.3599999999999</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e649db9399f485a4" itemId="e649db9399f485a4!61872">
      <xxl21:absoluteUrl r:id="rId2"/>
    </xxl21:alternateUrls>
    <sheetNames>
      <sheetName val="Chase_2023.CSV"/>
    </sheetNames>
    <sheetDataSet>
      <sheetData sheetId="0">
        <row r="1">
          <cell r="J1">
            <v>4039.96</v>
          </cell>
          <cell r="K1">
            <v>3225.4500000000003</v>
          </cell>
        </row>
        <row r="2">
          <cell r="J2">
            <v>2099.0500000000002</v>
          </cell>
          <cell r="K2">
            <v>1372.4900000000002</v>
          </cell>
        </row>
        <row r="3">
          <cell r="J3">
            <v>1901.03</v>
          </cell>
          <cell r="K3">
            <v>648.96</v>
          </cell>
        </row>
        <row r="4">
          <cell r="J4">
            <v>2221.3200000000002</v>
          </cell>
          <cell r="K4">
            <v>1858.13</v>
          </cell>
        </row>
        <row r="5">
          <cell r="J5">
            <v>1956.25</v>
          </cell>
          <cell r="K5">
            <v>2103.7500000000005</v>
          </cell>
        </row>
        <row r="6">
          <cell r="J6">
            <v>3820.8999999999996</v>
          </cell>
          <cell r="K6">
            <v>3225.9599999999996</v>
          </cell>
        </row>
        <row r="7">
          <cell r="J7">
            <v>2053.4299999999998</v>
          </cell>
          <cell r="K7">
            <v>1723.0300000000002</v>
          </cell>
        </row>
        <row r="8">
          <cell r="J8">
            <v>2069.4299999999998</v>
          </cell>
          <cell r="K8">
            <v>2473.96</v>
          </cell>
        </row>
        <row r="9">
          <cell r="J9">
            <v>5011.3999999999996</v>
          </cell>
          <cell r="K9">
            <v>2569.54</v>
          </cell>
        </row>
        <row r="10">
          <cell r="J10">
            <v>2709.7</v>
          </cell>
          <cell r="K10">
            <v>2643.94</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e649db9399f485a4" itemId="e649db9399f485a4!61873">
      <xxl21:absoluteUrl r:id="rId2"/>
    </xxl21:alternateUrls>
    <sheetNames>
      <sheetName val="2023-11-03_transaction_download"/>
    </sheetNames>
    <sheetDataSet>
      <sheetData sheetId="0">
        <row r="1">
          <cell r="J1">
            <v>409.87999999999994</v>
          </cell>
        </row>
        <row r="2">
          <cell r="J2">
            <v>491.32000000000005</v>
          </cell>
        </row>
        <row r="3">
          <cell r="J3">
            <v>557.4100000000002</v>
          </cell>
        </row>
        <row r="4">
          <cell r="J4">
            <v>610.21</v>
          </cell>
        </row>
        <row r="5">
          <cell r="J5">
            <v>712.56999999999982</v>
          </cell>
        </row>
        <row r="6">
          <cell r="J6">
            <v>655.09</v>
          </cell>
        </row>
        <row r="7">
          <cell r="J7">
            <v>615.16999999999985</v>
          </cell>
        </row>
        <row r="8">
          <cell r="J8">
            <v>667.68000000000018</v>
          </cell>
        </row>
        <row r="9">
          <cell r="J9">
            <v>605.48</v>
          </cell>
        </row>
        <row r="10">
          <cell r="J10">
            <v>622.24999999999977</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e649db9399f485a4" itemId="e649db9399f485a4!61824">
      <xxl21:absoluteUrl r:id="rId2"/>
    </xxl21:alternateUrls>
    <sheetNames>
      <sheetName val="my-portfolio-10-20-2023"/>
    </sheetNames>
    <sheetDataSet>
      <sheetData sheetId="0">
        <row r="2">
          <cell r="B2" t="str">
            <v>T</v>
          </cell>
          <cell r="C2">
            <v>18.5</v>
          </cell>
          <cell r="E2">
            <v>16.194600000000001</v>
          </cell>
        </row>
        <row r="3">
          <cell r="B3" t="str">
            <v>AMZN</v>
          </cell>
          <cell r="C3">
            <v>5</v>
          </cell>
          <cell r="E3">
            <v>114.58799999999999</v>
          </cell>
        </row>
        <row r="4">
          <cell r="B4" t="str">
            <v>TSLA</v>
          </cell>
          <cell r="C4">
            <v>5</v>
          </cell>
          <cell r="E4">
            <v>197.73599999999999</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20.570032523145" createdVersion="8" refreshedVersion="8" minRefreshableVersion="3" recordCount="66" xr:uid="{7D264695-639A-4540-9F1B-2928BF375A87}">
  <cacheSource type="worksheet">
    <worksheetSource ref="A1:H67" sheet="Stock History"/>
  </cacheSource>
  <cacheFields count="8">
    <cacheField name="Name" numFmtId="0">
      <sharedItems count="17">
        <s v="AT&amp;T Inc."/>
        <s v="Amazon.com, Inc. Common Stock"/>
        <s v="Tesla, Inc. Common Stock"/>
        <s v="Realty Income Corporation"/>
        <s v="Verizon Communications"/>
        <s v="International Business Machines Corporation"/>
        <s v="Apple Inc. Common Stock"/>
        <s v="Smith &amp; Wesson Brands, Inc. Common Stock"/>
        <s v="BlackBerry Limited"/>
        <s v="Coterra Energy Inc."/>
        <s v="Marathon Oil Corporation"/>
        <s v="AMC ENTERTAINMENT HOLDINGS, INC."/>
        <s v="GoPro, Inc. Class A Common Stock"/>
        <s v="Organigram Holdings Inc. Common Shares"/>
        <s v="Fitbit, Inc. Class A common stock"/>
        <s v="Dogecoin"/>
        <s v="Bitcoin"/>
      </sharedItems>
    </cacheField>
    <cacheField name="Symbol" numFmtId="0">
      <sharedItems count="17">
        <s v="T"/>
        <s v="AMZN"/>
        <s v="TSLA"/>
        <s v="O"/>
        <s v="VZ"/>
        <s v="IBM"/>
        <s v="AAPL"/>
        <s v="SWBI"/>
        <s v="BB"/>
        <s v="CTRA"/>
        <s v="MRO"/>
        <s v="AMC"/>
        <s v="GPRO"/>
        <s v="OGI"/>
        <s v="FIT"/>
        <s v="DOGE"/>
        <s v="BTC"/>
      </sharedItems>
    </cacheField>
    <cacheField name="Shares (Unit)" numFmtId="0">
      <sharedItems containsSemiMixedTypes="0" containsString="0" containsNumber="1" minValue="3.0305000000000002E-4" maxValue="3776" count="28">
        <n v="6"/>
        <n v="2"/>
        <n v="1"/>
        <n v="12"/>
        <n v="1.5"/>
        <n v="0.56402799999999997"/>
        <n v="7.1946999999999997E-2"/>
        <n v="2.5"/>
        <n v="11"/>
        <n v="1.5100000000000001E-3"/>
        <n v="17"/>
        <n v="3"/>
        <n v="0.29846299999999998"/>
        <n v="3.9359999999999999E-2"/>
        <n v="0.265565"/>
        <n v="3.2586999999999998E-2"/>
        <n v="22.339414000000001"/>
        <n v="15"/>
        <n v="0.19383"/>
        <n v="0.14558399999999999"/>
        <n v="10"/>
        <n v="14"/>
        <n v="5"/>
        <n v="3776"/>
        <n v="1000"/>
        <n v="500"/>
        <n v="3.0305000000000002E-4"/>
        <n v="776"/>
      </sharedItems>
    </cacheField>
    <cacheField name="Updated At" numFmtId="164">
      <sharedItems containsSemiMixedTypes="0" containsNonDate="0" containsDate="1" containsString="0" minDate="2018-10-16T20:27:31" maxDate="2023-10-06T17:29:35" count="66">
        <d v="2023-10-06T17:29:35"/>
        <d v="2023-10-06T17:28:58"/>
        <d v="2023-10-06T17:28:11"/>
        <d v="2023-10-06T17:25:26"/>
        <d v="2023-05-30T13:31:03"/>
        <d v="2023-05-09T17:27:32"/>
        <d v="2023-05-09T17:25:55"/>
        <d v="2023-05-09T17:24:32"/>
        <d v="2023-05-09T17:24:15"/>
        <d v="2023-05-08T21:02:25"/>
        <d v="2023-05-08T20:57:37"/>
        <d v="2023-05-08T20:50:38"/>
        <d v="2023-05-08T20:45:59"/>
        <d v="2023-05-08T20:37:57"/>
        <d v="2023-05-08T20:30:19"/>
        <d v="2023-05-08T20:29:58"/>
        <d v="2023-05-08T20:29:24"/>
        <d v="2023-05-02T14:37:45"/>
        <d v="2023-03-13T14:39:17"/>
        <d v="2023-02-17T15:45:03"/>
        <d v="2023-02-02T15:33:54"/>
        <d v="2022-12-13T15:38:08"/>
        <d v="2022-12-07T18:54:53"/>
        <d v="2022-12-07T18:54:15"/>
        <d v="2022-12-07T18:53:16"/>
        <d v="2022-11-15T14:30:06"/>
        <d v="2022-11-07T15:27:45"/>
        <d v="2022-11-07T14:30:21"/>
        <d v="2022-10-07T13:33:48"/>
        <d v="2022-07-22T13:32:13"/>
        <d v="2022-06-27T13:30:14"/>
        <d v="2022-06-27T13:30:13"/>
        <d v="2022-06-06T15:28:13"/>
        <d v="2022-06-06T15:27:47"/>
        <d v="2022-06-03T15:59:30"/>
        <d v="2022-03-23T19:01:30"/>
        <d v="2022-03-23T19:00:25"/>
        <d v="2021-06-18T16:28:46"/>
        <d v="2021-06-03T18:13:45"/>
        <d v="2021-04-12T14:16:37"/>
        <d v="2021-04-12T14:16:21"/>
        <d v="2021-02-08T14:48:42"/>
        <d v="2021-02-08T14:38:14"/>
        <d v="2021-02-02T17:39:34"/>
        <d v="2021-02-01T14:35:46"/>
        <d v="2021-02-01T15:28:13"/>
        <d v="2021-01-27T22:31:25"/>
        <d v="2021-01-27T22:32:01"/>
        <d v="2021-01-27T22:31:45"/>
        <d v="2021-01-11T15:26:21"/>
        <d v="2021-01-11T15:25:27"/>
        <d v="2021-01-11T15:17:19"/>
        <d v="2021-01-11T15:16:31"/>
        <d v="2021-01-11T15:11:00"/>
        <d v="2021-01-11T14:55:06"/>
        <d v="2021-01-11T14:35:24"/>
        <d v="2018-11-08T14:30:07"/>
        <d v="2018-10-16T20:27:31"/>
        <d v="2021-01-29T22:41:37"/>
        <d v="2021-01-28T22:31:06"/>
        <d v="2021-01-28T21:57:46"/>
        <d v="2021-01-28T19:05:12"/>
        <d v="2021-01-28T17:24:12"/>
        <d v="2021-01-28T17:15:49"/>
        <d v="2021-01-28T16:19:52"/>
        <d v="2021-01-28T00:52:56"/>
      </sharedItems>
    </cacheField>
    <cacheField name="Type" numFmtId="0">
      <sharedItems/>
    </cacheField>
    <cacheField name="Side" numFmtId="0">
      <sharedItems count="2">
        <s v="buy"/>
        <s v="sell"/>
      </sharedItems>
    </cacheField>
    <cacheField name="State" numFmtId="0">
      <sharedItems/>
    </cacheField>
    <cacheField name="Average Price ($)" numFmtId="0">
      <sharedItems containsSemiMixedTypes="0" containsString="0" containsNumber="1" minValue="0" maxValue="33434.42" count="63">
        <n v="14.2867"/>
        <n v="127.5"/>
        <n v="259.81"/>
        <n v="50.295000000000002"/>
        <n v="200"/>
        <n v="16.966699999999999"/>
        <n v="106.52"/>
        <n v="37.586799999999997"/>
        <n v="121.33929999999999"/>
        <n v="171.548"/>
        <n v="17.13"/>
        <n v="172.18539999999999"/>
        <n v="62.84"/>
        <n v="105.71"/>
        <n v="173.36"/>
        <n v="37.83"/>
        <n v="123.35"/>
        <n v="37.760100000000001"/>
        <n v="127.0325"/>
        <n v="152.31790000000001"/>
        <n v="41.76"/>
        <n v="151.90110000000001"/>
        <n v="36.93"/>
        <n v="141.08000000000001"/>
        <n v="9.81"/>
        <n v="11.83"/>
        <n v="137.79669999999999"/>
        <n v="37.299999999999997"/>
        <n v="10.369899999999999"/>
        <n v="13.7378"/>
        <n v="16.54"/>
        <n v="5.8414000000000001"/>
        <n v="35.65"/>
        <n v="31.452000000000002"/>
        <n v="26.228000000000002"/>
        <n v="25.596"/>
        <n v="61.481000000000002"/>
        <n v="67.069999999999993"/>
        <n v="9.0399999999999991"/>
        <n v="9.01"/>
        <n v="13.907999999999999"/>
        <n v="6.88"/>
        <n v="8.2100000000000009"/>
        <n v="14.62"/>
        <n v="14.12"/>
        <n v="0"/>
        <n v="8.89"/>
        <n v="1.78"/>
        <n v="1.762"/>
        <n v="8.77"/>
        <n v="6.99"/>
        <n v="1.81"/>
        <n v="1.73"/>
        <n v="6.26"/>
        <n v="5.07"/>
        <n v="3.2800000000000003E-2"/>
        <n v="8.0399999999999999E-2"/>
        <n v="5.7599999999999998E-2"/>
        <n v="3.6799999999999999E-2"/>
        <n v="2.4299999999999999E-2"/>
        <n v="33434.42"/>
        <n v="32998.050000000003"/>
        <n v="1.2999999999999999E-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x v="0"/>
    <x v="0"/>
    <x v="0"/>
    <x v="0"/>
    <s v="limit"/>
    <x v="0"/>
    <s v="active"/>
    <x v="0"/>
  </r>
  <r>
    <x v="1"/>
    <x v="1"/>
    <x v="1"/>
    <x v="1"/>
    <s v="limit"/>
    <x v="0"/>
    <s v="active"/>
    <x v="1"/>
  </r>
  <r>
    <x v="2"/>
    <x v="2"/>
    <x v="2"/>
    <x v="2"/>
    <s v="limit"/>
    <x v="0"/>
    <s v="active"/>
    <x v="2"/>
  </r>
  <r>
    <x v="3"/>
    <x v="3"/>
    <x v="3"/>
    <x v="3"/>
    <s v="market"/>
    <x v="1"/>
    <s v="active"/>
    <x v="3"/>
  </r>
  <r>
    <x v="2"/>
    <x v="2"/>
    <x v="4"/>
    <x v="4"/>
    <s v="limit"/>
    <x v="0"/>
    <s v="active"/>
    <x v="4"/>
  </r>
  <r>
    <x v="0"/>
    <x v="0"/>
    <x v="4"/>
    <x v="5"/>
    <s v="limit"/>
    <x v="0"/>
    <s v="active"/>
    <x v="5"/>
  </r>
  <r>
    <x v="1"/>
    <x v="1"/>
    <x v="2"/>
    <x v="6"/>
    <s v="limit"/>
    <x v="0"/>
    <s v="active"/>
    <x v="6"/>
  </r>
  <r>
    <x v="4"/>
    <x v="4"/>
    <x v="5"/>
    <x v="7"/>
    <s v="market"/>
    <x v="1"/>
    <s v="active"/>
    <x v="7"/>
  </r>
  <r>
    <x v="5"/>
    <x v="5"/>
    <x v="6"/>
    <x v="8"/>
    <s v="market"/>
    <x v="1"/>
    <s v="active"/>
    <x v="8"/>
  </r>
  <r>
    <x v="2"/>
    <x v="2"/>
    <x v="7"/>
    <x v="9"/>
    <s v="limit"/>
    <x v="0"/>
    <s v="active"/>
    <x v="9"/>
  </r>
  <r>
    <x v="0"/>
    <x v="0"/>
    <x v="8"/>
    <x v="10"/>
    <s v="limit"/>
    <x v="0"/>
    <s v="active"/>
    <x v="10"/>
  </r>
  <r>
    <x v="6"/>
    <x v="6"/>
    <x v="9"/>
    <x v="11"/>
    <s v="limit"/>
    <x v="1"/>
    <s v="active"/>
    <x v="11"/>
  </r>
  <r>
    <x v="3"/>
    <x v="3"/>
    <x v="3"/>
    <x v="12"/>
    <s v="limit"/>
    <x v="0"/>
    <s v="active"/>
    <x v="12"/>
  </r>
  <r>
    <x v="1"/>
    <x v="1"/>
    <x v="1"/>
    <x v="13"/>
    <s v="limit"/>
    <x v="0"/>
    <s v="active"/>
    <x v="13"/>
  </r>
  <r>
    <x v="6"/>
    <x v="6"/>
    <x v="2"/>
    <x v="14"/>
    <s v="limit"/>
    <x v="1"/>
    <s v="active"/>
    <x v="14"/>
  </r>
  <r>
    <x v="4"/>
    <x v="4"/>
    <x v="10"/>
    <x v="15"/>
    <s v="limit"/>
    <x v="1"/>
    <s v="active"/>
    <x v="15"/>
  </r>
  <r>
    <x v="5"/>
    <x v="5"/>
    <x v="11"/>
    <x v="16"/>
    <s v="limit"/>
    <x v="1"/>
    <s v="active"/>
    <x v="16"/>
  </r>
  <r>
    <x v="4"/>
    <x v="4"/>
    <x v="12"/>
    <x v="17"/>
    <s v="market"/>
    <x v="0"/>
    <s v="active"/>
    <x v="17"/>
  </r>
  <r>
    <x v="5"/>
    <x v="5"/>
    <x v="13"/>
    <x v="18"/>
    <s v="market"/>
    <x v="0"/>
    <s v="active"/>
    <x v="18"/>
  </r>
  <r>
    <x v="6"/>
    <x v="6"/>
    <x v="9"/>
    <x v="19"/>
    <s v="market"/>
    <x v="0"/>
    <s v="active"/>
    <x v="19"/>
  </r>
  <r>
    <x v="4"/>
    <x v="4"/>
    <x v="14"/>
    <x v="20"/>
    <s v="market"/>
    <x v="0"/>
    <s v="active"/>
    <x v="20"/>
  </r>
  <r>
    <x v="5"/>
    <x v="5"/>
    <x v="15"/>
    <x v="21"/>
    <s v="market"/>
    <x v="0"/>
    <s v="active"/>
    <x v="21"/>
  </r>
  <r>
    <x v="4"/>
    <x v="4"/>
    <x v="1"/>
    <x v="22"/>
    <s v="market"/>
    <x v="0"/>
    <s v="active"/>
    <x v="22"/>
  </r>
  <r>
    <x v="6"/>
    <x v="6"/>
    <x v="2"/>
    <x v="23"/>
    <s v="market"/>
    <x v="0"/>
    <s v="active"/>
    <x v="23"/>
  </r>
  <r>
    <x v="7"/>
    <x v="7"/>
    <x v="16"/>
    <x v="24"/>
    <s v="market"/>
    <x v="1"/>
    <s v="active"/>
    <x v="24"/>
  </r>
  <r>
    <x v="7"/>
    <x v="7"/>
    <x v="1"/>
    <x v="25"/>
    <s v="market"/>
    <x v="0"/>
    <s v="active"/>
    <x v="25"/>
  </r>
  <r>
    <x v="5"/>
    <x v="5"/>
    <x v="11"/>
    <x v="26"/>
    <s v="market"/>
    <x v="0"/>
    <s v="active"/>
    <x v="26"/>
  </r>
  <r>
    <x v="4"/>
    <x v="4"/>
    <x v="17"/>
    <x v="27"/>
    <s v="market"/>
    <x v="0"/>
    <s v="active"/>
    <x v="27"/>
  </r>
  <r>
    <x v="7"/>
    <x v="7"/>
    <x v="18"/>
    <x v="28"/>
    <s v="market"/>
    <x v="0"/>
    <s v="active"/>
    <x v="28"/>
  </r>
  <r>
    <x v="7"/>
    <x v="7"/>
    <x v="19"/>
    <x v="29"/>
    <s v="market"/>
    <x v="0"/>
    <s v="active"/>
    <x v="29"/>
  </r>
  <r>
    <x v="7"/>
    <x v="7"/>
    <x v="20"/>
    <x v="30"/>
    <s v="market"/>
    <x v="0"/>
    <s v="active"/>
    <x v="30"/>
  </r>
  <r>
    <x v="7"/>
    <x v="7"/>
    <x v="20"/>
    <x v="31"/>
    <s v="market"/>
    <x v="0"/>
    <s v="active"/>
    <x v="30"/>
  </r>
  <r>
    <x v="8"/>
    <x v="8"/>
    <x v="21"/>
    <x v="32"/>
    <s v="market"/>
    <x v="1"/>
    <s v="active"/>
    <x v="31"/>
  </r>
  <r>
    <x v="9"/>
    <x v="9"/>
    <x v="20"/>
    <x v="33"/>
    <s v="market"/>
    <x v="1"/>
    <s v="active"/>
    <x v="32"/>
  </r>
  <r>
    <x v="10"/>
    <x v="10"/>
    <x v="20"/>
    <x v="34"/>
    <s v="market"/>
    <x v="1"/>
    <s v="active"/>
    <x v="33"/>
  </r>
  <r>
    <x v="9"/>
    <x v="9"/>
    <x v="20"/>
    <x v="35"/>
    <s v="market"/>
    <x v="0"/>
    <s v="active"/>
    <x v="34"/>
  </r>
  <r>
    <x v="10"/>
    <x v="10"/>
    <x v="20"/>
    <x v="36"/>
    <s v="market"/>
    <x v="0"/>
    <s v="active"/>
    <x v="35"/>
  </r>
  <r>
    <x v="11"/>
    <x v="11"/>
    <x v="20"/>
    <x v="37"/>
    <s v="market"/>
    <x v="1"/>
    <s v="inactive"/>
    <x v="36"/>
  </r>
  <r>
    <x v="11"/>
    <x v="11"/>
    <x v="22"/>
    <x v="38"/>
    <s v="market"/>
    <x v="1"/>
    <s v="inactive"/>
    <x v="37"/>
  </r>
  <r>
    <x v="8"/>
    <x v="8"/>
    <x v="11"/>
    <x v="39"/>
    <s v="market"/>
    <x v="0"/>
    <s v="active"/>
    <x v="38"/>
  </r>
  <r>
    <x v="11"/>
    <x v="11"/>
    <x v="11"/>
    <x v="40"/>
    <s v="market"/>
    <x v="0"/>
    <s v="inactive"/>
    <x v="39"/>
  </r>
  <r>
    <x v="8"/>
    <x v="8"/>
    <x v="22"/>
    <x v="41"/>
    <s v="market"/>
    <x v="0"/>
    <s v="active"/>
    <x v="40"/>
  </r>
  <r>
    <x v="11"/>
    <x v="11"/>
    <x v="20"/>
    <x v="42"/>
    <s v="market"/>
    <x v="1"/>
    <s v="inactive"/>
    <x v="41"/>
  </r>
  <r>
    <x v="11"/>
    <x v="11"/>
    <x v="3"/>
    <x v="43"/>
    <s v="market"/>
    <x v="0"/>
    <s v="inactive"/>
    <x v="42"/>
  </r>
  <r>
    <x v="8"/>
    <x v="8"/>
    <x v="0"/>
    <x v="44"/>
    <s v="market"/>
    <x v="0"/>
    <s v="active"/>
    <x v="43"/>
  </r>
  <r>
    <x v="11"/>
    <x v="11"/>
    <x v="20"/>
    <x v="45"/>
    <s v="market"/>
    <x v="0"/>
    <s v="inactive"/>
    <x v="44"/>
  </r>
  <r>
    <x v="11"/>
    <x v="11"/>
    <x v="2"/>
    <x v="46"/>
    <s v="market"/>
    <x v="0"/>
    <s v="inactive"/>
    <x v="45"/>
  </r>
  <r>
    <x v="11"/>
    <x v="11"/>
    <x v="22"/>
    <x v="47"/>
    <s v="market"/>
    <x v="0"/>
    <s v="inactive"/>
    <x v="45"/>
  </r>
  <r>
    <x v="11"/>
    <x v="11"/>
    <x v="21"/>
    <x v="48"/>
    <s v="market"/>
    <x v="0"/>
    <s v="inactive"/>
    <x v="45"/>
  </r>
  <r>
    <x v="12"/>
    <x v="12"/>
    <x v="2"/>
    <x v="49"/>
    <s v="market"/>
    <x v="1"/>
    <s v="active"/>
    <x v="46"/>
  </r>
  <r>
    <x v="13"/>
    <x v="13"/>
    <x v="1"/>
    <x v="50"/>
    <s v="market"/>
    <x v="1"/>
    <s v="inactive"/>
    <x v="47"/>
  </r>
  <r>
    <x v="13"/>
    <x v="13"/>
    <x v="22"/>
    <x v="51"/>
    <s v="market"/>
    <x v="1"/>
    <s v="inactive"/>
    <x v="48"/>
  </r>
  <r>
    <x v="12"/>
    <x v="12"/>
    <x v="2"/>
    <x v="52"/>
    <s v="market"/>
    <x v="0"/>
    <s v="active"/>
    <x v="49"/>
  </r>
  <r>
    <x v="14"/>
    <x v="14"/>
    <x v="1"/>
    <x v="53"/>
    <s v="market"/>
    <x v="1"/>
    <s v="inactive"/>
    <x v="50"/>
  </r>
  <r>
    <x v="13"/>
    <x v="13"/>
    <x v="1"/>
    <x v="54"/>
    <s v="market"/>
    <x v="0"/>
    <s v="inactive"/>
    <x v="51"/>
  </r>
  <r>
    <x v="13"/>
    <x v="13"/>
    <x v="22"/>
    <x v="55"/>
    <s v="market"/>
    <x v="0"/>
    <s v="inactive"/>
    <x v="52"/>
  </r>
  <r>
    <x v="14"/>
    <x v="14"/>
    <x v="2"/>
    <x v="56"/>
    <s v="market"/>
    <x v="0"/>
    <s v="inactive"/>
    <x v="53"/>
  </r>
  <r>
    <x v="14"/>
    <x v="14"/>
    <x v="2"/>
    <x v="57"/>
    <s v="market"/>
    <x v="0"/>
    <s v="inactive"/>
    <x v="54"/>
  </r>
  <r>
    <x v="15"/>
    <x v="15"/>
    <x v="23"/>
    <x v="58"/>
    <s v="market"/>
    <x v="1"/>
    <s v="filled"/>
    <x v="55"/>
  </r>
  <r>
    <x v="15"/>
    <x v="15"/>
    <x v="24"/>
    <x v="59"/>
    <s v="market"/>
    <x v="0"/>
    <s v="filled"/>
    <x v="56"/>
  </r>
  <r>
    <x v="15"/>
    <x v="15"/>
    <x v="25"/>
    <x v="60"/>
    <s v="market"/>
    <x v="0"/>
    <s v="filled"/>
    <x v="57"/>
  </r>
  <r>
    <x v="15"/>
    <x v="15"/>
    <x v="25"/>
    <x v="61"/>
    <s v="market"/>
    <x v="0"/>
    <s v="filled"/>
    <x v="58"/>
  </r>
  <r>
    <x v="15"/>
    <x v="15"/>
    <x v="24"/>
    <x v="62"/>
    <s v="market"/>
    <x v="0"/>
    <s v="filled"/>
    <x v="59"/>
  </r>
  <r>
    <x v="16"/>
    <x v="16"/>
    <x v="26"/>
    <x v="63"/>
    <s v="market"/>
    <x v="1"/>
    <s v="filled"/>
    <x v="60"/>
  </r>
  <r>
    <x v="16"/>
    <x v="16"/>
    <x v="26"/>
    <x v="64"/>
    <s v="market"/>
    <x v="0"/>
    <s v="filled"/>
    <x v="61"/>
  </r>
  <r>
    <x v="15"/>
    <x v="15"/>
    <x v="27"/>
    <x v="65"/>
    <s v="market"/>
    <x v="0"/>
    <s v="filled"/>
    <x v="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405B28-5612-4ABA-88D3-E11877FFC906}" name="PivotTable3" cacheId="2995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L4:O13" firstHeaderRow="1" firstDataRow="1" firstDataCol="4" rowPageCount="2" colPageCount="1"/>
  <pivotFields count="8">
    <pivotField axis="axisPage" compact="0" outline="0" multipleItemSelectionAllowed="1" showAll="0">
      <items count="18">
        <item x="1"/>
        <item h="1" x="11"/>
        <item h="1" x="6"/>
        <item x="0"/>
        <item h="1" x="16"/>
        <item h="1" x="8"/>
        <item h="1" x="9"/>
        <item h="1" x="15"/>
        <item h="1" x="14"/>
        <item h="1" x="12"/>
        <item h="1" x="5"/>
        <item h="1" x="10"/>
        <item h="1" x="13"/>
        <item h="1" x="3"/>
        <item h="1" x="7"/>
        <item x="2"/>
        <item h="1" x="4"/>
        <item t="default"/>
      </items>
    </pivotField>
    <pivotField name="Stock" axis="axisRow" compact="0" outline="0" showAll="0" defaultSubtotal="0">
      <items count="17">
        <item x="6"/>
        <item x="11"/>
        <item x="1"/>
        <item x="8"/>
        <item x="16"/>
        <item x="9"/>
        <item x="15"/>
        <item x="14"/>
        <item x="12"/>
        <item x="5"/>
        <item x="10"/>
        <item x="3"/>
        <item x="13"/>
        <item x="7"/>
        <item x="0"/>
        <item x="2"/>
        <item x="4"/>
      </items>
    </pivotField>
    <pivotField axis="axisRow" compact="0" outline="0" showAll="0" defaultSubtotal="0">
      <items count="28">
        <item x="26"/>
        <item x="9"/>
        <item x="15"/>
        <item x="13"/>
        <item x="6"/>
        <item x="19"/>
        <item x="18"/>
        <item x="14"/>
        <item x="12"/>
        <item x="5"/>
        <item x="2"/>
        <item x="4"/>
        <item x="1"/>
        <item x="7"/>
        <item x="11"/>
        <item x="22"/>
        <item x="0"/>
        <item x="20"/>
        <item x="8"/>
        <item x="3"/>
        <item x="21"/>
        <item x="17"/>
        <item x="10"/>
        <item x="16"/>
        <item x="25"/>
        <item x="27"/>
        <item x="24"/>
        <item x="23"/>
      </items>
    </pivotField>
    <pivotField axis="axisRow" compact="0" numFmtId="164" outline="0" showAll="0" sortType="descending" defaultSubtotal="0">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5"/>
        <item x="44"/>
        <item x="58"/>
        <item x="59"/>
        <item x="60"/>
        <item x="61"/>
        <item x="62"/>
        <item x="63"/>
        <item x="64"/>
        <item x="65"/>
        <item x="47"/>
        <item x="48"/>
        <item x="46"/>
        <item x="49"/>
        <item x="50"/>
        <item x="51"/>
        <item x="52"/>
        <item x="53"/>
        <item x="54"/>
        <item x="55"/>
        <item x="56"/>
        <item x="57"/>
      </items>
    </pivotField>
    <pivotField compact="0" outline="0" showAll="0"/>
    <pivotField axis="axisPage" compact="0" outline="0" showAll="0">
      <items count="3">
        <item x="0"/>
        <item h="1" x="1"/>
        <item t="default"/>
      </items>
    </pivotField>
    <pivotField compact="0" outline="0" showAll="0"/>
    <pivotField axis="axisRow" compact="0" outline="0" showAll="0" defaultSubtotal="0">
      <items count="63">
        <item x="45"/>
        <item x="62"/>
        <item x="59"/>
        <item x="55"/>
        <item x="58"/>
        <item x="57"/>
        <item x="56"/>
        <item x="52"/>
        <item x="48"/>
        <item x="47"/>
        <item x="51"/>
        <item x="54"/>
        <item x="31"/>
        <item x="53"/>
        <item x="41"/>
        <item x="50"/>
        <item x="42"/>
        <item x="49"/>
        <item x="46"/>
        <item x="39"/>
        <item x="38"/>
        <item x="24"/>
        <item x="28"/>
        <item x="25"/>
        <item x="29"/>
        <item x="40"/>
        <item x="44"/>
        <item x="0"/>
        <item x="43"/>
        <item x="30"/>
        <item x="5"/>
        <item x="10"/>
        <item x="35"/>
        <item x="34"/>
        <item x="33"/>
        <item x="32"/>
        <item x="22"/>
        <item x="27"/>
        <item x="7"/>
        <item x="17"/>
        <item x="15"/>
        <item x="20"/>
        <item x="3"/>
        <item x="36"/>
        <item x="12"/>
        <item x="37"/>
        <item x="13"/>
        <item x="6"/>
        <item x="8"/>
        <item x="16"/>
        <item x="18"/>
        <item x="1"/>
        <item x="26"/>
        <item x="23"/>
        <item x="21"/>
        <item x="19"/>
        <item x="9"/>
        <item x="11"/>
        <item x="14"/>
        <item x="4"/>
        <item x="2"/>
        <item x="61"/>
        <item x="60"/>
      </items>
    </pivotField>
  </pivotFields>
  <rowFields count="4">
    <field x="3"/>
    <field x="1"/>
    <field x="2"/>
    <field x="7"/>
  </rowFields>
  <rowItems count="9">
    <i>
      <x/>
      <x v="14"/>
      <x v="16"/>
      <x v="27"/>
    </i>
    <i>
      <x v="1"/>
      <x v="2"/>
      <x v="12"/>
      <x v="51"/>
    </i>
    <i>
      <x v="2"/>
      <x v="15"/>
      <x v="10"/>
      <x v="60"/>
    </i>
    <i>
      <x v="4"/>
      <x v="15"/>
      <x v="11"/>
      <x v="59"/>
    </i>
    <i>
      <x v="5"/>
      <x v="14"/>
      <x v="11"/>
      <x v="30"/>
    </i>
    <i>
      <x v="6"/>
      <x v="2"/>
      <x v="10"/>
      <x v="47"/>
    </i>
    <i>
      <x v="9"/>
      <x v="15"/>
      <x v="13"/>
      <x v="56"/>
    </i>
    <i>
      <x v="10"/>
      <x v="14"/>
      <x v="18"/>
      <x v="31"/>
    </i>
    <i>
      <x v="13"/>
      <x v="2"/>
      <x v="12"/>
      <x v="46"/>
    </i>
  </rowItems>
  <colItems count="1">
    <i/>
  </colItems>
  <pageFields count="2">
    <pageField fld="0" hier="-1"/>
    <pageField fld="5" item="0" hier="-1"/>
  </pageFields>
  <formats count="1">
    <format dxfId="0">
      <pivotArea dataOnly="0" labelOnly="1" outline="0" fieldPosition="0">
        <references count="1">
          <reference field="3" count="9">
            <x v="0"/>
            <x v="1"/>
            <x v="2"/>
            <x v="4"/>
            <x v="5"/>
            <x v="6"/>
            <x v="9"/>
            <x v="10"/>
            <x v="13"/>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 dockstate="right" visibility="0" width="350" row="0">
    <wetp:webextensionref xmlns:r="http://schemas.openxmlformats.org/officeDocument/2006/relationships" r:id="rId3"/>
  </wetp:taskpane>
</wetp:taskpanes>
</file>

<file path=xl/webextensions/webextension1.xml><?xml version="1.0" encoding="utf-8"?>
<we:webextension xmlns:we="http://schemas.microsoft.com/office/webextensions/webextension/2010/11" id="{C6CFCED1-A5A4-47E5-A425-FCE86BC531FF}">
  <we:reference id="WA104379220" version="8.0.0.0" store="en-US" storeType="omex"/>
  <we:alternateReferences>
    <we:reference id="WA104379220" version="8.0.0.0" store="en-US" storeType="omex"/>
  </we:alternateReferences>
  <we:properties>
    <we:property name="Office.AutoShowTaskpaneWithDocument" value="true"/>
    <we:property name="stocksChange" value="{}"/>
    <we:property name="stocks" value="{&quot;T&quot;:[&quot;T&quot;,15.88,0.009535918626827788,1699041709076],&quot;AMZN&quot;:[&quot;AMZN&quot;,138.54,0.003186097031136814,1699041599995],&quot;TSLA&quot;:[&quot;TSLA&quot;,219.92,0.0064527939224749975,1699043352499]}"/>
    <we:property name="stocksOrder" value="[&quot;T&quot;,&quot;AMZN&quot;,&quot;TSLA&quot;]"/>
    <we:property name="updateIntervalIndex" value="2"/>
    <we:property name="stocksSources" value="{&quot;T&quot;:0,&quot;AMZN&quot;:0,&quot;TSLA&quot;:0}"/>
    <we:property name="lastCryptoCompare" value="0"/>
    <we:property name="lastIexCall" value="1699046732542"/>
  </we:properties>
  <we:bindings>
    <we:binding id="T" type="text" appref="{DDB79175-3A8F-4082-B185-8FFF6A822275}"/>
    <we:binding id="AMZN" type="text" appref="{E5B8A547-A816-41AB-86F7-30DB3BC3C307}"/>
    <we:binding id="TSLA" type="text" appref="{037890A3-C8CE-4B86-8500-D6AD75D1A8EE}"/>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F8BF8BD-AF60-4B1C-868A-5400B53A018A}">
  <we:reference id="WA104379190" version="2.0.0.0" store="en-US" storeType="omex"/>
  <we:alternateReferences>
    <we:reference id="WA104379190" version="2.0.0.0" store="en-US" storeType="omex"/>
  </we:alternateReferences>
  <we:properties/>
  <we:bindings>
    <we:binding id="RangeSelect" type="matrix" appref="{658E42D0-5614-4180-AF79-FB364F9EED03}"/>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3.xml><?xml version="1.0" encoding="utf-8"?>
<we:webextension xmlns:we="http://schemas.microsoft.com/office/webextensions/webextension/2010/11" id="{85D3DE12-DDBA-4028-9F20-E681A8F2BB74}">
  <we:reference id="WA200005502" version="1.0.0.9" store="en-US" storeType="omex"/>
  <we:alternateReferences>
    <we:reference id="WA200005502" version="1.0.0.9" store="en-US" storeType="omex"/>
  </we:alternateReferences>
  <we:properties>
    <we:property name="docId" value="&quot;9a54bfe1-efd6-4981-9661-526f6c31d030&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5"/>
  <sheetViews>
    <sheetView tabSelected="1" workbookViewId="0">
      <selection activeCell="O21" sqref="O21"/>
    </sheetView>
  </sheetViews>
  <sheetFormatPr defaultRowHeight="15"/>
  <cols>
    <col min="2" max="2" width="13.140625" bestFit="1" customWidth="1"/>
    <col min="3" max="3" width="13.7109375" bestFit="1" customWidth="1"/>
    <col min="4" max="4" width="13.140625" bestFit="1" customWidth="1"/>
    <col min="5" max="5" width="13.7109375" bestFit="1" customWidth="1"/>
  </cols>
  <sheetData>
    <row r="1" spans="1:30">
      <c r="B1" s="3">
        <v>2022</v>
      </c>
      <c r="C1" s="3"/>
      <c r="D1" s="3">
        <v>2023</v>
      </c>
      <c r="E1" s="3"/>
    </row>
    <row r="2" spans="1:30">
      <c r="A2" t="s">
        <v>0</v>
      </c>
      <c r="B2" t="s">
        <v>1</v>
      </c>
      <c r="C2" t="s">
        <v>2</v>
      </c>
      <c r="D2" t="s">
        <v>3</v>
      </c>
      <c r="E2" t="s">
        <v>4</v>
      </c>
      <c r="AD2" t="str" cm="1">
        <f t="array" ref="AD2">_xldudf_GPT("How can I cancel or remove a add-in from a spreadsheet")</f>
        <v>#ERROR: Internal error.</v>
      </c>
    </row>
    <row r="3" spans="1:30">
      <c r="A3" t="str" cm="1">
        <f t="array" ref="A3:B15">[1]Chase_2022!$J$1:$K$13</f>
        <v>Jan</v>
      </c>
      <c r="B3">
        <v>1395.77</v>
      </c>
      <c r="C3" cm="1">
        <f t="array" ref="C3:C14">[1]Chase_2022!$L$1:$L$12+'[2]2023-11-03_transaction_download'!$K$1:$K$12</f>
        <v>856.26</v>
      </c>
      <c r="D3" cm="1">
        <f t="array" ref="D3:D12">'[3]Chase_2023.CSV'!$J$1:$J$10</f>
        <v>4039.96</v>
      </c>
      <c r="E3" cm="1">
        <f t="array" ref="E3:E12">'[3]Chase_2023.CSV'!$K$1:$K$10+'[4]2023-11-03_transaction_download'!$J$1:$J$10</f>
        <v>3635.3300000000004</v>
      </c>
    </row>
    <row r="4" spans="1:30">
      <c r="A4" t="str">
        <v>Feb</v>
      </c>
      <c r="B4">
        <v>1470.02</v>
      </c>
      <c r="C4">
        <v>1045.8000000000002</v>
      </c>
      <c r="D4">
        <v>2099.0500000000002</v>
      </c>
      <c r="E4">
        <v>1863.8100000000004</v>
      </c>
    </row>
    <row r="5" spans="1:30">
      <c r="A5" t="str">
        <v>Mar</v>
      </c>
      <c r="B5">
        <v>1259.3200000000002</v>
      </c>
      <c r="C5">
        <v>905.19999999999982</v>
      </c>
      <c r="D5">
        <v>1901.03</v>
      </c>
      <c r="E5">
        <v>1206.3700000000003</v>
      </c>
    </row>
    <row r="6" spans="1:30">
      <c r="A6" t="str">
        <v>Apr</v>
      </c>
      <c r="B6">
        <v>1547.5900000000001</v>
      </c>
      <c r="C6">
        <v>1124.9000000000001</v>
      </c>
      <c r="D6">
        <v>2221.3200000000002</v>
      </c>
      <c r="E6">
        <v>2468.34</v>
      </c>
    </row>
    <row r="7" spans="1:30">
      <c r="A7" t="str">
        <v>May</v>
      </c>
      <c r="B7">
        <v>1654.02</v>
      </c>
      <c r="C7">
        <v>2376.36</v>
      </c>
      <c r="D7">
        <v>1956.25</v>
      </c>
      <c r="E7">
        <v>2816.32</v>
      </c>
    </row>
    <row r="8" spans="1:30">
      <c r="A8" t="str">
        <v>Jun</v>
      </c>
      <c r="B8">
        <v>4051.34</v>
      </c>
      <c r="C8">
        <v>1662.61</v>
      </c>
      <c r="D8">
        <v>3820.8999999999996</v>
      </c>
      <c r="E8">
        <v>3881.0499999999997</v>
      </c>
    </row>
    <row r="9" spans="1:30">
      <c r="A9" t="str">
        <v>Jul</v>
      </c>
      <c r="B9">
        <v>3029.72</v>
      </c>
      <c r="C9">
        <v>1735.8899999999999</v>
      </c>
      <c r="D9">
        <v>2053.4299999999998</v>
      </c>
      <c r="E9">
        <v>2338.1999999999998</v>
      </c>
    </row>
    <row r="10" spans="1:30">
      <c r="A10" t="str">
        <v>Aug</v>
      </c>
      <c r="B10">
        <v>2003.59</v>
      </c>
      <c r="C10">
        <v>2006.63</v>
      </c>
      <c r="D10">
        <v>2069.4299999999998</v>
      </c>
      <c r="E10">
        <v>3141.6400000000003</v>
      </c>
    </row>
    <row r="11" spans="1:30">
      <c r="A11" t="str">
        <v>Sep</v>
      </c>
      <c r="B11">
        <v>2190.7799999999997</v>
      </c>
      <c r="C11">
        <v>1379.0300000000002</v>
      </c>
      <c r="D11">
        <v>5011.3999999999996</v>
      </c>
      <c r="E11">
        <v>3175.02</v>
      </c>
    </row>
    <row r="12" spans="1:30">
      <c r="A12" t="str">
        <v>Oct</v>
      </c>
      <c r="B12">
        <v>2476.7600000000002</v>
      </c>
      <c r="C12">
        <v>1847.02</v>
      </c>
      <c r="D12">
        <v>2709.7</v>
      </c>
      <c r="E12">
        <v>3266.1899999999996</v>
      </c>
    </row>
    <row r="13" spans="1:30">
      <c r="A13" t="str">
        <v>Nov</v>
      </c>
      <c r="B13">
        <v>2119.33</v>
      </c>
      <c r="C13">
        <v>2514.2800000000002</v>
      </c>
    </row>
    <row r="14" spans="1:30">
      <c r="A14" t="str">
        <v>Dec</v>
      </c>
      <c r="B14">
        <v>3467.31</v>
      </c>
      <c r="C14">
        <v>1746.1</v>
      </c>
    </row>
    <row r="15" spans="1:30">
      <c r="A15" t="str">
        <v>Total</v>
      </c>
      <c r="B15">
        <v>26665.55</v>
      </c>
      <c r="C15">
        <f>SUM(_xlfn.ANCHORARRAY(C3))</f>
        <v>19200.080000000002</v>
      </c>
    </row>
  </sheetData>
  <mergeCells count="2">
    <mergeCell ref="B1:C1"/>
    <mergeCell ref="D1:E1"/>
  </mergeCells>
  <pageMargins left="0.7" right="0.7" top="0.75" bottom="0.75" header="0.3" footer="0.3"/>
  <drawing r:id="rId1"/>
  <extLst>
    <ext xmlns:x15="http://schemas.microsoft.com/office/spreadsheetml/2010/11/main" uri="{F7C9EE02-42E1-4005-9D12-6889AFFD525C}">
      <x15:webExtensions xmlns:xm="http://schemas.microsoft.com/office/excel/2006/main">
        <x15:webExtension appRef="{D78A595B-5F48-400A-90EE-0601DDECAE42}">
          <xm:f>'Finance Tracker'!1:1048576</xm:f>
        </x15:webExtension>
        <x15:webExtension appRef="{201AEDA1-143D-473C-A7A2-16A03470AD9B}">
          <xm:f>#REF!</xm:f>
        </x15:webExtension>
        <x15:webExtension appRef="{C4AF2228-513B-4CDA-B656-7BF2569F52AD}">
          <xm:f>#REF!</xm:f>
        </x15:webExtension>
        <x15:webExtension appRef="{F2F20D1C-594B-482F-B2F0-9EA98BF7E82D}">
          <xm:f>#REF!</xm:f>
        </x15:webExtension>
        <x15:webExtension appRef="{B1990F17-6A04-4222-9A61-7B024FCFB8D6}">
          <xm:f>#REF!</xm:f>
        </x15:webExtension>
        <x15:webExtension appRef="{A95BB30E-DFF7-458F-A673-9ECE2ADE9C09}">
          <xm:f>#REF!</xm:f>
        </x15:webExtension>
        <x15:webExtension appRef="{B9026814-7CF4-4EB3-A834-85A7BB3BD0E6}">
          <xm:f>#REF!</xm:f>
        </x15:webExtension>
        <x15:webExtension appRef="{B1990F17-6A04-4222-9A61-7B024FCFB8D6}">
          <xm:f>#REF!</xm:f>
        </x15:webExtension>
        <x15:webExtension appRef="{A95BB30E-DFF7-458F-A673-9ECE2ADE9C09}">
          <xm:f>#REF!</xm:f>
        </x15:webExtension>
        <x15:webExtension appRef="{B9026814-7CF4-4EB3-A834-85A7BB3BD0E6}">
          <xm:f>#REF!</xm:f>
        </x15:webExtension>
        <x15:webExtension appRef="{B1990F17-6A04-4222-9A61-7B024FCFB8D6}">
          <xm:f>#REF!</xm:f>
        </x15:webExtension>
        <x15:webExtension appRef="{A95BB30E-DFF7-458F-A673-9ECE2ADE9C09}">
          <xm:f>#REF!</xm:f>
        </x15:webExtension>
        <x15:webExtension appRef="{B9026814-7CF4-4EB3-A834-85A7BB3BD0E6}">
          <xm:f>#REF!</xm:f>
        </x15:webExtension>
        <x15:webExtension appRef="{B1990F17-6A04-4222-9A61-7B024FCFB8D6}">
          <xm:f>#REF!</xm:f>
        </x15:webExtension>
        <x15:webExtension appRef="{A95BB30E-DFF7-458F-A673-9ECE2ADE9C09}">
          <xm:f>#REF!</xm:f>
        </x15:webExtension>
        <x15:webExtension appRef="{B9026814-7CF4-4EB3-A834-85A7BB3BD0E6}">
          <xm:f>#REF!</xm:f>
        </x15:webExtension>
        <x15:webExtension appRef="{B1990F17-6A04-4222-9A61-7B024FCFB8D6}">
          <xm:f>#REF!</xm:f>
        </x15:webExtension>
        <x15:webExtension appRef="{A95BB30E-DFF7-458F-A673-9ECE2ADE9C09}">
          <xm:f>#REF!</xm:f>
        </x15:webExtension>
        <x15:webExtension appRef="{B9026814-7CF4-4EB3-A834-85A7BB3BD0E6}">
          <xm:f>#REF!</xm:f>
        </x15:webExtension>
        <x15:webExtension appRef="{B1990F17-6A04-4222-9A61-7B024FCFB8D6}">
          <xm:f>#REF!</xm:f>
        </x15:webExtension>
        <x15:webExtension appRef="{A95BB30E-DFF7-458F-A673-9ECE2ADE9C09}">
          <xm:f>#REF!</xm:f>
        </x15:webExtension>
        <x15:webExtension appRef="{B9026814-7CF4-4EB3-A834-85A7BB3BD0E6}">
          <xm:f>#REF!</xm:f>
        </x15:webExtension>
        <x15:webExtension appRef="{658E42D0-5614-4180-AF79-FB364F9EED03}">
          <xm:f>'Finance Tracker'!1:1048576</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29228-B72C-48BF-8CBC-EEA03AA1900B}">
  <dimension ref="A1:O14"/>
  <sheetViews>
    <sheetView workbookViewId="0">
      <selection activeCell="C4" sqref="C4"/>
    </sheetView>
  </sheetViews>
  <sheetFormatPr defaultRowHeight="15"/>
  <cols>
    <col min="2" max="2" width="13.85546875" bestFit="1" customWidth="1"/>
    <col min="3" max="4" width="12.28515625" bestFit="1" customWidth="1"/>
    <col min="5" max="5" width="13" bestFit="1" customWidth="1"/>
    <col min="6" max="6" width="18.28515625" bestFit="1" customWidth="1"/>
    <col min="7" max="7" width="15.42578125" bestFit="1" customWidth="1"/>
    <col min="10" max="10" width="19.140625" bestFit="1" customWidth="1"/>
    <col min="12" max="12" width="15.42578125" bestFit="1" customWidth="1"/>
  </cols>
  <sheetData>
    <row r="1" spans="1:15">
      <c r="A1" t="s">
        <v>5</v>
      </c>
      <c r="B1" t="s">
        <v>6</v>
      </c>
      <c r="C1" t="s">
        <v>7</v>
      </c>
      <c r="D1" t="s">
        <v>8</v>
      </c>
      <c r="E1" t="s">
        <v>9</v>
      </c>
      <c r="F1" t="s">
        <v>10</v>
      </c>
      <c r="G1" t="s">
        <v>11</v>
      </c>
      <c r="L1" s="2" t="s">
        <v>12</v>
      </c>
      <c r="M1" t="s">
        <v>13</v>
      </c>
    </row>
    <row r="2" spans="1:15">
      <c r="A2" t="str" cm="1">
        <f t="array" ref="A2:A4">'[5]my-portfolio-10-20-2023'!$B$2:$B$4</f>
        <v>T</v>
      </c>
      <c r="B2" cm="1">
        <f t="array" ref="B2:B4">'[5]my-portfolio-10-20-2023'!$C$2:$C$4</f>
        <v>18.5</v>
      </c>
      <c r="C2">
        <v>15.88</v>
      </c>
      <c r="D2" cm="1">
        <f t="array" ref="D2:D4">'[5]my-portfolio-10-20-2023'!$E$2:$E$4</f>
        <v>16.194600000000001</v>
      </c>
      <c r="E2">
        <f>B2*C2</f>
        <v>293.78000000000003</v>
      </c>
      <c r="F2">
        <f>SUMIF(M5:M13,"=T",K5:K13)</f>
        <v>299.60024999999996</v>
      </c>
      <c r="G2">
        <f>E2-F2</f>
        <v>-5.8202499999999304</v>
      </c>
      <c r="L2" s="2" t="s">
        <v>14</v>
      </c>
      <c r="M2" t="s">
        <v>15</v>
      </c>
    </row>
    <row r="3" spans="1:15">
      <c r="A3" t="str">
        <v>AMZN</v>
      </c>
      <c r="B3">
        <v>5</v>
      </c>
      <c r="C3">
        <v>138.54</v>
      </c>
      <c r="D3">
        <v>114.58799999999999</v>
      </c>
      <c r="E3">
        <f t="shared" ref="E3:E4" si="0">B3*C3</f>
        <v>692.69999999999993</v>
      </c>
      <c r="F3">
        <f>SUMIF(M5:M13,"=AMZN",K5:K13)</f>
        <v>572.93999999999994</v>
      </c>
      <c r="G3">
        <f>E3-F3</f>
        <v>119.75999999999999</v>
      </c>
    </row>
    <row r="4" spans="1:15">
      <c r="A4" t="str">
        <v>TSLA</v>
      </c>
      <c r="B4">
        <v>5</v>
      </c>
      <c r="C4">
        <v>219.92</v>
      </c>
      <c r="D4">
        <v>197.73599999999999</v>
      </c>
      <c r="E4">
        <f t="shared" si="0"/>
        <v>1099.5999999999999</v>
      </c>
      <c r="F4">
        <f>SUMIF(M5:M13,"=TSLA",K5:K13)</f>
        <v>988.68</v>
      </c>
      <c r="G4">
        <f t="shared" ref="G3:G4" si="1">E4-F4</f>
        <v>110.91999999999996</v>
      </c>
      <c r="K4" t="s">
        <v>16</v>
      </c>
      <c r="L4" s="2" t="s">
        <v>17</v>
      </c>
      <c r="M4" s="2" t="s">
        <v>5</v>
      </c>
      <c r="N4" s="2" t="s">
        <v>18</v>
      </c>
      <c r="O4" s="2" t="s">
        <v>19</v>
      </c>
    </row>
    <row r="5" spans="1:15">
      <c r="A5" t="s">
        <v>20</v>
      </c>
      <c r="B5">
        <f>SUM(_xlfn.ANCHORARRAY(B2))</f>
        <v>28.5</v>
      </c>
      <c r="C5">
        <f>SUM(C2:C4)</f>
        <v>374.34</v>
      </c>
      <c r="D5">
        <f>SUM(_xlfn.ANCHORARRAY(D2))</f>
        <v>328.51859999999999</v>
      </c>
      <c r="E5">
        <f>SUM(E2:E4)</f>
        <v>2086.08</v>
      </c>
      <c r="F5">
        <f>SUM(F2:F4)</f>
        <v>1861.2202499999999</v>
      </c>
      <c r="G5">
        <f>SUM(G2:G4)</f>
        <v>224.85975000000002</v>
      </c>
      <c r="K5">
        <f>N5*O5</f>
        <v>85.720200000000006</v>
      </c>
      <c r="L5" s="1">
        <v>45205.728877314818</v>
      </c>
      <c r="M5" t="s">
        <v>21</v>
      </c>
      <c r="N5">
        <v>6</v>
      </c>
      <c r="O5">
        <v>14.2867</v>
      </c>
    </row>
    <row r="6" spans="1:15">
      <c r="K6">
        <f>N6*O6</f>
        <v>255</v>
      </c>
      <c r="L6" s="1">
        <v>45205.728449074071</v>
      </c>
      <c r="M6" t="s">
        <v>22</v>
      </c>
      <c r="N6">
        <v>2</v>
      </c>
      <c r="O6">
        <v>127.5</v>
      </c>
    </row>
    <row r="7" spans="1:15">
      <c r="K7">
        <f>N7*O7</f>
        <v>259.81</v>
      </c>
      <c r="L7" s="1">
        <v>45205.727905092594</v>
      </c>
      <c r="M7" t="s">
        <v>23</v>
      </c>
      <c r="N7">
        <v>1</v>
      </c>
      <c r="O7">
        <v>259.81</v>
      </c>
    </row>
    <row r="8" spans="1:15">
      <c r="K8">
        <f>N8*O8</f>
        <v>300</v>
      </c>
      <c r="L8" s="1">
        <v>45076.56322916667</v>
      </c>
      <c r="M8" t="s">
        <v>23</v>
      </c>
      <c r="N8">
        <v>1.5</v>
      </c>
      <c r="O8">
        <v>200</v>
      </c>
    </row>
    <row r="9" spans="1:15">
      <c r="K9">
        <f>N9*O9</f>
        <v>25.450049999999997</v>
      </c>
      <c r="L9" s="1">
        <v>45055.727453703701</v>
      </c>
      <c r="M9" t="s">
        <v>21</v>
      </c>
      <c r="N9">
        <v>1.5</v>
      </c>
      <c r="O9">
        <v>16.966699999999999</v>
      </c>
    </row>
    <row r="10" spans="1:15">
      <c r="K10">
        <f>N10*O10</f>
        <v>106.52</v>
      </c>
      <c r="L10" s="1">
        <v>45055.726331018515</v>
      </c>
      <c r="M10" t="s">
        <v>22</v>
      </c>
      <c r="N10">
        <v>1</v>
      </c>
      <c r="O10">
        <v>106.52</v>
      </c>
    </row>
    <row r="11" spans="1:15">
      <c r="K11">
        <f>N11*O11</f>
        <v>428.87</v>
      </c>
      <c r="L11" s="1">
        <v>45054.87667824074</v>
      </c>
      <c r="M11" t="s">
        <v>23</v>
      </c>
      <c r="N11">
        <v>2.5</v>
      </c>
      <c r="O11">
        <v>171.548</v>
      </c>
    </row>
    <row r="12" spans="1:15">
      <c r="K12">
        <f>N12*O12</f>
        <v>188.42999999999998</v>
      </c>
      <c r="L12" s="1">
        <v>45054.873344907406</v>
      </c>
      <c r="M12" t="s">
        <v>21</v>
      </c>
      <c r="N12">
        <v>11</v>
      </c>
      <c r="O12">
        <v>17.13</v>
      </c>
    </row>
    <row r="13" spans="1:15">
      <c r="K13">
        <f>N13*O13</f>
        <v>211.42</v>
      </c>
      <c r="L13" s="1">
        <v>45054.8596875</v>
      </c>
      <c r="M13" t="s">
        <v>22</v>
      </c>
      <c r="N13">
        <v>2</v>
      </c>
      <c r="O13">
        <v>105.71</v>
      </c>
    </row>
    <row r="14" spans="1:15">
      <c r="N14">
        <f>SUM(N5:N13)</f>
        <v>28.5</v>
      </c>
      <c r="O14">
        <f>SUM(O5:O13)</f>
        <v>1019.4714</v>
      </c>
    </row>
  </sheetData>
  <pageMargins left="0.7" right="0.7" top="0.75" bottom="0.75" header="0.3" footer="0.3"/>
  <drawing r:id="rId2"/>
  <extLst>
    <ext xmlns:x15="http://schemas.microsoft.com/office/spreadsheetml/2010/11/main" uri="{F7C9EE02-42E1-4005-9D12-6889AFFD525C}">
      <x15:webExtensions xmlns:xm="http://schemas.microsoft.com/office/excel/2006/main">
        <x15:webExtension appRef="{C1F999CA-A474-40FC-8325-3606CBFA5668}">
          <xm:f>Stock!C2</xm:f>
        </x15:webExtension>
        <x15:webExtension appRef="{AC955503-28E0-47E2-959E-EE3CFD56777D}">
          <xm:f>Stock!C3</xm:f>
        </x15:webExtension>
        <x15:webExtension appRef="{63CA9AC0-2FAF-43E0-9A9E-59024507200A}">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 appRef="{DDB79175-3A8F-4082-B185-8FFF6A822275}">
          <xm:f>Stock!C2</xm:f>
        </x15:webExtension>
        <x15:webExtension appRef="{E5B8A547-A816-41AB-86F7-30DB3BC3C307}">
          <xm:f>Stock!C3</xm:f>
        </x15:webExtension>
        <x15:webExtension appRef="{037890A3-C8CE-4B86-8500-D6AD75D1A8EE}">
          <xm:f>Stock!C4</xm:f>
        </x15:webExtension>
      </x15:webExtens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7EB71-1BD9-4F45-A30A-09E49952D890}">
  <dimension ref="ISG799382"/>
  <sheetViews>
    <sheetView workbookViewId="0"/>
  </sheetViews>
  <sheetFormatPr defaultRowHeight="15"/>
  <sheetData>
    <row r="799382" spans="6585:6585">
      <c r="ISG79938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Alan Baez</cp:lastModifiedBy>
  <cp:revision/>
  <dcterms:created xsi:type="dcterms:W3CDTF">2023-10-04T16:59:15Z</dcterms:created>
  <dcterms:modified xsi:type="dcterms:W3CDTF">2023-11-03T21:31:44Z</dcterms:modified>
  <cp:category/>
  <cp:contentStatus/>
</cp:coreProperties>
</file>