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240" yWindow="240" windowWidth="19410" windowHeight="11010"/>
  </bookViews>
  <sheets>
    <sheet name="Sheet1" sheetId="20" r:id="rId1"/>
    <sheet name="Exhibit 1" sheetId="15" r:id="rId2"/>
    <sheet name="Exhibit 2" sheetId="18" r:id="rId3"/>
    <sheet name="Exhibit 3" sheetId="19" r:id="rId4"/>
    <sheet name="Exhibit 4" sheetId="14" r:id="rId5"/>
    <sheet name="Exhibit 5" sheetId="10" r:id="rId6"/>
    <sheet name="Exhibit 6" sheetId="8" r:id="rId7"/>
    <sheet name="Exhibit 7" sheetId="9" r:id="rId8"/>
    <sheet name="Exhibit 8" sheetId="7" r:id="rId9"/>
    <sheet name="Exhibit 9" sheetId="12" r:id="rId10"/>
    <sheet name="Exhibit 10" sheetId="17" r:id="rId11"/>
  </sheets>
  <definedNames>
    <definedName name="Data" localSheetId="5">'Exhibit 5'!$O$63</definedName>
    <definedName name="EOdata" localSheetId="5">'Exhibit 5'!$O$132</definedName>
    <definedName name="_xlnm.Print_Area" localSheetId="8">'Exhibit 8'!$A$1:$F$37</definedName>
  </definedNames>
  <calcPr calcId="145621"/>
</workbook>
</file>

<file path=xl/calcChain.xml><?xml version="1.0" encoding="utf-8"?>
<calcChain xmlns="http://schemas.openxmlformats.org/spreadsheetml/2006/main">
  <c r="P147" i="8" l="1"/>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E147" i="8"/>
  <c r="B16" i="17" l="1"/>
  <c r="J16" i="17" s="1"/>
  <c r="K8" i="8" l="1"/>
  <c r="G7" i="8"/>
  <c r="E6" i="10"/>
  <c r="G6" i="10" s="1"/>
  <c r="D16" i="12" l="1"/>
  <c r="B16" i="12"/>
  <c r="J30" i="12"/>
  <c r="L30" i="12"/>
  <c r="F27" i="7"/>
  <c r="E27" i="7"/>
  <c r="C27" i="7"/>
  <c r="B27" i="7"/>
  <c r="D15" i="15" l="1"/>
  <c r="B15" i="15"/>
  <c r="A4" i="18" l="1"/>
  <c r="A5" i="18" s="1"/>
  <c r="A6" i="18" s="1"/>
  <c r="A7" i="18" s="1"/>
  <c r="A8" i="18" s="1"/>
  <c r="A9" i="18" s="1"/>
  <c r="A10" i="18" s="1"/>
  <c r="A11" i="18" s="1"/>
  <c r="A12" i="18" s="1"/>
  <c r="A13" i="18" s="1"/>
  <c r="A14" i="18" s="1"/>
  <c r="A15" i="18" s="1"/>
  <c r="A16" i="18" s="1"/>
  <c r="A17" i="18" s="1"/>
  <c r="G147" i="8" l="1"/>
  <c r="E12" i="15" l="1"/>
  <c r="E11" i="15"/>
  <c r="E10" i="15"/>
  <c r="E9" i="15"/>
  <c r="E8" i="15"/>
  <c r="E7" i="15"/>
  <c r="E6" i="15"/>
  <c r="E5" i="15"/>
  <c r="E4" i="15"/>
  <c r="E3" i="15"/>
  <c r="E2" i="15"/>
  <c r="D2" i="15"/>
  <c r="D12" i="15"/>
  <c r="D11" i="15"/>
  <c r="D10" i="15"/>
  <c r="D9" i="15"/>
  <c r="D8" i="15"/>
  <c r="D7" i="15"/>
  <c r="D6" i="15"/>
  <c r="D5" i="15"/>
  <c r="D4" i="15"/>
  <c r="D3" i="15"/>
  <c r="J16" i="12" l="1"/>
  <c r="A6" i="19" l="1"/>
  <c r="A7" i="19" s="1"/>
  <c r="A8" i="19" s="1"/>
  <c r="A9" i="19" s="1"/>
  <c r="P30" i="12" l="1"/>
  <c r="L16" i="12"/>
  <c r="P16" i="12" s="1"/>
  <c r="D16" i="17" l="1"/>
  <c r="J30" i="17" l="1"/>
  <c r="L30" i="17" s="1"/>
  <c r="P30" i="17" s="1"/>
  <c r="L16" i="17"/>
  <c r="P16" i="17" s="1"/>
  <c r="E3" i="14" l="1"/>
  <c r="F3" i="14" s="1"/>
  <c r="B143" i="14"/>
  <c r="B142" i="14"/>
  <c r="B141" i="14"/>
  <c r="B140" i="14"/>
  <c r="B139" i="14"/>
  <c r="B138" i="14"/>
  <c r="B137" i="14"/>
  <c r="B136" i="14"/>
  <c r="B135" i="14"/>
  <c r="B134" i="14"/>
  <c r="B133" i="14"/>
  <c r="B132" i="14"/>
  <c r="B131" i="14"/>
  <c r="B130" i="14"/>
  <c r="B129" i="14"/>
  <c r="B128" i="14"/>
  <c r="B127" i="14"/>
  <c r="B126" i="14"/>
  <c r="B125" i="14"/>
  <c r="B124" i="14"/>
  <c r="B123" i="14"/>
  <c r="B122" i="14"/>
  <c r="B121" i="14"/>
  <c r="B120" i="14"/>
  <c r="B119" i="14"/>
  <c r="B118" i="14"/>
  <c r="B117" i="14"/>
  <c r="B116" i="14"/>
  <c r="B115" i="14"/>
  <c r="B114" i="14"/>
  <c r="B113" i="14"/>
  <c r="B112" i="14"/>
  <c r="B111" i="14"/>
  <c r="B110" i="14"/>
  <c r="B109" i="14"/>
  <c r="B108" i="14"/>
  <c r="B107" i="14"/>
  <c r="B106" i="14"/>
  <c r="B105" i="14"/>
  <c r="B104" i="14"/>
  <c r="B103" i="14"/>
  <c r="B102"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H8" i="8" l="1"/>
  <c r="I8" i="8"/>
  <c r="I7" i="8"/>
  <c r="H7" i="8"/>
  <c r="N7" i="8" l="1"/>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G138" i="10" l="1"/>
  <c r="G75" i="10"/>
  <c r="G111" i="10"/>
  <c r="G135" i="10"/>
  <c r="G106" i="10"/>
  <c r="G94" i="10"/>
  <c r="G67" i="10"/>
  <c r="G44" i="10"/>
  <c r="G9" i="10"/>
  <c r="G141" i="10"/>
  <c r="G136" i="10"/>
  <c r="G130" i="10"/>
  <c r="G124" i="10"/>
  <c r="G118" i="10"/>
  <c r="G112" i="10"/>
  <c r="G107" i="10"/>
  <c r="G101" i="10"/>
  <c r="G95" i="10"/>
  <c r="G90" i="10"/>
  <c r="G84" i="10"/>
  <c r="G79" i="10"/>
  <c r="G74" i="10"/>
  <c r="G68" i="10"/>
  <c r="G63" i="10"/>
  <c r="G57" i="10"/>
  <c r="G51" i="10"/>
  <c r="G45" i="10"/>
  <c r="G39" i="10"/>
  <c r="G34" i="10"/>
  <c r="G28" i="10"/>
  <c r="G22" i="10"/>
  <c r="G16" i="10"/>
  <c r="G10" i="10"/>
  <c r="G123" i="10"/>
  <c r="G100" i="10"/>
  <c r="G73" i="10"/>
  <c r="G50" i="10"/>
  <c r="G27" i="10"/>
  <c r="G145" i="10"/>
  <c r="G139" i="10"/>
  <c r="G134" i="10"/>
  <c r="G128" i="10"/>
  <c r="G122" i="10"/>
  <c r="G116" i="10"/>
  <c r="G105" i="10"/>
  <c r="G99" i="10"/>
  <c r="G93" i="10"/>
  <c r="G88" i="10"/>
  <c r="G83" i="10"/>
  <c r="G77" i="10"/>
  <c r="G72" i="10"/>
  <c r="G66" i="10"/>
  <c r="G61" i="10"/>
  <c r="G55" i="10"/>
  <c r="G49" i="10"/>
  <c r="G43" i="10"/>
  <c r="G38" i="10"/>
  <c r="G32" i="10"/>
  <c r="G26" i="10"/>
  <c r="G20" i="10"/>
  <c r="G14" i="10"/>
  <c r="G8" i="10"/>
  <c r="G78" i="10"/>
  <c r="G33" i="10"/>
  <c r="G144" i="10"/>
  <c r="G133" i="10"/>
  <c r="G127" i="10"/>
  <c r="G121" i="10"/>
  <c r="G115" i="10"/>
  <c r="G110" i="10"/>
  <c r="G104" i="10"/>
  <c r="G98" i="10"/>
  <c r="G87" i="10"/>
  <c r="G82" i="10"/>
  <c r="G76" i="10"/>
  <c r="G71" i="10"/>
  <c r="G60" i="10"/>
  <c r="G54" i="10"/>
  <c r="G48" i="10"/>
  <c r="G42" i="10"/>
  <c r="G37" i="10"/>
  <c r="G31" i="10"/>
  <c r="G25" i="10"/>
  <c r="G19" i="10"/>
  <c r="G13" i="10"/>
  <c r="G7" i="10"/>
  <c r="G129" i="10"/>
  <c r="G56" i="10"/>
  <c r="G21" i="10"/>
  <c r="G143" i="10"/>
  <c r="G132" i="10"/>
  <c r="G126" i="10"/>
  <c r="G120" i="10"/>
  <c r="G114" i="10"/>
  <c r="G109" i="10"/>
  <c r="G103" i="10"/>
  <c r="G97" i="10"/>
  <c r="G92" i="10"/>
  <c r="G86" i="10"/>
  <c r="G81" i="10"/>
  <c r="G70" i="10"/>
  <c r="G65" i="10"/>
  <c r="G59" i="10"/>
  <c r="G53" i="10"/>
  <c r="G47" i="10"/>
  <c r="G41" i="10"/>
  <c r="G36" i="10"/>
  <c r="G30" i="10"/>
  <c r="G24" i="10"/>
  <c r="G18" i="10"/>
  <c r="G12" i="10"/>
  <c r="G140" i="10"/>
  <c r="G117" i="10"/>
  <c r="G89" i="10"/>
  <c r="G62" i="10"/>
  <c r="G15" i="10"/>
  <c r="G142" i="10"/>
  <c r="G137" i="10"/>
  <c r="G131" i="10"/>
  <c r="G125" i="10"/>
  <c r="G119" i="10"/>
  <c r="G113" i="10"/>
  <c r="G108" i="10"/>
  <c r="G102" i="10"/>
  <c r="G96" i="10"/>
  <c r="G91" i="10"/>
  <c r="G85" i="10"/>
  <c r="G80" i="10"/>
  <c r="G69" i="10"/>
  <c r="G64" i="10"/>
  <c r="G58" i="10"/>
  <c r="G52" i="10"/>
  <c r="G46" i="10"/>
  <c r="G40" i="10"/>
  <c r="G35" i="10"/>
  <c r="G29" i="10"/>
  <c r="G23" i="10"/>
  <c r="G17" i="10"/>
  <c r="G11" i="10"/>
  <c r="N64" i="8" l="1"/>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N147" i="8" l="1"/>
  <c r="N146" i="8"/>
  <c r="N145" i="8"/>
  <c r="N144" i="8"/>
  <c r="N143" i="8"/>
  <c r="N142" i="8"/>
  <c r="N141" i="8"/>
  <c r="N140" i="8"/>
  <c r="N139" i="8"/>
  <c r="N138" i="8"/>
  <c r="N137" i="8"/>
  <c r="N136" i="8"/>
  <c r="N135" i="8"/>
  <c r="N134" i="8"/>
  <c r="N133" i="8"/>
  <c r="N132" i="8"/>
  <c r="N131" i="8"/>
  <c r="N130" i="8"/>
  <c r="N129" i="8"/>
  <c r="N128" i="8"/>
  <c r="N127" i="8"/>
  <c r="N126" i="8"/>
  <c r="N125" i="8"/>
  <c r="N124" i="8"/>
  <c r="N123" i="8"/>
  <c r="N122" i="8"/>
  <c r="N121" i="8"/>
  <c r="N120" i="8"/>
  <c r="N119" i="8"/>
  <c r="N118" i="8"/>
  <c r="N117" i="8"/>
  <c r="N116" i="8"/>
  <c r="N115" i="8"/>
  <c r="N114" i="8"/>
  <c r="N113" i="8"/>
  <c r="N112" i="8"/>
  <c r="N111" i="8"/>
  <c r="N110" i="8"/>
  <c r="N109" i="8"/>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C147" i="8"/>
  <c r="K147" i="8" s="1"/>
  <c r="C146" i="8"/>
  <c r="K146" i="8" s="1"/>
  <c r="C145" i="8"/>
  <c r="K145" i="8" s="1"/>
  <c r="C144" i="8"/>
  <c r="K144" i="8" s="1"/>
  <c r="C143" i="8"/>
  <c r="K143" i="8" s="1"/>
  <c r="C142" i="8"/>
  <c r="K142" i="8" s="1"/>
  <c r="C141" i="8"/>
  <c r="K141" i="8" s="1"/>
  <c r="C140" i="8"/>
  <c r="K140" i="8" s="1"/>
  <c r="C139" i="8"/>
  <c r="K139" i="8" s="1"/>
  <c r="C138" i="8"/>
  <c r="K138" i="8" s="1"/>
  <c r="C137" i="8"/>
  <c r="K137" i="8" s="1"/>
  <c r="C136" i="8"/>
  <c r="K136" i="8" s="1"/>
  <c r="C135" i="8"/>
  <c r="K135" i="8" s="1"/>
  <c r="C134" i="8"/>
  <c r="K134" i="8" s="1"/>
  <c r="C133" i="8"/>
  <c r="K133" i="8" s="1"/>
  <c r="C132" i="8"/>
  <c r="K132" i="8" s="1"/>
  <c r="C131" i="8"/>
  <c r="K131" i="8" s="1"/>
  <c r="C130" i="8"/>
  <c r="K130" i="8" s="1"/>
  <c r="C129" i="8"/>
  <c r="K129" i="8" s="1"/>
  <c r="C128" i="8"/>
  <c r="K128" i="8" s="1"/>
  <c r="C127" i="8"/>
  <c r="K127" i="8" s="1"/>
  <c r="C126" i="8"/>
  <c r="K126" i="8" s="1"/>
  <c r="C125" i="8"/>
  <c r="K125" i="8" s="1"/>
  <c r="C124" i="8"/>
  <c r="K124" i="8" s="1"/>
  <c r="C123" i="8"/>
  <c r="K123" i="8" s="1"/>
  <c r="C122" i="8"/>
  <c r="K122" i="8" s="1"/>
  <c r="C121" i="8"/>
  <c r="K121" i="8" s="1"/>
  <c r="C120" i="8"/>
  <c r="K120" i="8" s="1"/>
  <c r="C119" i="8"/>
  <c r="K119" i="8" s="1"/>
  <c r="C118" i="8"/>
  <c r="K118" i="8" s="1"/>
  <c r="C117" i="8"/>
  <c r="K117" i="8" s="1"/>
  <c r="C116" i="8"/>
  <c r="K116" i="8" s="1"/>
  <c r="C115" i="8"/>
  <c r="K115" i="8" s="1"/>
  <c r="C114" i="8"/>
  <c r="K114" i="8" s="1"/>
  <c r="C113" i="8"/>
  <c r="K113" i="8" s="1"/>
  <c r="C112" i="8"/>
  <c r="K112" i="8" s="1"/>
  <c r="C111" i="8"/>
  <c r="K111" i="8" s="1"/>
  <c r="C110" i="8"/>
  <c r="K110" i="8" s="1"/>
  <c r="C109" i="8"/>
  <c r="K109" i="8" s="1"/>
  <c r="C108" i="8"/>
  <c r="K108" i="8" s="1"/>
  <c r="C107" i="8"/>
  <c r="K107" i="8" s="1"/>
  <c r="C106" i="8"/>
  <c r="K106" i="8" s="1"/>
  <c r="C105" i="8"/>
  <c r="K105" i="8" s="1"/>
  <c r="C104" i="8"/>
  <c r="K104" i="8" s="1"/>
  <c r="C103" i="8"/>
  <c r="K103" i="8" s="1"/>
  <c r="C102" i="8"/>
  <c r="K102" i="8" s="1"/>
  <c r="C101" i="8"/>
  <c r="K101" i="8" s="1"/>
  <c r="C100" i="8"/>
  <c r="K100" i="8" s="1"/>
  <c r="C99" i="8"/>
  <c r="K99" i="8" s="1"/>
  <c r="C98" i="8"/>
  <c r="K98" i="8" s="1"/>
  <c r="C97" i="8"/>
  <c r="K97" i="8" s="1"/>
  <c r="C96" i="8"/>
  <c r="K96" i="8" s="1"/>
  <c r="C95" i="8"/>
  <c r="K95" i="8" s="1"/>
  <c r="C94" i="8"/>
  <c r="K94" i="8" s="1"/>
  <c r="C93" i="8"/>
  <c r="K93" i="8" s="1"/>
  <c r="C92" i="8"/>
  <c r="K92" i="8" s="1"/>
  <c r="C91" i="8"/>
  <c r="K91" i="8" s="1"/>
  <c r="C90" i="8"/>
  <c r="K90" i="8" s="1"/>
  <c r="C89" i="8"/>
  <c r="K89" i="8" s="1"/>
  <c r="C88" i="8"/>
  <c r="K88" i="8" s="1"/>
  <c r="C87" i="8"/>
  <c r="K87" i="8" s="1"/>
  <c r="C86" i="8"/>
  <c r="K86" i="8" s="1"/>
  <c r="C85" i="8"/>
  <c r="K85" i="8" s="1"/>
  <c r="C84" i="8"/>
  <c r="K84" i="8" s="1"/>
  <c r="C83" i="8"/>
  <c r="K83" i="8" s="1"/>
  <c r="C82" i="8"/>
  <c r="K82" i="8" s="1"/>
  <c r="C81" i="8"/>
  <c r="K81" i="8" s="1"/>
  <c r="C80" i="8"/>
  <c r="K80" i="8" s="1"/>
  <c r="C79" i="8"/>
  <c r="K79" i="8" s="1"/>
  <c r="C78" i="8"/>
  <c r="K78" i="8" s="1"/>
  <c r="C77" i="8"/>
  <c r="K77" i="8" s="1"/>
  <c r="C76" i="8"/>
  <c r="K76" i="8" s="1"/>
  <c r="C75" i="8"/>
  <c r="K75" i="8" s="1"/>
  <c r="C74" i="8"/>
  <c r="K74" i="8" s="1"/>
  <c r="C73" i="8"/>
  <c r="K73" i="8" s="1"/>
  <c r="C72" i="8"/>
  <c r="K72" i="8" s="1"/>
  <c r="C71" i="8"/>
  <c r="K71" i="8" s="1"/>
  <c r="C70" i="8"/>
  <c r="K70" i="8" s="1"/>
  <c r="C69" i="8"/>
  <c r="K69" i="8" s="1"/>
  <c r="C68" i="8"/>
  <c r="K68" i="8" s="1"/>
  <c r="C67" i="8"/>
  <c r="K67" i="8" s="1"/>
  <c r="C66" i="8"/>
  <c r="K66" i="8" s="1"/>
  <c r="C65" i="8"/>
  <c r="K65" i="8" s="1"/>
  <c r="C64" i="8"/>
  <c r="K64" i="8" s="1"/>
  <c r="C63" i="8"/>
  <c r="K63" i="8" s="1"/>
  <c r="C62" i="8"/>
  <c r="K62" i="8" s="1"/>
  <c r="C61" i="8"/>
  <c r="K61" i="8" s="1"/>
  <c r="C60" i="8"/>
  <c r="K60" i="8" s="1"/>
  <c r="C59" i="8"/>
  <c r="K59" i="8" s="1"/>
  <c r="C58" i="8"/>
  <c r="K58" i="8" s="1"/>
  <c r="C57" i="8"/>
  <c r="K57" i="8" s="1"/>
  <c r="C56" i="8"/>
  <c r="K56" i="8" s="1"/>
  <c r="C55" i="8"/>
  <c r="K55" i="8" s="1"/>
  <c r="C54" i="8"/>
  <c r="K54" i="8" s="1"/>
  <c r="C53" i="8"/>
  <c r="K53" i="8" s="1"/>
  <c r="C52" i="8"/>
  <c r="K52" i="8" s="1"/>
  <c r="C51" i="8"/>
  <c r="K51" i="8" s="1"/>
  <c r="C50" i="8"/>
  <c r="K50" i="8" s="1"/>
  <c r="C49" i="8"/>
  <c r="K49" i="8" s="1"/>
  <c r="C48" i="8"/>
  <c r="K48" i="8" s="1"/>
  <c r="C47" i="8"/>
  <c r="K47" i="8" s="1"/>
  <c r="C46" i="8"/>
  <c r="K46" i="8" s="1"/>
  <c r="C45" i="8"/>
  <c r="K45" i="8" s="1"/>
  <c r="C44" i="8"/>
  <c r="K44" i="8" s="1"/>
  <c r="C43" i="8"/>
  <c r="K43" i="8" s="1"/>
  <c r="C42" i="8"/>
  <c r="K42" i="8" s="1"/>
  <c r="C41" i="8"/>
  <c r="K41" i="8" s="1"/>
  <c r="C40" i="8"/>
  <c r="K40" i="8" s="1"/>
  <c r="C39" i="8"/>
  <c r="K39" i="8" s="1"/>
  <c r="C38" i="8"/>
  <c r="K38" i="8" s="1"/>
  <c r="C37" i="8"/>
  <c r="K37" i="8" s="1"/>
  <c r="C36" i="8"/>
  <c r="K36" i="8" s="1"/>
  <c r="C35" i="8"/>
  <c r="K35" i="8" s="1"/>
  <c r="C34" i="8"/>
  <c r="K34" i="8" s="1"/>
  <c r="C33" i="8"/>
  <c r="K33" i="8" s="1"/>
  <c r="C32" i="8"/>
  <c r="K32" i="8" s="1"/>
  <c r="C31" i="8"/>
  <c r="K31" i="8" s="1"/>
  <c r="C30" i="8"/>
  <c r="K30" i="8" s="1"/>
  <c r="C29" i="8"/>
  <c r="K29" i="8" s="1"/>
  <c r="C28" i="8"/>
  <c r="K28" i="8" s="1"/>
  <c r="C27" i="8"/>
  <c r="K27" i="8" s="1"/>
  <c r="C26" i="8"/>
  <c r="K26" i="8" s="1"/>
  <c r="C25" i="8"/>
  <c r="K25" i="8" s="1"/>
  <c r="C24" i="8"/>
  <c r="K24" i="8" s="1"/>
  <c r="C23" i="8"/>
  <c r="K23" i="8" s="1"/>
  <c r="C22" i="8"/>
  <c r="K22" i="8" s="1"/>
  <c r="C21" i="8"/>
  <c r="K21" i="8" s="1"/>
  <c r="C20" i="8"/>
  <c r="K20" i="8" s="1"/>
  <c r="C19" i="8"/>
  <c r="K19" i="8" s="1"/>
  <c r="C18" i="8"/>
  <c r="K18" i="8" s="1"/>
  <c r="C17" i="8"/>
  <c r="K17" i="8" s="1"/>
  <c r="C16" i="8"/>
  <c r="K16" i="8" s="1"/>
  <c r="C15" i="8"/>
  <c r="K15" i="8" s="1"/>
  <c r="C14" i="8"/>
  <c r="K14" i="8" s="1"/>
  <c r="C13" i="8"/>
  <c r="K13" i="8" s="1"/>
  <c r="C12" i="8"/>
  <c r="K12" i="8" s="1"/>
  <c r="C11" i="8"/>
  <c r="K11" i="8" s="1"/>
  <c r="C10" i="8"/>
  <c r="K10" i="8" s="1"/>
  <c r="C9" i="8"/>
  <c r="K9" i="8" s="1"/>
  <c r="C8" i="8"/>
  <c r="I147" i="8"/>
  <c r="H147" i="8"/>
  <c r="I146" i="8"/>
  <c r="H146" i="8"/>
  <c r="G146" i="8"/>
  <c r="I145" i="8"/>
  <c r="H145" i="8"/>
  <c r="G145" i="8"/>
  <c r="I144" i="8"/>
  <c r="H144" i="8"/>
  <c r="G144" i="8"/>
  <c r="I143" i="8"/>
  <c r="H143" i="8"/>
  <c r="G143" i="8"/>
  <c r="I142" i="8"/>
  <c r="H142" i="8"/>
  <c r="G142" i="8"/>
  <c r="I141" i="8"/>
  <c r="H141" i="8"/>
  <c r="G141" i="8"/>
  <c r="I140" i="8"/>
  <c r="H140" i="8"/>
  <c r="G140" i="8"/>
  <c r="I139" i="8"/>
  <c r="H139" i="8"/>
  <c r="G139" i="8"/>
  <c r="I138" i="8"/>
  <c r="H138" i="8"/>
  <c r="G138" i="8"/>
  <c r="I137" i="8"/>
  <c r="H137" i="8"/>
  <c r="G137" i="8"/>
  <c r="I136" i="8"/>
  <c r="H136" i="8"/>
  <c r="G136" i="8"/>
  <c r="I135" i="8"/>
  <c r="H135" i="8"/>
  <c r="G135" i="8"/>
  <c r="I134" i="8"/>
  <c r="H134" i="8"/>
  <c r="G134" i="8"/>
  <c r="I133" i="8"/>
  <c r="H133" i="8"/>
  <c r="G133" i="8"/>
  <c r="I132" i="8"/>
  <c r="H132" i="8"/>
  <c r="G132" i="8"/>
  <c r="I131" i="8"/>
  <c r="H131" i="8"/>
  <c r="G131" i="8"/>
  <c r="I130" i="8"/>
  <c r="H130" i="8"/>
  <c r="G130" i="8"/>
  <c r="I129" i="8"/>
  <c r="H129" i="8"/>
  <c r="G129" i="8"/>
  <c r="I128" i="8"/>
  <c r="H128" i="8"/>
  <c r="G128" i="8"/>
  <c r="I127" i="8"/>
  <c r="H127" i="8"/>
  <c r="G127" i="8"/>
  <c r="I126" i="8"/>
  <c r="H126" i="8"/>
  <c r="G126" i="8"/>
  <c r="I125" i="8"/>
  <c r="H125" i="8"/>
  <c r="G125" i="8"/>
  <c r="I124" i="8"/>
  <c r="H124" i="8"/>
  <c r="G124" i="8"/>
  <c r="I123" i="8"/>
  <c r="H123" i="8"/>
  <c r="G123" i="8"/>
  <c r="I122" i="8"/>
  <c r="H122" i="8"/>
  <c r="G122" i="8"/>
  <c r="I121" i="8"/>
  <c r="H121" i="8"/>
  <c r="G121" i="8"/>
  <c r="I120" i="8"/>
  <c r="H120" i="8"/>
  <c r="G120" i="8"/>
  <c r="I119" i="8"/>
  <c r="H119" i="8"/>
  <c r="G119" i="8"/>
  <c r="I118" i="8"/>
  <c r="H118" i="8"/>
  <c r="G118" i="8"/>
  <c r="I117" i="8"/>
  <c r="H117" i="8"/>
  <c r="G117" i="8"/>
  <c r="I116" i="8"/>
  <c r="H116" i="8"/>
  <c r="G116" i="8"/>
  <c r="I115" i="8"/>
  <c r="H115" i="8"/>
  <c r="G115" i="8"/>
  <c r="I114" i="8"/>
  <c r="H114" i="8"/>
  <c r="G114" i="8"/>
  <c r="I113" i="8"/>
  <c r="H113" i="8"/>
  <c r="G113" i="8"/>
  <c r="I112" i="8"/>
  <c r="H112" i="8"/>
  <c r="G112" i="8"/>
  <c r="I111" i="8"/>
  <c r="H111" i="8"/>
  <c r="G111" i="8"/>
  <c r="I110" i="8"/>
  <c r="H110" i="8"/>
  <c r="G110" i="8"/>
  <c r="I109" i="8"/>
  <c r="H109" i="8"/>
  <c r="G109" i="8"/>
  <c r="I108" i="8"/>
  <c r="H108" i="8"/>
  <c r="G108" i="8"/>
  <c r="I107" i="8"/>
  <c r="H107" i="8"/>
  <c r="G107" i="8"/>
  <c r="I106" i="8"/>
  <c r="H106" i="8"/>
  <c r="G106" i="8"/>
  <c r="I105" i="8"/>
  <c r="H105" i="8"/>
  <c r="G105" i="8"/>
  <c r="I104" i="8"/>
  <c r="H104" i="8"/>
  <c r="G104" i="8"/>
  <c r="I103" i="8"/>
  <c r="H103" i="8"/>
  <c r="G103" i="8"/>
  <c r="I102" i="8"/>
  <c r="H102" i="8"/>
  <c r="G102" i="8"/>
  <c r="I101" i="8"/>
  <c r="H101" i="8"/>
  <c r="G101" i="8"/>
  <c r="I100" i="8"/>
  <c r="H100" i="8"/>
  <c r="G100" i="8"/>
  <c r="I99" i="8"/>
  <c r="H99" i="8"/>
  <c r="G99" i="8"/>
  <c r="I98" i="8"/>
  <c r="H98" i="8"/>
  <c r="G98" i="8"/>
  <c r="I97" i="8"/>
  <c r="H97" i="8"/>
  <c r="G97" i="8"/>
  <c r="I96" i="8"/>
  <c r="H96" i="8"/>
  <c r="G96" i="8"/>
  <c r="I95" i="8"/>
  <c r="H95" i="8"/>
  <c r="G95" i="8"/>
  <c r="I94" i="8"/>
  <c r="H94" i="8"/>
  <c r="G94" i="8"/>
  <c r="I93" i="8"/>
  <c r="H93" i="8"/>
  <c r="G93" i="8"/>
  <c r="I92" i="8"/>
  <c r="H92" i="8"/>
  <c r="G92" i="8"/>
  <c r="I91" i="8"/>
  <c r="H91" i="8"/>
  <c r="G91" i="8"/>
  <c r="I90" i="8"/>
  <c r="H90" i="8"/>
  <c r="G90" i="8"/>
  <c r="I89" i="8"/>
  <c r="H89" i="8"/>
  <c r="G89" i="8"/>
  <c r="I88" i="8"/>
  <c r="H88" i="8"/>
  <c r="G88" i="8"/>
  <c r="I87" i="8"/>
  <c r="H87" i="8"/>
  <c r="G87" i="8"/>
  <c r="I86" i="8"/>
  <c r="H86" i="8"/>
  <c r="G86" i="8"/>
  <c r="I85" i="8"/>
  <c r="H85" i="8"/>
  <c r="G85" i="8"/>
  <c r="I84" i="8"/>
  <c r="H84" i="8"/>
  <c r="G84" i="8"/>
  <c r="I83" i="8"/>
  <c r="H83" i="8"/>
  <c r="G83" i="8"/>
  <c r="I82" i="8"/>
  <c r="H82" i="8"/>
  <c r="G82" i="8"/>
  <c r="I81" i="8"/>
  <c r="H81" i="8"/>
  <c r="G81" i="8"/>
  <c r="I80" i="8"/>
  <c r="H80" i="8"/>
  <c r="G80" i="8"/>
  <c r="I79" i="8"/>
  <c r="H79" i="8"/>
  <c r="G79" i="8"/>
  <c r="I78" i="8"/>
  <c r="H78" i="8"/>
  <c r="G78" i="8"/>
  <c r="I77" i="8"/>
  <c r="H77" i="8"/>
  <c r="G77" i="8"/>
  <c r="I76" i="8"/>
  <c r="H76" i="8"/>
  <c r="G76" i="8"/>
  <c r="I75" i="8"/>
  <c r="H75" i="8"/>
  <c r="G75" i="8"/>
  <c r="I74" i="8"/>
  <c r="H74" i="8"/>
  <c r="G74" i="8"/>
  <c r="I73" i="8"/>
  <c r="H73" i="8"/>
  <c r="G73" i="8"/>
  <c r="I72" i="8"/>
  <c r="H72" i="8"/>
  <c r="G72" i="8"/>
  <c r="I71" i="8"/>
  <c r="H71" i="8"/>
  <c r="G71" i="8"/>
  <c r="I70" i="8"/>
  <c r="H70" i="8"/>
  <c r="G70" i="8"/>
  <c r="I69" i="8"/>
  <c r="H69" i="8"/>
  <c r="G69" i="8"/>
  <c r="I68" i="8"/>
  <c r="H68" i="8"/>
  <c r="G68" i="8"/>
  <c r="I67" i="8"/>
  <c r="H67" i="8"/>
  <c r="G67" i="8"/>
  <c r="I66" i="8"/>
  <c r="H66" i="8"/>
  <c r="G66" i="8"/>
  <c r="I65" i="8"/>
  <c r="H65" i="8"/>
  <c r="G65" i="8"/>
  <c r="I64" i="8"/>
  <c r="H64" i="8"/>
  <c r="G64" i="8"/>
  <c r="I63" i="8"/>
  <c r="H63" i="8"/>
  <c r="G63" i="8"/>
  <c r="I62" i="8"/>
  <c r="H62" i="8"/>
  <c r="G62" i="8"/>
  <c r="I61" i="8"/>
  <c r="H61" i="8"/>
  <c r="G61" i="8"/>
  <c r="I60" i="8"/>
  <c r="H60" i="8"/>
  <c r="G60" i="8"/>
  <c r="I59" i="8"/>
  <c r="H59" i="8"/>
  <c r="G59" i="8"/>
  <c r="I58" i="8"/>
  <c r="H58" i="8"/>
  <c r="G58" i="8"/>
  <c r="I57" i="8"/>
  <c r="H57" i="8"/>
  <c r="G57" i="8"/>
  <c r="I56" i="8"/>
  <c r="H56" i="8"/>
  <c r="G56" i="8"/>
  <c r="I55" i="8"/>
  <c r="H55" i="8"/>
  <c r="G55" i="8"/>
  <c r="I54" i="8"/>
  <c r="H54" i="8"/>
  <c r="G54" i="8"/>
  <c r="I53" i="8"/>
  <c r="H53" i="8"/>
  <c r="G53" i="8"/>
  <c r="I52" i="8"/>
  <c r="H52" i="8"/>
  <c r="G52" i="8"/>
  <c r="I51" i="8"/>
  <c r="H51" i="8"/>
  <c r="G51" i="8"/>
  <c r="I50" i="8"/>
  <c r="H50" i="8"/>
  <c r="G50" i="8"/>
  <c r="I49" i="8"/>
  <c r="H49" i="8"/>
  <c r="G49" i="8"/>
  <c r="I48" i="8"/>
  <c r="H48" i="8"/>
  <c r="G48" i="8"/>
  <c r="I47" i="8"/>
  <c r="H47" i="8"/>
  <c r="G47" i="8"/>
  <c r="I46" i="8"/>
  <c r="H46" i="8"/>
  <c r="G46" i="8"/>
  <c r="I45" i="8"/>
  <c r="H45" i="8"/>
  <c r="G45" i="8"/>
  <c r="I44" i="8"/>
  <c r="H44" i="8"/>
  <c r="G44" i="8"/>
  <c r="I43" i="8"/>
  <c r="H43" i="8"/>
  <c r="G43" i="8"/>
  <c r="I42" i="8"/>
  <c r="H42" i="8"/>
  <c r="G42" i="8"/>
  <c r="I41" i="8"/>
  <c r="H41" i="8"/>
  <c r="G41" i="8"/>
  <c r="I40" i="8"/>
  <c r="H40" i="8"/>
  <c r="G40" i="8"/>
  <c r="I39" i="8"/>
  <c r="H39" i="8"/>
  <c r="G39" i="8"/>
  <c r="I38" i="8"/>
  <c r="H38" i="8"/>
  <c r="G38" i="8"/>
  <c r="I37" i="8"/>
  <c r="H37" i="8"/>
  <c r="G37" i="8"/>
  <c r="I36" i="8"/>
  <c r="H36" i="8"/>
  <c r="G36" i="8"/>
  <c r="I35" i="8"/>
  <c r="H35" i="8"/>
  <c r="G35" i="8"/>
  <c r="I34" i="8"/>
  <c r="H34" i="8"/>
  <c r="G34" i="8"/>
  <c r="I33" i="8"/>
  <c r="H33" i="8"/>
  <c r="G33" i="8"/>
  <c r="I32" i="8"/>
  <c r="H32" i="8"/>
  <c r="G32" i="8"/>
  <c r="I31" i="8"/>
  <c r="H31" i="8"/>
  <c r="G31" i="8"/>
  <c r="I30" i="8"/>
  <c r="H30" i="8"/>
  <c r="G30" i="8"/>
  <c r="I29" i="8"/>
  <c r="H29" i="8"/>
  <c r="G29" i="8"/>
  <c r="I28" i="8"/>
  <c r="H28" i="8"/>
  <c r="G28" i="8"/>
  <c r="I27" i="8"/>
  <c r="H27" i="8"/>
  <c r="G27" i="8"/>
  <c r="I26" i="8"/>
  <c r="H26" i="8"/>
  <c r="G26" i="8"/>
  <c r="I25" i="8"/>
  <c r="H25" i="8"/>
  <c r="G25" i="8"/>
  <c r="I24" i="8"/>
  <c r="H24" i="8"/>
  <c r="G24" i="8"/>
  <c r="I23" i="8"/>
  <c r="H23" i="8"/>
  <c r="G23" i="8"/>
  <c r="I22" i="8"/>
  <c r="H22" i="8"/>
  <c r="G22" i="8"/>
  <c r="I21" i="8"/>
  <c r="H21" i="8"/>
  <c r="G21" i="8"/>
  <c r="I20" i="8"/>
  <c r="H20" i="8"/>
  <c r="G20" i="8"/>
  <c r="I19" i="8"/>
  <c r="H19" i="8"/>
  <c r="G19" i="8"/>
  <c r="I18" i="8"/>
  <c r="H18" i="8"/>
  <c r="G18" i="8"/>
  <c r="I17" i="8"/>
  <c r="H17" i="8"/>
  <c r="G17" i="8"/>
  <c r="I16" i="8"/>
  <c r="H16" i="8"/>
  <c r="G16" i="8"/>
  <c r="I15" i="8"/>
  <c r="H15" i="8"/>
  <c r="G15" i="8"/>
  <c r="I14" i="8"/>
  <c r="H14" i="8"/>
  <c r="G14" i="8"/>
  <c r="I13" i="8"/>
  <c r="H13" i="8"/>
  <c r="G13" i="8"/>
  <c r="I12" i="8"/>
  <c r="H12" i="8"/>
  <c r="G12" i="8"/>
  <c r="I11" i="8"/>
  <c r="H11" i="8"/>
  <c r="G11" i="8"/>
  <c r="I10" i="8"/>
  <c r="H10" i="8"/>
  <c r="G10" i="8"/>
  <c r="I9" i="8"/>
  <c r="H9" i="8"/>
  <c r="G9" i="8"/>
  <c r="G8" i="8"/>
  <c r="J147" i="8" l="1"/>
  <c r="J59" i="8"/>
  <c r="J16" i="8"/>
  <c r="J24" i="8"/>
  <c r="J32" i="8"/>
  <c r="J40" i="8"/>
  <c r="J56" i="8"/>
  <c r="J64" i="8"/>
  <c r="J72" i="8"/>
  <c r="J80" i="8"/>
  <c r="J88" i="8"/>
  <c r="J96" i="8"/>
  <c r="J120" i="8"/>
  <c r="J136" i="8"/>
  <c r="J144" i="8"/>
  <c r="L144" i="8" s="1"/>
  <c r="J8" i="8"/>
  <c r="J20" i="8"/>
  <c r="J28" i="8"/>
  <c r="J60" i="8"/>
  <c r="J76" i="8"/>
  <c r="J104" i="8"/>
  <c r="J112" i="8"/>
  <c r="J12" i="8"/>
  <c r="J36" i="8"/>
  <c r="C32" i="14" s="1"/>
  <c r="J44" i="8"/>
  <c r="J75" i="8"/>
  <c r="J128" i="8"/>
  <c r="J11" i="8"/>
  <c r="C7" i="14" s="1"/>
  <c r="J15" i="8"/>
  <c r="C11" i="14" s="1"/>
  <c r="J19" i="8"/>
  <c r="C15" i="14" s="1"/>
  <c r="J23" i="8"/>
  <c r="C19" i="14" s="1"/>
  <c r="J27" i="8"/>
  <c r="C23" i="14" s="1"/>
  <c r="J31" i="8"/>
  <c r="C27" i="14" s="1"/>
  <c r="J35" i="8"/>
  <c r="C31" i="14" s="1"/>
  <c r="J39" i="8"/>
  <c r="L39" i="8" s="1"/>
  <c r="J43" i="8"/>
  <c r="C39" i="14" s="1"/>
  <c r="J47" i="8"/>
  <c r="C43" i="14" s="1"/>
  <c r="J51" i="8"/>
  <c r="C47" i="14" s="1"/>
  <c r="J55" i="8"/>
  <c r="J63" i="8"/>
  <c r="J67" i="8"/>
  <c r="C63" i="14" s="1"/>
  <c r="J71" i="8"/>
  <c r="C67" i="14" s="1"/>
  <c r="J79" i="8"/>
  <c r="C75" i="14" s="1"/>
  <c r="J83" i="8"/>
  <c r="C79" i="14" s="1"/>
  <c r="J87" i="8"/>
  <c r="C83" i="14" s="1"/>
  <c r="J91" i="8"/>
  <c r="C87" i="14" s="1"/>
  <c r="J95" i="8"/>
  <c r="C91" i="14" s="1"/>
  <c r="J99" i="8"/>
  <c r="C95" i="14" s="1"/>
  <c r="J103" i="8"/>
  <c r="C99" i="14" s="1"/>
  <c r="J107" i="8"/>
  <c r="C103" i="14" s="1"/>
  <c r="J111" i="8"/>
  <c r="J115" i="8"/>
  <c r="C111" i="14" s="1"/>
  <c r="J119" i="8"/>
  <c r="C115" i="14" s="1"/>
  <c r="J123" i="8"/>
  <c r="C119" i="14" s="1"/>
  <c r="J127" i="8"/>
  <c r="C123" i="14" s="1"/>
  <c r="J131" i="8"/>
  <c r="C127" i="14" s="1"/>
  <c r="J135" i="8"/>
  <c r="C131" i="14" s="1"/>
  <c r="J139" i="8"/>
  <c r="C135" i="14" s="1"/>
  <c r="J143" i="8"/>
  <c r="C139" i="14" s="1"/>
  <c r="C143" i="14"/>
  <c r="J84" i="8"/>
  <c r="J85" i="8"/>
  <c r="C81" i="14" s="1"/>
  <c r="J124" i="8"/>
  <c r="J125" i="8"/>
  <c r="L125" i="8" s="1"/>
  <c r="J17" i="8"/>
  <c r="J10" i="8"/>
  <c r="J18" i="8"/>
  <c r="C14" i="14" s="1"/>
  <c r="J30" i="8"/>
  <c r="J38" i="8"/>
  <c r="J46" i="8"/>
  <c r="J21" i="8"/>
  <c r="C17" i="14" s="1"/>
  <c r="J37" i="8"/>
  <c r="C33" i="14" s="1"/>
  <c r="J68" i="8"/>
  <c r="J69" i="8"/>
  <c r="C65" i="14" s="1"/>
  <c r="J100" i="8"/>
  <c r="J101" i="8"/>
  <c r="C97" i="14" s="1"/>
  <c r="J116" i="8"/>
  <c r="J117" i="8"/>
  <c r="C113" i="14" s="1"/>
  <c r="J33" i="8"/>
  <c r="C29" i="14" s="1"/>
  <c r="J14" i="8"/>
  <c r="J22" i="8"/>
  <c r="J26" i="8"/>
  <c r="J34" i="8"/>
  <c r="J42" i="8"/>
  <c r="J50" i="8"/>
  <c r="J57" i="8"/>
  <c r="C53" i="14" s="1"/>
  <c r="J61" i="8"/>
  <c r="C57" i="14" s="1"/>
  <c r="J65" i="8"/>
  <c r="C61" i="14" s="1"/>
  <c r="J73" i="8"/>
  <c r="C69" i="14" s="1"/>
  <c r="J77" i="8"/>
  <c r="C73" i="14" s="1"/>
  <c r="J81" i="8"/>
  <c r="C77" i="14" s="1"/>
  <c r="J89" i="8"/>
  <c r="C85" i="14" s="1"/>
  <c r="J97" i="8"/>
  <c r="C93" i="14" s="1"/>
  <c r="J105" i="8"/>
  <c r="J113" i="8"/>
  <c r="C109" i="14" s="1"/>
  <c r="J121" i="8"/>
  <c r="C117" i="14" s="1"/>
  <c r="J129" i="8"/>
  <c r="C125" i="14" s="1"/>
  <c r="J137" i="8"/>
  <c r="C133" i="14" s="1"/>
  <c r="J9" i="8"/>
  <c r="C5" i="14" s="1"/>
  <c r="J25" i="8"/>
  <c r="C21" i="14" s="1"/>
  <c r="J41" i="8"/>
  <c r="C37" i="14" s="1"/>
  <c r="J48" i="8"/>
  <c r="J49" i="8"/>
  <c r="C45" i="14" s="1"/>
  <c r="J52" i="8"/>
  <c r="J53" i="8"/>
  <c r="C49" i="14" s="1"/>
  <c r="J92" i="8"/>
  <c r="J93" i="8"/>
  <c r="C89" i="14" s="1"/>
  <c r="J108" i="8"/>
  <c r="J109" i="8"/>
  <c r="C105" i="14" s="1"/>
  <c r="J132" i="8"/>
  <c r="J133" i="8"/>
  <c r="C129" i="14" s="1"/>
  <c r="J140" i="8"/>
  <c r="J141" i="8"/>
  <c r="C137" i="14" s="1"/>
  <c r="J13" i="8"/>
  <c r="C9" i="14" s="1"/>
  <c r="J29" i="8"/>
  <c r="C25" i="14" s="1"/>
  <c r="J45" i="8"/>
  <c r="C41" i="14" s="1"/>
  <c r="J54" i="8"/>
  <c r="J58" i="8"/>
  <c r="J62" i="8"/>
  <c r="J66" i="8"/>
  <c r="J70" i="8"/>
  <c r="J74" i="8"/>
  <c r="C70" i="14" s="1"/>
  <c r="J78" i="8"/>
  <c r="J82" i="8"/>
  <c r="J86" i="8"/>
  <c r="J90" i="8"/>
  <c r="J94" i="8"/>
  <c r="J98" i="8"/>
  <c r="J102" i="8"/>
  <c r="J106" i="8"/>
  <c r="C102" i="14" s="1"/>
  <c r="J110" i="8"/>
  <c r="J114" i="8"/>
  <c r="J118" i="8"/>
  <c r="J122" i="8"/>
  <c r="J126" i="8"/>
  <c r="J130" i="8"/>
  <c r="J134" i="8"/>
  <c r="J138" i="8"/>
  <c r="J142" i="8"/>
  <c r="J146" i="8"/>
  <c r="J145" i="8"/>
  <c r="C141" i="14" s="1"/>
  <c r="L8" i="8" l="1"/>
  <c r="C138" i="14"/>
  <c r="C90" i="14"/>
  <c r="C74" i="14"/>
  <c r="C104" i="14"/>
  <c r="C38" i="14"/>
  <c r="C10" i="14"/>
  <c r="C34" i="14"/>
  <c r="C4" i="14"/>
  <c r="D4" i="14" s="1"/>
  <c r="C20" i="14"/>
  <c r="C130" i="14"/>
  <c r="C98" i="14"/>
  <c r="C66" i="14"/>
  <c r="C88" i="14"/>
  <c r="C22" i="14"/>
  <c r="C120" i="14"/>
  <c r="C107" i="14"/>
  <c r="C51" i="14"/>
  <c r="C35" i="14"/>
  <c r="C108" i="14"/>
  <c r="C142" i="14"/>
  <c r="C126" i="14"/>
  <c r="C110" i="14"/>
  <c r="C94" i="14"/>
  <c r="C78" i="14"/>
  <c r="C62" i="14"/>
  <c r="C46" i="14"/>
  <c r="C18" i="14"/>
  <c r="C112" i="14"/>
  <c r="C64" i="14"/>
  <c r="C42" i="14"/>
  <c r="C6" i="14"/>
  <c r="C40" i="14"/>
  <c r="C100" i="14"/>
  <c r="C16" i="14"/>
  <c r="C116" i="14"/>
  <c r="C68" i="14"/>
  <c r="C28" i="14"/>
  <c r="C106" i="14"/>
  <c r="C58" i="14"/>
  <c r="C136" i="14"/>
  <c r="C48" i="14"/>
  <c r="C80" i="14"/>
  <c r="C60" i="14"/>
  <c r="C134" i="14"/>
  <c r="C118" i="14"/>
  <c r="C86" i="14"/>
  <c r="C54" i="14"/>
  <c r="C30" i="14"/>
  <c r="C96" i="14"/>
  <c r="C26" i="14"/>
  <c r="C121" i="14"/>
  <c r="C59" i="14"/>
  <c r="C124" i="14"/>
  <c r="C8" i="14"/>
  <c r="C56" i="14"/>
  <c r="C140" i="14"/>
  <c r="C84" i="14"/>
  <c r="C52" i="14"/>
  <c r="C12" i="14"/>
  <c r="C122" i="14"/>
  <c r="C13" i="14"/>
  <c r="C72" i="14"/>
  <c r="C92" i="14"/>
  <c r="C114" i="14"/>
  <c r="C82" i="14"/>
  <c r="C50" i="14"/>
  <c r="C128" i="14"/>
  <c r="C44" i="14"/>
  <c r="C101" i="14"/>
  <c r="C71" i="14"/>
  <c r="C24" i="14"/>
  <c r="C132" i="14"/>
  <c r="C76" i="14"/>
  <c r="C36" i="14"/>
  <c r="C55" i="14"/>
  <c r="L136" i="8"/>
  <c r="L64" i="8"/>
  <c r="L17" i="8"/>
  <c r="L76" i="8"/>
  <c r="L16" i="8"/>
  <c r="L72" i="8"/>
  <c r="L111" i="8"/>
  <c r="L59" i="8"/>
  <c r="L63" i="8"/>
  <c r="L105" i="8"/>
  <c r="L55" i="8"/>
  <c r="L75" i="8"/>
  <c r="L13" i="8"/>
  <c r="L133" i="8"/>
  <c r="L53" i="8"/>
  <c r="L9" i="8"/>
  <c r="L97" i="8"/>
  <c r="L61" i="8"/>
  <c r="L131" i="8"/>
  <c r="L107" i="8"/>
  <c r="L83" i="8"/>
  <c r="L51" i="8"/>
  <c r="L27" i="8"/>
  <c r="L106" i="8"/>
  <c r="L137" i="8"/>
  <c r="L89" i="8"/>
  <c r="L57" i="8"/>
  <c r="L69" i="8"/>
  <c r="L127" i="8"/>
  <c r="L103" i="8"/>
  <c r="L79" i="8"/>
  <c r="L47" i="8"/>
  <c r="L23" i="8"/>
  <c r="L109" i="8"/>
  <c r="L49" i="8"/>
  <c r="L129" i="8"/>
  <c r="L81" i="8"/>
  <c r="L33" i="8"/>
  <c r="L147" i="8"/>
  <c r="L123" i="8"/>
  <c r="L99" i="8"/>
  <c r="L71" i="8"/>
  <c r="L43" i="8"/>
  <c r="L19" i="8"/>
  <c r="L74" i="8"/>
  <c r="L121" i="8"/>
  <c r="L77" i="8"/>
  <c r="L117" i="8"/>
  <c r="L143" i="8"/>
  <c r="L119" i="8"/>
  <c r="L95" i="8"/>
  <c r="L67" i="8"/>
  <c r="L15" i="8"/>
  <c r="L145" i="8"/>
  <c r="L45" i="8"/>
  <c r="L141" i="8"/>
  <c r="L93" i="8"/>
  <c r="L41" i="8"/>
  <c r="L113" i="8"/>
  <c r="L73" i="8"/>
  <c r="L37" i="8"/>
  <c r="L85" i="8"/>
  <c r="L139" i="8"/>
  <c r="L115" i="8"/>
  <c r="L91" i="8"/>
  <c r="L35" i="8"/>
  <c r="L11" i="8"/>
  <c r="L29" i="8"/>
  <c r="L25" i="8"/>
  <c r="L65" i="8"/>
  <c r="L101" i="8"/>
  <c r="L21" i="8"/>
  <c r="L18" i="8"/>
  <c r="L135" i="8"/>
  <c r="L87" i="8"/>
  <c r="L31" i="8"/>
  <c r="L146" i="8"/>
  <c r="L28" i="8"/>
  <c r="L120" i="8"/>
  <c r="L96" i="8"/>
  <c r="L24" i="8"/>
  <c r="L134" i="8"/>
  <c r="L110" i="8"/>
  <c r="L62" i="8"/>
  <c r="L128" i="8"/>
  <c r="L104" i="8"/>
  <c r="L80" i="8"/>
  <c r="L56" i="8"/>
  <c r="L32" i="8"/>
  <c r="L82" i="8"/>
  <c r="L130" i="8"/>
  <c r="L34" i="8"/>
  <c r="L44" i="8"/>
  <c r="L20" i="8"/>
  <c r="L122" i="8"/>
  <c r="L112" i="8"/>
  <c r="L88" i="8"/>
  <c r="L40" i="8"/>
  <c r="L60" i="8"/>
  <c r="L36" i="8"/>
  <c r="L12" i="8"/>
  <c r="L138" i="8"/>
  <c r="L114" i="8"/>
  <c r="L90" i="8"/>
  <c r="L100" i="8"/>
  <c r="L126" i="8"/>
  <c r="L98" i="8"/>
  <c r="L118" i="8"/>
  <c r="L66" i="8"/>
  <c r="L50" i="8"/>
  <c r="L68" i="8"/>
  <c r="L102" i="8"/>
  <c r="L86" i="8"/>
  <c r="L70" i="8"/>
  <c r="L54" i="8"/>
  <c r="L140" i="8"/>
  <c r="L48" i="8"/>
  <c r="L46" i="8"/>
  <c r="L10" i="8"/>
  <c r="L132" i="8"/>
  <c r="L26" i="8"/>
  <c r="L124" i="8"/>
  <c r="L22" i="8"/>
  <c r="L142" i="8"/>
  <c r="L94" i="8"/>
  <c r="L78" i="8"/>
  <c r="L92" i="8"/>
  <c r="L42" i="8"/>
  <c r="L14" i="8"/>
  <c r="L116" i="8"/>
  <c r="L38" i="8"/>
  <c r="L58" i="8"/>
  <c r="L108" i="8"/>
  <c r="L52" i="8"/>
  <c r="L30" i="8"/>
  <c r="L84" i="8"/>
  <c r="D5" i="14" l="1"/>
  <c r="E5" i="14" s="1"/>
  <c r="F5" i="14" s="1"/>
  <c r="E4" i="14"/>
  <c r="F4" i="14" s="1"/>
  <c r="D6" i="14" l="1"/>
  <c r="D7" i="14" l="1"/>
  <c r="E7" i="14" s="1"/>
  <c r="E6" i="14"/>
  <c r="F6" i="14" s="1"/>
  <c r="F7" i="14" l="1"/>
  <c r="D8" i="14"/>
  <c r="D9" i="14" l="1"/>
  <c r="E9" i="14" s="1"/>
  <c r="F9" i="14" s="1"/>
  <c r="E8" i="14"/>
  <c r="F8" i="14" s="1"/>
  <c r="D10" i="14" l="1"/>
  <c r="D11" i="14" l="1"/>
  <c r="E11" i="14" s="1"/>
  <c r="F11" i="14" s="1"/>
  <c r="E10" i="14"/>
  <c r="F10" i="14" s="1"/>
  <c r="D12" i="14" l="1"/>
  <c r="D13" i="14" l="1"/>
  <c r="E13" i="14" s="1"/>
  <c r="F13" i="14" s="1"/>
  <c r="E12" i="14"/>
  <c r="F12" i="14" s="1"/>
  <c r="D14" i="14" l="1"/>
  <c r="D15" i="14" l="1"/>
  <c r="E14" i="14"/>
  <c r="F14" i="14" s="1"/>
  <c r="D16" i="14" l="1"/>
  <c r="E15" i="14"/>
  <c r="F15" i="14" s="1"/>
  <c r="D17" i="14" l="1"/>
  <c r="E16" i="14"/>
  <c r="F16" i="14" s="1"/>
  <c r="D18" i="14" l="1"/>
  <c r="E17" i="14"/>
  <c r="F17" i="14" s="1"/>
  <c r="D19" i="14" l="1"/>
  <c r="E18" i="14"/>
  <c r="F18" i="14" s="1"/>
  <c r="D20" i="14" l="1"/>
  <c r="E19" i="14"/>
  <c r="F19" i="14" s="1"/>
  <c r="D21" i="14" l="1"/>
  <c r="E20" i="14"/>
  <c r="F20" i="14" s="1"/>
  <c r="D22" i="14" l="1"/>
  <c r="E21" i="14"/>
  <c r="F21" i="14" s="1"/>
  <c r="D23" i="14" l="1"/>
  <c r="E22" i="14"/>
  <c r="F22" i="14" s="1"/>
  <c r="D24" i="14" l="1"/>
  <c r="E23" i="14"/>
  <c r="F23" i="14" s="1"/>
  <c r="D25" i="14" l="1"/>
  <c r="E24" i="14"/>
  <c r="F24" i="14" s="1"/>
  <c r="D26" i="14" l="1"/>
  <c r="E25" i="14"/>
  <c r="F25" i="14" s="1"/>
  <c r="D27" i="14" l="1"/>
  <c r="E26" i="14"/>
  <c r="F26" i="14" s="1"/>
  <c r="D28" i="14" l="1"/>
  <c r="E27" i="14"/>
  <c r="F27" i="14" s="1"/>
  <c r="D29" i="14" l="1"/>
  <c r="E28" i="14"/>
  <c r="F28" i="14" s="1"/>
  <c r="D30" i="14" l="1"/>
  <c r="E29" i="14"/>
  <c r="F29" i="14" s="1"/>
  <c r="D31" i="14" l="1"/>
  <c r="E30" i="14"/>
  <c r="F30" i="14" s="1"/>
  <c r="D32" i="14" l="1"/>
  <c r="E31" i="14"/>
  <c r="F31" i="14" s="1"/>
  <c r="D33" i="14" l="1"/>
  <c r="E32" i="14"/>
  <c r="F32" i="14" s="1"/>
  <c r="D34" i="14" l="1"/>
  <c r="E33" i="14"/>
  <c r="F33" i="14" s="1"/>
  <c r="D35" i="14" l="1"/>
  <c r="E34" i="14"/>
  <c r="F34" i="14" s="1"/>
  <c r="D36" i="14" l="1"/>
  <c r="E35" i="14"/>
  <c r="F35" i="14" s="1"/>
  <c r="D37" i="14" l="1"/>
  <c r="E36" i="14"/>
  <c r="F36" i="14" s="1"/>
  <c r="D38" i="14" l="1"/>
  <c r="E37" i="14"/>
  <c r="F37" i="14" s="1"/>
  <c r="D39" i="14" l="1"/>
  <c r="E38" i="14"/>
  <c r="F38" i="14" s="1"/>
  <c r="D40" i="14" l="1"/>
  <c r="E39" i="14"/>
  <c r="F39" i="14" s="1"/>
  <c r="D41" i="14" l="1"/>
  <c r="E40" i="14"/>
  <c r="F40" i="14" s="1"/>
  <c r="D42" i="14" l="1"/>
  <c r="E41" i="14"/>
  <c r="F41" i="14" s="1"/>
  <c r="D43" i="14" l="1"/>
  <c r="E42" i="14"/>
  <c r="F42" i="14" s="1"/>
  <c r="D44" i="14" l="1"/>
  <c r="E43" i="14"/>
  <c r="F43" i="14" s="1"/>
  <c r="D45" i="14" l="1"/>
  <c r="E44" i="14"/>
  <c r="F44" i="14" s="1"/>
  <c r="D46" i="14" l="1"/>
  <c r="E45" i="14"/>
  <c r="F45" i="14" s="1"/>
  <c r="D47" i="14" l="1"/>
  <c r="E46" i="14"/>
  <c r="F46" i="14" s="1"/>
  <c r="D48" i="14" l="1"/>
  <c r="E47" i="14"/>
  <c r="F47" i="14" s="1"/>
  <c r="D49" i="14" l="1"/>
  <c r="E48" i="14"/>
  <c r="F48" i="14" s="1"/>
  <c r="D50" i="14" l="1"/>
  <c r="E49" i="14"/>
  <c r="F49" i="14" s="1"/>
  <c r="D51" i="14" l="1"/>
  <c r="E50" i="14"/>
  <c r="F50" i="14" s="1"/>
  <c r="D52" i="14" l="1"/>
  <c r="E51" i="14"/>
  <c r="F51" i="14" s="1"/>
  <c r="D53" i="14" l="1"/>
  <c r="E52" i="14"/>
  <c r="F52" i="14" s="1"/>
  <c r="D54" i="14" l="1"/>
  <c r="E53" i="14"/>
  <c r="F53" i="14" s="1"/>
  <c r="D55" i="14" l="1"/>
  <c r="E54" i="14"/>
  <c r="F54" i="14" s="1"/>
  <c r="D56" i="14" l="1"/>
  <c r="E55" i="14"/>
  <c r="F55" i="14" s="1"/>
  <c r="D57" i="14" l="1"/>
  <c r="E56" i="14"/>
  <c r="F56" i="14" s="1"/>
  <c r="D58" i="14" l="1"/>
  <c r="E57" i="14"/>
  <c r="F57" i="14" s="1"/>
  <c r="D59" i="14" l="1"/>
  <c r="E58" i="14"/>
  <c r="F58" i="14" s="1"/>
  <c r="D60" i="14" l="1"/>
  <c r="E59" i="14"/>
  <c r="F59" i="14" s="1"/>
  <c r="D61" i="14" l="1"/>
  <c r="E60" i="14"/>
  <c r="F60" i="14" s="1"/>
  <c r="D62" i="14" l="1"/>
  <c r="E61" i="14"/>
  <c r="F61" i="14" s="1"/>
  <c r="D63" i="14" l="1"/>
  <c r="E62" i="14"/>
  <c r="F62" i="14" s="1"/>
  <c r="D64" i="14" l="1"/>
  <c r="E63" i="14"/>
  <c r="F63" i="14" s="1"/>
  <c r="D65" i="14" l="1"/>
  <c r="E64" i="14"/>
  <c r="F64" i="14" s="1"/>
  <c r="D66" i="14" l="1"/>
  <c r="E65" i="14"/>
  <c r="F65" i="14" s="1"/>
  <c r="D67" i="14" l="1"/>
  <c r="E66" i="14"/>
  <c r="F66" i="14" s="1"/>
  <c r="D68" i="14" l="1"/>
  <c r="E67" i="14"/>
  <c r="F67" i="14" s="1"/>
  <c r="D69" i="14" l="1"/>
  <c r="E68" i="14"/>
  <c r="F68" i="14" s="1"/>
  <c r="D70" i="14" l="1"/>
  <c r="E69" i="14"/>
  <c r="F69" i="14" s="1"/>
  <c r="D71" i="14" l="1"/>
  <c r="E70" i="14"/>
  <c r="F70" i="14" s="1"/>
  <c r="D72" i="14" l="1"/>
  <c r="E71" i="14"/>
  <c r="F71" i="14" s="1"/>
  <c r="D73" i="14" l="1"/>
  <c r="E72" i="14"/>
  <c r="F72" i="14" s="1"/>
  <c r="D74" i="14" l="1"/>
  <c r="E73" i="14"/>
  <c r="F73" i="14" s="1"/>
  <c r="D75" i="14" l="1"/>
  <c r="E74" i="14"/>
  <c r="F74" i="14" s="1"/>
  <c r="D76" i="14" l="1"/>
  <c r="E75" i="14"/>
  <c r="F75" i="14" s="1"/>
  <c r="D77" i="14" l="1"/>
  <c r="E76" i="14"/>
  <c r="F76" i="14" s="1"/>
  <c r="D78" i="14" l="1"/>
  <c r="E77" i="14"/>
  <c r="F77" i="14" s="1"/>
  <c r="D79" i="14" l="1"/>
  <c r="E78" i="14"/>
  <c r="F78" i="14" s="1"/>
  <c r="D80" i="14" l="1"/>
  <c r="E79" i="14"/>
  <c r="F79" i="14" s="1"/>
  <c r="D81" i="14" l="1"/>
  <c r="E80" i="14"/>
  <c r="F80" i="14" s="1"/>
  <c r="D82" i="14" l="1"/>
  <c r="E81" i="14"/>
  <c r="F81" i="14" s="1"/>
  <c r="D83" i="14" l="1"/>
  <c r="E82" i="14"/>
  <c r="F82" i="14" s="1"/>
  <c r="D84" i="14" l="1"/>
  <c r="E83" i="14"/>
  <c r="F83" i="14" s="1"/>
  <c r="D85" i="14" l="1"/>
  <c r="E84" i="14"/>
  <c r="F84" i="14" s="1"/>
  <c r="D86" i="14" l="1"/>
  <c r="E85" i="14"/>
  <c r="F85" i="14" s="1"/>
  <c r="D87" i="14" l="1"/>
  <c r="E86" i="14"/>
  <c r="F86" i="14" s="1"/>
  <c r="D88" i="14" l="1"/>
  <c r="E87" i="14"/>
  <c r="F87" i="14" s="1"/>
  <c r="D89" i="14" l="1"/>
  <c r="E88" i="14"/>
  <c r="F88" i="14" s="1"/>
  <c r="D90" i="14" l="1"/>
  <c r="E89" i="14"/>
  <c r="F89" i="14" s="1"/>
  <c r="D91" i="14" l="1"/>
  <c r="E90" i="14"/>
  <c r="F90" i="14" s="1"/>
  <c r="D92" i="14" l="1"/>
  <c r="E91" i="14"/>
  <c r="F91" i="14" s="1"/>
  <c r="D93" i="14" l="1"/>
  <c r="E92" i="14"/>
  <c r="F92" i="14" s="1"/>
  <c r="D94" i="14" l="1"/>
  <c r="E93" i="14"/>
  <c r="F93" i="14" s="1"/>
  <c r="D95" i="14" l="1"/>
  <c r="E94" i="14"/>
  <c r="F94" i="14" s="1"/>
  <c r="D96" i="14" l="1"/>
  <c r="E95" i="14"/>
  <c r="F95" i="14" s="1"/>
  <c r="D97" i="14" l="1"/>
  <c r="E96" i="14"/>
  <c r="F96" i="14" s="1"/>
  <c r="D98" i="14" l="1"/>
  <c r="E97" i="14"/>
  <c r="F97" i="14" s="1"/>
  <c r="D99" i="14" l="1"/>
  <c r="E98" i="14"/>
  <c r="F98" i="14" s="1"/>
  <c r="D100" i="14" l="1"/>
  <c r="E99" i="14"/>
  <c r="F99" i="14" s="1"/>
  <c r="D101" i="14" l="1"/>
  <c r="E100" i="14"/>
  <c r="F100" i="14" s="1"/>
  <c r="D102" i="14" l="1"/>
  <c r="E101" i="14"/>
  <c r="F101" i="14" s="1"/>
  <c r="D103" i="14" l="1"/>
  <c r="E102" i="14"/>
  <c r="F102" i="14" s="1"/>
  <c r="D104" i="14" l="1"/>
  <c r="E103" i="14"/>
  <c r="F103" i="14" s="1"/>
  <c r="D105" i="14" l="1"/>
  <c r="E104" i="14"/>
  <c r="F104" i="14" s="1"/>
  <c r="D106" i="14" l="1"/>
  <c r="E105" i="14"/>
  <c r="F105" i="14" s="1"/>
  <c r="D107" i="14" l="1"/>
  <c r="E106" i="14"/>
  <c r="F106" i="14" s="1"/>
  <c r="D108" i="14" l="1"/>
  <c r="E107" i="14"/>
  <c r="F107" i="14" s="1"/>
  <c r="D109" i="14" l="1"/>
  <c r="E108" i="14"/>
  <c r="F108" i="14" s="1"/>
  <c r="D110" i="14" l="1"/>
  <c r="E109" i="14"/>
  <c r="F109" i="14" s="1"/>
  <c r="D111" i="14" l="1"/>
  <c r="E110" i="14"/>
  <c r="F110" i="14" s="1"/>
  <c r="D112" i="14" l="1"/>
  <c r="E111" i="14"/>
  <c r="F111" i="14" s="1"/>
  <c r="D113" i="14" l="1"/>
  <c r="E112" i="14"/>
  <c r="F112" i="14" s="1"/>
  <c r="D114" i="14" l="1"/>
  <c r="E113" i="14"/>
  <c r="F113" i="14" s="1"/>
  <c r="D115" i="14" l="1"/>
  <c r="E114" i="14"/>
  <c r="F114" i="14" s="1"/>
  <c r="D116" i="14" l="1"/>
  <c r="E115" i="14"/>
  <c r="F115" i="14" s="1"/>
  <c r="D117" i="14" l="1"/>
  <c r="E116" i="14"/>
  <c r="F116" i="14" s="1"/>
  <c r="D118" i="14" l="1"/>
  <c r="E117" i="14"/>
  <c r="F117" i="14" s="1"/>
  <c r="D119" i="14" l="1"/>
  <c r="E118" i="14"/>
  <c r="F118" i="14" s="1"/>
  <c r="D120" i="14" l="1"/>
  <c r="E119" i="14"/>
  <c r="F119" i="14" s="1"/>
  <c r="D121" i="14" l="1"/>
  <c r="E120" i="14"/>
  <c r="F120" i="14" s="1"/>
  <c r="D122" i="14" l="1"/>
  <c r="E121" i="14"/>
  <c r="F121" i="14" s="1"/>
  <c r="D123" i="14" l="1"/>
  <c r="E122" i="14"/>
  <c r="F122" i="14" s="1"/>
  <c r="D124" i="14" l="1"/>
  <c r="E123" i="14"/>
  <c r="F123" i="14" s="1"/>
  <c r="D125" i="14" l="1"/>
  <c r="E124" i="14"/>
  <c r="F124" i="14" s="1"/>
  <c r="D126" i="14" l="1"/>
  <c r="E125" i="14"/>
  <c r="F125" i="14" s="1"/>
  <c r="D127" i="14" l="1"/>
  <c r="E126" i="14"/>
  <c r="F126" i="14" s="1"/>
  <c r="D128" i="14" l="1"/>
  <c r="E127" i="14"/>
  <c r="F127" i="14" s="1"/>
  <c r="D129" i="14" l="1"/>
  <c r="E128" i="14"/>
  <c r="F128" i="14" s="1"/>
  <c r="D130" i="14" l="1"/>
  <c r="E129" i="14"/>
  <c r="F129" i="14" s="1"/>
  <c r="D131" i="14" l="1"/>
  <c r="E130" i="14"/>
  <c r="F130" i="14" s="1"/>
  <c r="D132" i="14" l="1"/>
  <c r="E131" i="14"/>
  <c r="F131" i="14" s="1"/>
  <c r="D133" i="14" l="1"/>
  <c r="E132" i="14"/>
  <c r="F132" i="14" s="1"/>
  <c r="D134" i="14" l="1"/>
  <c r="E133" i="14"/>
  <c r="F133" i="14" s="1"/>
  <c r="D135" i="14" l="1"/>
  <c r="E134" i="14"/>
  <c r="F134" i="14" s="1"/>
  <c r="D136" i="14" l="1"/>
  <c r="E135" i="14"/>
  <c r="F135" i="14" s="1"/>
  <c r="D137" i="14" l="1"/>
  <c r="E136" i="14"/>
  <c r="F136" i="14" s="1"/>
  <c r="D138" i="14" l="1"/>
  <c r="E137" i="14"/>
  <c r="F137" i="14" s="1"/>
  <c r="D139" i="14" l="1"/>
  <c r="E138" i="14"/>
  <c r="F138" i="14" s="1"/>
  <c r="D140" i="14" l="1"/>
  <c r="E139" i="14"/>
  <c r="F139" i="14" s="1"/>
  <c r="D141" i="14" l="1"/>
  <c r="E140" i="14"/>
  <c r="F140" i="14" s="1"/>
  <c r="D142" i="14" l="1"/>
  <c r="E141" i="14"/>
  <c r="F141" i="14" s="1"/>
  <c r="D143" i="14" l="1"/>
  <c r="E143" i="14" s="1"/>
  <c r="F143" i="14" s="1"/>
  <c r="E142" i="14"/>
  <c r="F142" i="14" s="1"/>
  <c r="D21" i="18" l="1"/>
  <c r="C21" i="18"/>
  <c r="D20" i="18" l="1"/>
  <c r="D22" i="18" s="1"/>
  <c r="C20" i="18"/>
  <c r="C22" i="18" s="1"/>
  <c r="B21" i="18"/>
  <c r="B20" i="18"/>
  <c r="B22" i="18" l="1"/>
</calcChain>
</file>

<file path=xl/sharedStrings.xml><?xml version="1.0" encoding="utf-8"?>
<sst xmlns="http://schemas.openxmlformats.org/spreadsheetml/2006/main" count="410" uniqueCount="227">
  <si>
    <t>Australia</t>
  </si>
  <si>
    <t>Belgium</t>
  </si>
  <si>
    <t>Canada</t>
  </si>
  <si>
    <t>Denmark</t>
  </si>
  <si>
    <t>Finland</t>
  </si>
  <si>
    <t>France</t>
  </si>
  <si>
    <t>Germany</t>
  </si>
  <si>
    <t>Ireland</t>
  </si>
  <si>
    <t>Italy</t>
  </si>
  <si>
    <t>Japan</t>
  </si>
  <si>
    <t>Netherlands</t>
  </si>
  <si>
    <t>Norway</t>
  </si>
  <si>
    <t>Spain</t>
  </si>
  <si>
    <t>Sweden</t>
  </si>
  <si>
    <t>Switzerland</t>
  </si>
  <si>
    <t>New Zealand</t>
  </si>
  <si>
    <t>South Africa</t>
  </si>
  <si>
    <t>United Kingdom</t>
  </si>
  <si>
    <t>United States</t>
  </si>
  <si>
    <t>Mean</t>
  </si>
  <si>
    <t>Standard</t>
  </si>
  <si>
    <t>Deviation</t>
  </si>
  <si>
    <t>Real (Inflation-Adjusted)</t>
  </si>
  <si>
    <t>Real Excess Return on Equities</t>
  </si>
  <si>
    <t>Average</t>
  </si>
  <si>
    <t>Country</t>
  </si>
  <si>
    <t>Ratio</t>
  </si>
  <si>
    <t>Year</t>
  </si>
  <si>
    <t>Price</t>
  </si>
  <si>
    <t>Earnings</t>
  </si>
  <si>
    <t>Dividends</t>
  </si>
  <si>
    <t>CPI</t>
  </si>
  <si>
    <t>Consumer</t>
  </si>
  <si>
    <t>S&amp;P 500</t>
  </si>
  <si>
    <t>Return</t>
  </si>
  <si>
    <t xml:space="preserve">Excess Stock </t>
  </si>
  <si>
    <t>NBER</t>
  </si>
  <si>
    <t>Gross</t>
  </si>
  <si>
    <t>Domestic</t>
  </si>
  <si>
    <t>Pre-tax</t>
  </si>
  <si>
    <t>Corporate</t>
  </si>
  <si>
    <t>After-tax</t>
  </si>
  <si>
    <t>Inflation Data</t>
  </si>
  <si>
    <t xml:space="preserve">GDP Price </t>
  </si>
  <si>
    <t>Sales</t>
  </si>
  <si>
    <t>Depreciation</t>
  </si>
  <si>
    <t>Inflation (%)</t>
  </si>
  <si>
    <t>Return (%)</t>
  </si>
  <si>
    <t>Real (Inflation-Adjusted) Data in 2011 Dollars</t>
  </si>
  <si>
    <t xml:space="preserve">    The recession dummy variable equals 1 if the last quarter in a year is an NBER recession. NBER recessions start in the quarter after the official "peak" and end in the quarter of the official "trough."</t>
  </si>
  <si>
    <t>ST Bond</t>
  </si>
  <si>
    <t xml:space="preserve">     Shiller's short-term bond return series is based on Commercial Paper yields and Certificate of Deposits yields as opposed to T-bills (because the US Treasury did not regularly issue short-term bills prior to the 1920s).</t>
  </si>
  <si>
    <t xml:space="preserve">     Specifically, prior to 1997, Shiller's short-term bond return series corresponds to a January-to-January return from rolling over 6-month commercial paper in July.</t>
  </si>
  <si>
    <t xml:space="preserve">     After 1997, Shiller uses the 6-month Certificate of Deposit Rate (from the Fed's H.15 report) because the 6-month Commercial paper series was discontinued.</t>
  </si>
  <si>
    <t>P/E</t>
  </si>
  <si>
    <t>S&amp;P Industrials per share data</t>
  </si>
  <si>
    <t>Stock</t>
  </si>
  <si>
    <t>Book Equity</t>
  </si>
  <si>
    <t>Value</t>
  </si>
  <si>
    <t>EBITDA</t>
  </si>
  <si>
    <t>Interest &amp;</t>
  </si>
  <si>
    <t>Oth Expenses</t>
  </si>
  <si>
    <t>Taxes</t>
  </si>
  <si>
    <t>Profit</t>
  </si>
  <si>
    <t>Margin</t>
  </si>
  <si>
    <t>Real Sales</t>
  </si>
  <si>
    <t>Growth</t>
  </si>
  <si>
    <t>per Share</t>
  </si>
  <si>
    <t>Dividend</t>
  </si>
  <si>
    <t>Yield</t>
  </si>
  <si>
    <t>Starting Level</t>
  </si>
  <si>
    <t>Level in 7-years</t>
  </si>
  <si>
    <t>Assumption for Next 7 Years</t>
  </si>
  <si>
    <t>D/P</t>
  </si>
  <si>
    <t>+</t>
  </si>
  <si>
    <t>=</t>
  </si>
  <si>
    <t>on Stocks</t>
  </si>
  <si>
    <t>Real</t>
  </si>
  <si>
    <t>Riskless Bonds</t>
  </si>
  <si>
    <t>R(stock)</t>
  </si>
  <si>
    <t>ERP</t>
  </si>
  <si>
    <t>Equity</t>
  </si>
  <si>
    <t>Risk</t>
  </si>
  <si>
    <t>Premium</t>
  </si>
  <si>
    <t>-</t>
  </si>
  <si>
    <t>Assumption in Steady State</t>
  </si>
  <si>
    <t>Real Return on Stocks</t>
  </si>
  <si>
    <t>Recession</t>
  </si>
  <si>
    <t>Real Return Index</t>
  </si>
  <si>
    <t>High Water Market</t>
  </si>
  <si>
    <t>Real Stock Market Drawdown</t>
  </si>
  <si>
    <t>International small cap equities</t>
  </si>
  <si>
    <t>Foreign government bonds</t>
  </si>
  <si>
    <t>Europe, Australia, and Far East equities</t>
  </si>
  <si>
    <r>
      <t xml:space="preserve">     Stock price data are monthly averages of daily closing prices of the </t>
    </r>
    <r>
      <rPr>
        <i/>
        <sz val="11"/>
        <color theme="1"/>
        <rFont val="Palatino Linotype"/>
        <family val="1"/>
      </rPr>
      <t>following</t>
    </r>
    <r>
      <rPr>
        <sz val="11"/>
        <color theme="1"/>
        <rFont val="Palatino Linotype"/>
        <family val="1"/>
      </rPr>
      <t xml:space="preserve"> January (e.g., the price for 2011 is the average daily closing price in January 2012). Thus, the S&amp;P 500 return</t>
    </r>
  </si>
  <si>
    <r>
      <t xml:space="preserve">      in </t>
    </r>
    <r>
      <rPr>
        <u/>
        <sz val="11"/>
        <color theme="1"/>
        <rFont val="Palatino Linotype"/>
        <family val="1"/>
      </rPr>
      <t>Rethinking the Equity Risk Premium</t>
    </r>
    <r>
      <rPr>
        <sz val="11"/>
        <color theme="1"/>
        <rFont val="Palatino Linotype"/>
        <family val="1"/>
      </rPr>
      <t>, edited by P. Brett Hammond, Jr., Martin L. Leibowitz, and Laurence B. Siegel</t>
    </r>
  </si>
  <si>
    <r>
      <t xml:space="preserve">Return on Equities </t>
    </r>
    <r>
      <rPr>
        <b/>
        <vertAlign val="superscript"/>
        <sz val="11"/>
        <color theme="1"/>
        <rFont val="Palatino Linotype"/>
        <family val="1"/>
      </rPr>
      <t>a</t>
    </r>
  </si>
  <si>
    <r>
      <t xml:space="preserve">over Short-term Bonds </t>
    </r>
    <r>
      <rPr>
        <b/>
        <vertAlign val="superscript"/>
        <sz val="11"/>
        <color theme="1"/>
        <rFont val="Palatino Linotype"/>
        <family val="1"/>
      </rPr>
      <t>b</t>
    </r>
  </si>
  <si>
    <r>
      <rPr>
        <vertAlign val="superscript"/>
        <sz val="11"/>
        <color theme="1"/>
        <rFont val="Palatino Linotype"/>
        <family val="1"/>
      </rPr>
      <t>a</t>
    </r>
    <r>
      <rPr>
        <sz val="11"/>
        <color theme="1"/>
        <rFont val="Palatino Linotype"/>
        <family val="1"/>
      </rPr>
      <t xml:space="preserve"> Adjusted for inflation.</t>
    </r>
  </si>
  <si>
    <t>Source: GMO.</t>
  </si>
  <si>
    <r>
      <t xml:space="preserve">% </t>
    </r>
    <r>
      <rPr>
        <b/>
        <sz val="11"/>
        <color theme="1"/>
        <rFont val="Symbol"/>
        <family val="1"/>
        <charset val="2"/>
      </rPr>
      <t>D</t>
    </r>
    <r>
      <rPr>
        <b/>
        <sz val="11"/>
        <color theme="1"/>
        <rFont val="Palatino"/>
      </rPr>
      <t xml:space="preserve"> (P/E)</t>
    </r>
  </si>
  <si>
    <r>
      <t xml:space="preserve">% </t>
    </r>
    <r>
      <rPr>
        <b/>
        <sz val="11"/>
        <color theme="1"/>
        <rFont val="Symbol"/>
        <family val="1"/>
        <charset val="2"/>
      </rPr>
      <t>D</t>
    </r>
    <r>
      <rPr>
        <b/>
        <sz val="11"/>
        <color theme="1"/>
        <rFont val="Palatino"/>
      </rPr>
      <t xml:space="preserve"> (E/S)</t>
    </r>
  </si>
  <si>
    <r>
      <t xml:space="preserve">% </t>
    </r>
    <r>
      <rPr>
        <b/>
        <sz val="11"/>
        <color theme="1"/>
        <rFont val="Symbol"/>
        <family val="1"/>
        <charset val="2"/>
      </rPr>
      <t>D</t>
    </r>
    <r>
      <rPr>
        <b/>
        <sz val="11"/>
        <color theme="1"/>
        <rFont val="Palatino"/>
      </rPr>
      <t xml:space="preserve"> (S)</t>
    </r>
  </si>
  <si>
    <r>
      <t xml:space="preserve">     regularly on the author's website at: </t>
    </r>
    <r>
      <rPr>
        <u/>
        <sz val="11"/>
        <color rgb="FF0070C0"/>
        <rFont val="Palatino Linotype"/>
        <family val="1"/>
      </rPr>
      <t>http://www.econ.yale.edu/~shiller/data.htm</t>
    </r>
    <r>
      <rPr>
        <sz val="11"/>
        <color theme="1"/>
        <rFont val="Palatino Linotype"/>
        <family val="1"/>
      </rPr>
      <t xml:space="preserve">. </t>
    </r>
  </si>
  <si>
    <t xml:space="preserve">    Annual S&amp;P 500 earnings and dividends are the sum of the quarterly figures for companies in the S&amp;P composite index.</t>
  </si>
  <si>
    <t xml:space="preserve">     corresponds to January-to-January holding period return (assuming that dividends are held in cash until year end).</t>
  </si>
  <si>
    <r>
      <t xml:space="preserve">     Data on the timing of US economic expansions and recessions is available from the National Bureau of Economic Research (NBER): </t>
    </r>
    <r>
      <rPr>
        <u/>
        <sz val="11"/>
        <color rgb="FF0070C0"/>
        <rFont val="Palatino Linotype"/>
        <family val="1"/>
      </rPr>
      <t>http://www.nber.org/cycles.html</t>
    </r>
    <r>
      <rPr>
        <sz val="11"/>
        <color theme="1"/>
        <rFont val="Palatino Linotype"/>
        <family val="1"/>
      </rPr>
      <t>.</t>
    </r>
  </si>
  <si>
    <t>Notes:</t>
  </si>
  <si>
    <t>Sources:</t>
  </si>
  <si>
    <r>
      <t xml:space="preserve">     GDP data from 1929-2011 is from the Bureau of Economic Analysis: </t>
    </r>
    <r>
      <rPr>
        <u/>
        <sz val="11"/>
        <color rgb="FF0070C0"/>
        <rFont val="Palatino Linotype"/>
        <family val="1"/>
      </rPr>
      <t>http://www.bea.gov/national/xls/gdplev.xls</t>
    </r>
    <r>
      <rPr>
        <sz val="11"/>
        <color theme="1"/>
        <rFont val="Palatino Linotype"/>
        <family val="1"/>
      </rPr>
      <t xml:space="preserve">. Data from 1871-1928 is from </t>
    </r>
    <r>
      <rPr>
        <u/>
        <sz val="11"/>
        <color rgb="FF0070C0"/>
        <rFont val="Palatino Linotype"/>
        <family val="1"/>
      </rPr>
      <t>http://measuringworth.com/usgdp/</t>
    </r>
    <r>
      <rPr>
        <sz val="11"/>
        <color theme="1"/>
        <rFont val="Palatino Linotype"/>
        <family val="1"/>
      </rPr>
      <t>.</t>
    </r>
  </si>
  <si>
    <t xml:space="preserve">     Data on corporate profitability  from 1929-2011 is from the Table 1.12, "National Income by Type of Income" of the Bureau of Economic Analysis' National Income and Product Accounts (NIPA).</t>
  </si>
  <si>
    <r>
      <t xml:space="preserve">     Data on the price, earnings, dividends, and returns for the S&amp;P 500 index are from Chapter 26 of Robert Shiller, (1989), </t>
    </r>
    <r>
      <rPr>
        <u/>
        <sz val="11"/>
        <color theme="1"/>
        <rFont val="Palatino Linotype"/>
        <family val="1"/>
      </rPr>
      <t>Market Volatility</t>
    </r>
    <r>
      <rPr>
        <sz val="11"/>
        <color theme="1"/>
        <rFont val="Palatino Linotype"/>
        <family val="1"/>
      </rPr>
      <t xml:space="preserve"> as updated</t>
    </r>
  </si>
  <si>
    <t xml:space="preserve">     We use two common measures of US price inflation.</t>
  </si>
  <si>
    <r>
      <t xml:space="preserve">     First, data on the Consumer Price Index (CPI) is from Chapter 26 of Robert Shiller, (1989), </t>
    </r>
    <r>
      <rPr>
        <u/>
        <sz val="11"/>
        <color theme="1"/>
        <rFont val="Palatino Linotype"/>
        <family val="1"/>
      </rPr>
      <t>Market Volatility</t>
    </r>
    <r>
      <rPr>
        <sz val="11"/>
        <color theme="1"/>
        <rFont val="Palatino Linotype"/>
        <family val="1"/>
      </rPr>
      <t xml:space="preserve"> as updated regularly on the author's website at: http://www.econ.yale.edu/~shiller/data.htm. </t>
    </r>
  </si>
  <si>
    <t xml:space="preserve">     Following convention, the exhibit uses the CPI to convert S&amp;P prices, dividends, and earnings into 2011 dollars.</t>
  </si>
  <si>
    <t xml:space="preserve">     while GDP and corporate profits are converted into 2011 using the GDP price deflator.</t>
  </si>
  <si>
    <t xml:space="preserve">     However, these use of these two different inflation measures matter little since they are highly correlated over time.</t>
  </si>
  <si>
    <t xml:space="preserve">     Specifically, the Exhibit reports "Corporate Profits with Inventory Valuation Adjustment and Capital Consumption Adjustment" and both a pre-tax and after-tax basis.</t>
  </si>
  <si>
    <t>Product</t>
  </si>
  <si>
    <t>Profits</t>
  </si>
  <si>
    <t>Price Index</t>
  </si>
  <si>
    <t>Deflator</t>
  </si>
  <si>
    <t xml:space="preserve">     Per share balance sheet and income statement data for the S&amp;P 500 index and S&amp;P Industrials are from various annual editions of Standard &amp; Poor's "Analysts Handbook."</t>
  </si>
  <si>
    <t>Note:</t>
  </si>
  <si>
    <t xml:space="preserve">     The S&amp;P Industrial Composite contained all industrial firms in the S&amp;P 500 index and thus excluded financial firms, transportation firms, and utilities.</t>
  </si>
  <si>
    <t xml:space="preserve">Source: </t>
  </si>
  <si>
    <t xml:space="preserve">     The reported means reflect arithmetic averages.</t>
  </si>
  <si>
    <t xml:space="preserve"> Note: </t>
  </si>
  <si>
    <t>Required</t>
  </si>
  <si>
    <t>Expected</t>
  </si>
  <si>
    <t>RX(stock)</t>
  </si>
  <si>
    <t>K(stock)</t>
  </si>
  <si>
    <t>R(ST-bond)</t>
  </si>
  <si>
    <t>K(ST-bond)</t>
  </si>
  <si>
    <t>Return on ST</t>
  </si>
  <si>
    <t>Return on</t>
  </si>
  <si>
    <t>Bonds</t>
  </si>
  <si>
    <t>Stocks over</t>
  </si>
  <si>
    <r>
      <t xml:space="preserve">% </t>
    </r>
    <r>
      <rPr>
        <b/>
        <sz val="11"/>
        <rFont val="Symbol"/>
        <family val="1"/>
        <charset val="2"/>
      </rPr>
      <t>D</t>
    </r>
    <r>
      <rPr>
        <b/>
        <sz val="11"/>
        <rFont val="Palatino"/>
      </rPr>
      <t xml:space="preserve"> (P/E)</t>
    </r>
  </si>
  <si>
    <r>
      <t xml:space="preserve">% </t>
    </r>
    <r>
      <rPr>
        <b/>
        <sz val="11"/>
        <rFont val="Symbol"/>
        <family val="1"/>
        <charset val="2"/>
      </rPr>
      <t>D</t>
    </r>
    <r>
      <rPr>
        <b/>
        <sz val="11"/>
        <rFont val="Palatino"/>
      </rPr>
      <t xml:space="preserve"> (E/S)</t>
    </r>
  </si>
  <si>
    <r>
      <t xml:space="preserve">% </t>
    </r>
    <r>
      <rPr>
        <b/>
        <sz val="11"/>
        <rFont val="Symbol"/>
        <family val="1"/>
        <charset val="2"/>
      </rPr>
      <t>D</t>
    </r>
    <r>
      <rPr>
        <b/>
        <sz val="11"/>
        <rFont val="Palatino"/>
      </rPr>
      <t xml:space="preserve"> (S)</t>
    </r>
  </si>
  <si>
    <t>URL</t>
  </si>
  <si>
    <t>Other</t>
  </si>
  <si>
    <t>http://www.sec.gov/Archives/edgar/data/772129/000110465907002930/a06-26344_1nq.htm</t>
  </si>
  <si>
    <t>Form N-Q, GMO Trust, 11/30/2006</t>
  </si>
  <si>
    <t>http://www.sec.gov/Archives/edgar/data/772129/000110465905002026/a05-1114_1nq.htm</t>
  </si>
  <si>
    <t>Form N-Q, GMO Trust, 11/30/2004</t>
  </si>
  <si>
    <t>http://www.sec.gov/Archives/edgar/data/772129/000110465906003296/a05-22440_1nq.htm</t>
  </si>
  <si>
    <t>Form N-Q, GMO Trust, 11/30/2005</t>
  </si>
  <si>
    <t>http://www.sec.gov/Archives/edgar/data/772129/000110465908004024/a07-32280_1nq.htm</t>
  </si>
  <si>
    <t>Form N-Q, GMO Trust, 11/30/2007</t>
  </si>
  <si>
    <t>Form N-Q, GMO Trust, 11/30/2008</t>
  </si>
  <si>
    <t>http://www.sec.gov/Archives/edgar/data/772129/000110465909005017/a08-31269_1nq.htm</t>
  </si>
  <si>
    <t>Filing</t>
  </si>
  <si>
    <t>GMO Global Balanced Asset Allocation Fund</t>
  </si>
  <si>
    <t>Form N-Q, GMO Trust, 11/30/2009</t>
  </si>
  <si>
    <t>Form N-Q, GMO Trust, 11/30/2010</t>
  </si>
  <si>
    <t>Form N-Q, GMO Trust, 11/30/2011</t>
  </si>
  <si>
    <t>GMO Global Asset Allocation Fund</t>
  </si>
  <si>
    <t>Fund</t>
  </si>
  <si>
    <t>FOR-FI</t>
  </si>
  <si>
    <t>US-FI</t>
  </si>
  <si>
    <t>FOR-EQ</t>
  </si>
  <si>
    <t>US-EQ</t>
  </si>
  <si>
    <t>http://www.sec.gov/Archives/edgar/data/772129/000095012312001407/b89666a1nvq.htm</t>
  </si>
  <si>
    <t>http://www.sec.gov/Archives/edgar/data/772129/000095012311006539/b84014a1nvq.htm</t>
  </si>
  <si>
    <t>http://www.sec.gov/Archives/edgar/data/772129/000110465910003328/a09-34880_1nq.htm</t>
  </si>
  <si>
    <t>OTH</t>
  </si>
  <si>
    <t>http://www.sec.gov/Archives/edgar/data/772129/000091205702040999/0000912057-02-040999.txt</t>
  </si>
  <si>
    <t>GMO Global Balanced Allocation Fund</t>
  </si>
  <si>
    <t>Form N-30D, GMO Trust, 8/31/2002</t>
  </si>
  <si>
    <t>Form N-30D, GMO Trust, 8/31/2001</t>
  </si>
  <si>
    <t>http://www.sec.gov/Archives/edgar/data/772129/000091205701537939/0000912057-01-537939.txt</t>
  </si>
  <si>
    <t>http://www.sec.gov/Archives/edgar/data/772129/000091205700046835/0000912057-00-046835.txt</t>
  </si>
  <si>
    <t>Form N-30D, GMO Trust, 8/31/2000</t>
  </si>
  <si>
    <t>http://www.sec.gov/Archives/edgar/data/772129/0000950109-99-003896.txt</t>
  </si>
  <si>
    <t>Form N-30D, GMO Trust, 8/31/1999</t>
  </si>
  <si>
    <t>Form N-30D, GMO Trust, 8/31/1998</t>
  </si>
  <si>
    <t>http://www.sec.gov/Archives/edgar/data/772129/0000950109-98-004947.txt</t>
  </si>
  <si>
    <t>http://www.sec.gov/Archives/edgar/data/772129/0000950109-97-006637.txt</t>
  </si>
  <si>
    <t>Form N-30D, GMO Trust, 8/31/1997</t>
  </si>
  <si>
    <t>Form N-30D, GMO Trust, 2/28/1997</t>
  </si>
  <si>
    <t>http://www.sec.gov/Archives/edgar/data/772129/0000950109-97-003722.txt</t>
  </si>
  <si>
    <t>http://www.sec.gov/Archives/edgar/data/772129/000104746903036389/a2120262zn-csrs.txt</t>
  </si>
  <si>
    <t>Form N-CSR, GMO Trust, 8/31/2003</t>
  </si>
  <si>
    <t>Benchmark</t>
  </si>
  <si>
    <t>U.S. equities</t>
  </si>
  <si>
    <t>U.S. fixed income</t>
  </si>
  <si>
    <t>International equities</t>
  </si>
  <si>
    <t>International fixed income</t>
  </si>
  <si>
    <t>GMO 10-year forecast (Dec. 2001)</t>
  </si>
  <si>
    <t>Realized 10-year return (Jan. 2002 to Dec. 2011)</t>
  </si>
  <si>
    <t>Emerging market equities</t>
  </si>
  <si>
    <t>Emerging country debt</t>
  </si>
  <si>
    <t>Sharpe Ratio</t>
  </si>
  <si>
    <t>Standard Deviation</t>
  </si>
  <si>
    <r>
      <t>Exhibit 2:</t>
    </r>
    <r>
      <rPr>
        <sz val="11"/>
        <color theme="1"/>
        <rFont val="Palatino Linotype"/>
        <family val="1"/>
      </rPr>
      <t xml:space="preserve"> Total return performance of the GMO Global Asset Allocation Fund (GMWAX) versus its benchmark, 1997-2011.</t>
    </r>
  </si>
  <si>
    <t>GMWAX (net of fees)</t>
  </si>
  <si>
    <t>GMWAX</t>
  </si>
  <si>
    <t>Source: GMO and authors’ calculations.</t>
  </si>
  <si>
    <r>
      <t>Note: This table shows the annual total excess return on the GMO Global Asset Allocation Fund (ticker symbol GMWAX) from 1997 to 2011 versus the excess return on its benchmark. Excess returns were computed relative to Treasury Bills. The table also shows the mean, standard deviation, and Sharpe ratio (the ratio of average excess returns to the standard deviation of excess returns). GMWAX was an institutional mutual fund</t>
    </r>
    <r>
      <rPr>
        <sz val="10"/>
        <rFont val="Palatino"/>
      </rPr>
      <t xml:space="preserve"> with</t>
    </r>
    <r>
      <rPr>
        <sz val="10"/>
        <color rgb="FF000000"/>
        <rFont val="Palatino"/>
      </rPr>
      <t xml:space="preserve"> a minimum initial investment of $10 million. </t>
    </r>
    <r>
      <rPr>
        <sz val="10"/>
        <rFont val="Palatino"/>
      </rPr>
      <t xml:space="preserve">GMWAX </t>
    </r>
    <r>
      <rPr>
        <sz val="10"/>
        <color rgb="FF000000"/>
        <rFont val="Palatino"/>
      </rPr>
      <t xml:space="preserve">functioned as a “fund-of-funds,” meaning that GMWAX invested in </t>
    </r>
    <r>
      <rPr>
        <i/>
        <sz val="10"/>
        <color rgb="FF000000"/>
        <rFont val="Palatino"/>
      </rPr>
      <t>other</t>
    </r>
    <r>
      <rPr>
        <sz val="10"/>
        <color rgb="FF000000"/>
        <rFont val="Palatino"/>
      </rPr>
      <t xml:space="preserve"> GMO mutual funds in accordance with the evolving views of GMO’s asset allocation group. Prior to 2011, the fund was called the GMO Global Balanced Asset Allocation Fund and prior to 2003 it was called the GMO Global Balanced Allocation Fund. The table shows gross returns as well as returns net of all management expenses and 12b-fees. </t>
    </r>
    <r>
      <rPr>
        <sz val="10"/>
        <color rgb="FF000000"/>
        <rFont val="Palatino Linotype"/>
        <family val="1"/>
      </rPr>
      <t>The benchmark is the GMO Global Asset Allocation Index which is an internally maintained composite benchmark computed by GMO, comprised of (i) the MSCI ACWI (All Country World Index) Index through 6/30/2002, (ii) 48.75% S&amp;P 500 Index, 16.25% MSCI ACWI ex-U.S. Index, and 35% Barclays U.S. Aggregate Index from 6/30/2002 through 3/31/2007, and (iii) 65% MSCI ACWI Index and 35% Barclays U.S. Aggregate Index thereafter.</t>
    </r>
  </si>
  <si>
    <t>Correlation (Forecast Return, Actual Return)</t>
  </si>
  <si>
    <r>
      <rPr>
        <vertAlign val="superscript"/>
        <sz val="11"/>
        <rFont val="Palatino Linotype"/>
        <family val="1"/>
      </rPr>
      <t>b</t>
    </r>
    <r>
      <rPr>
        <sz val="11"/>
        <rFont val="Palatino Linotype"/>
        <family val="1"/>
      </rPr>
      <t xml:space="preserve"> Annual excess returns are measured by taking the geometric difference: (1 + Equity return) / (1 + Risk-free return) – 1</t>
    </r>
  </si>
  <si>
    <r>
      <t xml:space="preserve">Exhibit 8. </t>
    </r>
    <r>
      <rPr>
        <sz val="11"/>
        <color theme="1"/>
        <rFont val="Palatino Linotype"/>
        <family val="1"/>
      </rPr>
      <t>Historical equity returns in developed countries, 1900-2010.</t>
    </r>
  </si>
  <si>
    <r>
      <t xml:space="preserve">Exhibit 7. </t>
    </r>
    <r>
      <rPr>
        <sz val="11"/>
        <color theme="1"/>
        <rFont val="Palatino Linotype"/>
        <family val="1"/>
      </rPr>
      <t>Nominal per share data for S&amp;P Composite Companies and S&amp;P Industrial Firms</t>
    </r>
  </si>
  <si>
    <r>
      <rPr>
        <b/>
        <sz val="11"/>
        <color theme="1"/>
        <rFont val="Palatino"/>
      </rPr>
      <t>Panel B.</t>
    </r>
    <r>
      <rPr>
        <sz val="11"/>
        <color theme="1"/>
        <rFont val="Palatino"/>
      </rPr>
      <t xml:space="preserve"> Unconditional or "steady-state" forecast: Estimate of the long-run required return on stocks</t>
    </r>
  </si>
  <si>
    <t xml:space="preserve">       Dimson, Elroy, Paul Marsh, and Mike Staunton, (2011), "Equity Premiums around the World," </t>
  </si>
  <si>
    <r>
      <rPr>
        <b/>
        <sz val="11"/>
        <rFont val="Palatino"/>
      </rPr>
      <t>Panel B.</t>
    </r>
    <r>
      <rPr>
        <sz val="11"/>
        <rFont val="Palatino"/>
      </rPr>
      <t xml:space="preserve"> Unconditional or "steady-state" forecast: Estimate of the long-run required return on stocks</t>
    </r>
  </si>
  <si>
    <r>
      <rPr>
        <b/>
        <sz val="11"/>
        <color theme="1"/>
        <rFont val="Palatino"/>
      </rPr>
      <t>Panel A.</t>
    </r>
    <r>
      <rPr>
        <sz val="11"/>
        <color theme="1"/>
        <rFont val="Palatino"/>
      </rPr>
      <t xml:space="preserve"> Conditional forecast: Expected stock returns over the next 7-years</t>
    </r>
  </si>
  <si>
    <r>
      <rPr>
        <b/>
        <sz val="11"/>
        <rFont val="Palatino"/>
      </rPr>
      <t>Panel A.</t>
    </r>
    <r>
      <rPr>
        <sz val="11"/>
        <rFont val="Palatino"/>
      </rPr>
      <t xml:space="preserve"> Conditional forecast: Expected stock returns over the next 7-years</t>
    </r>
  </si>
  <si>
    <t>Steady-state level</t>
  </si>
  <si>
    <r>
      <t xml:space="preserve">     The GDP price deflator satisfies:</t>
    </r>
    <r>
      <rPr>
        <i/>
        <sz val="11"/>
        <color theme="1"/>
        <rFont val="Palatino Linotype"/>
        <family val="1"/>
      </rPr>
      <t xml:space="preserve"> Nominal GDP</t>
    </r>
    <r>
      <rPr>
        <i/>
        <vertAlign val="subscript"/>
        <sz val="11"/>
        <color theme="1"/>
        <rFont val="Palatino Linotype"/>
        <family val="1"/>
      </rPr>
      <t>t</t>
    </r>
    <r>
      <rPr>
        <sz val="11"/>
        <color theme="1"/>
        <rFont val="Palatino Linotype"/>
        <family val="1"/>
      </rPr>
      <t xml:space="preserve"> = (</t>
    </r>
    <r>
      <rPr>
        <i/>
        <sz val="11"/>
        <color theme="1"/>
        <rFont val="Palatino Linotype"/>
        <family val="1"/>
      </rPr>
      <t>Price Deflator</t>
    </r>
    <r>
      <rPr>
        <i/>
        <vertAlign val="subscript"/>
        <sz val="11"/>
        <color theme="1"/>
        <rFont val="Palatino Linotype"/>
        <family val="1"/>
      </rPr>
      <t>t</t>
    </r>
    <r>
      <rPr>
        <i/>
        <sz val="11"/>
        <color theme="1"/>
        <rFont val="Palatino Linotype"/>
        <family val="1"/>
      </rPr>
      <t>/100)*Real GDP</t>
    </r>
    <r>
      <rPr>
        <i/>
        <vertAlign val="subscript"/>
        <sz val="11"/>
        <color theme="1"/>
        <rFont val="Palatino Linotype"/>
        <family val="1"/>
      </rPr>
      <t xml:space="preserve">t </t>
    </r>
    <r>
      <rPr>
        <sz val="11"/>
        <color theme="1"/>
        <rFont val="Palatino Linotype"/>
        <family val="1"/>
      </rPr>
      <t>when Real GDP is measured in 2009 dollars.</t>
    </r>
  </si>
  <si>
    <r>
      <t xml:space="preserve">    Second, data on the GDP price deflator  from 1929-2011 is from the Bureau of Economic Analysis: </t>
    </r>
    <r>
      <rPr>
        <u/>
        <sz val="11"/>
        <color rgb="FF0070C0"/>
        <rFont val="Palatino Linotype"/>
        <family val="1"/>
      </rPr>
      <t>http://www.bea.gov/national/xls/gdplev.xls</t>
    </r>
    <r>
      <rPr>
        <sz val="11"/>
        <color theme="1"/>
        <rFont val="Palatino Linotype"/>
        <family val="1"/>
      </rPr>
      <t xml:space="preserve">. Data from 1871-1928 is from </t>
    </r>
    <r>
      <rPr>
        <u/>
        <sz val="11"/>
        <color rgb="FF0070C0"/>
        <rFont val="Palatino Linotype"/>
        <family val="1"/>
      </rPr>
      <t>http://measuringworth.com/usgdp/</t>
    </r>
    <r>
      <rPr>
        <sz val="11"/>
        <color theme="1"/>
        <rFont val="Palatino Linotype"/>
        <family val="1"/>
      </rPr>
      <t>.</t>
    </r>
  </si>
  <si>
    <r>
      <t xml:space="preserve">Exhibit 10. </t>
    </r>
    <r>
      <rPr>
        <sz val="11"/>
        <rFont val="Palatino"/>
      </rPr>
      <t>GMO's proposed forecast of U.S. stock returns as of December 2011.</t>
    </r>
  </si>
  <si>
    <t>U.S. equities (S&amp;P 500)</t>
  </si>
  <si>
    <t>U.S. Treasury bills</t>
  </si>
  <si>
    <t>U.S. small stocks</t>
  </si>
  <si>
    <t>U.S. Treasury bonds</t>
  </si>
  <si>
    <t>U.S. inflation-indexed Treasury  bonds</t>
  </si>
  <si>
    <t>U.S. Real Estate Investment Trusts</t>
  </si>
  <si>
    <r>
      <t xml:space="preserve">Exhibit 5. </t>
    </r>
    <r>
      <rPr>
        <sz val="11"/>
        <color theme="1"/>
        <rFont val="Palatino Linotype"/>
        <family val="1"/>
      </rPr>
      <t>U.S. stock and economic data in nominal (historical) dollars, 1871-2011.</t>
    </r>
  </si>
  <si>
    <r>
      <t xml:space="preserve">Exhibit 6. </t>
    </r>
    <r>
      <rPr>
        <sz val="11"/>
        <color theme="1"/>
        <rFont val="Palatino Linotype"/>
        <family val="1"/>
      </rPr>
      <t>U.S. stock and economic data in real (inflation-adjusted 2011) dollars, 1871-2011.</t>
    </r>
  </si>
  <si>
    <r>
      <t xml:space="preserve">Exhibit 9. </t>
    </r>
    <r>
      <rPr>
        <sz val="11"/>
        <color theme="1"/>
        <rFont val="Palatino"/>
      </rPr>
      <t>GMO's forecast of U.S. stock returns as of June 2007.</t>
    </r>
  </si>
  <si>
    <t>Grantham, Mayo, and Van Otterloo, 2012: Estimating the Equity Risk Premium</t>
  </si>
  <si>
    <t>Harvard Business School Case 213-051</t>
  </si>
  <si>
    <t>Courseware 9-213-717</t>
  </si>
  <si>
    <t>This courseware  was prepared solely as the basis for class discussion. Cases are not intended to serve as endorsements, sources of primary data, or illustrations of effective or ineffective management. Copyright © 2015 President and Fellows of Harvard College. No part of this product may be reproduced, stored in a retrieval system, used in a spreadsheet or transmitted in any form or by any means—electronic, mechanical, photocopying, recording or otherwise—without the permission of Harvard Business School.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</si>
</sst>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0%"/>
    <numFmt numFmtId="165" formatCode="_(* #,##0.0_);_(* \(#,##0.0\);_(* &quot;-&quot;??_);_(@_)"/>
    <numFmt numFmtId="166" formatCode="0.0"/>
    <numFmt numFmtId="167" formatCode="_(* #,##0_);_(* \(#,##0\);_(* &quot;-&quot;??_);_(@_)"/>
    <numFmt numFmtId="168" formatCode="0.0000000000000000%"/>
    <numFmt numFmtId="169" formatCode="&quot;$&quot;#,##0.00"/>
    <numFmt numFmtId="170" formatCode="0.00000%"/>
  </numFmts>
  <fonts count="70">
    <font>
      <sz val="11"/>
      <color theme="1"/>
      <name val="Calibri"/>
      <family val="2"/>
      <scheme val="minor"/>
    </font>
    <font>
      <sz val="11"/>
      <color theme="1"/>
      <name val="Calibri"/>
      <family val="2"/>
      <scheme val="minor"/>
    </font>
    <font>
      <sz val="10"/>
      <name val="Arial"/>
      <family val="2"/>
    </font>
    <font>
      <b/>
      <sz val="11"/>
      <color theme="1"/>
      <name val="Palatino Linotype"/>
      <family val="1"/>
    </font>
    <font>
      <sz val="11"/>
      <color theme="1"/>
      <name val="Palatino Linotype"/>
      <family val="1"/>
    </font>
    <font>
      <b/>
      <i/>
      <sz val="11"/>
      <color theme="1"/>
      <name val="Palatino Linotype"/>
      <family val="1"/>
    </font>
    <font>
      <vertAlign val="superscript"/>
      <sz val="11"/>
      <color theme="1"/>
      <name val="Palatino Linotype"/>
      <family val="1"/>
    </font>
    <font>
      <u/>
      <sz val="11"/>
      <color theme="1"/>
      <name val="Palatino Linotype"/>
      <family val="1"/>
    </font>
    <font>
      <u/>
      <sz val="11"/>
      <color rgb="FF0070C0"/>
      <name val="Palatino Linotype"/>
      <family val="1"/>
    </font>
    <font>
      <i/>
      <sz val="11"/>
      <color theme="1"/>
      <name val="Palatino Linotype"/>
      <family val="1"/>
    </font>
    <font>
      <b/>
      <vertAlign val="superscript"/>
      <sz val="11"/>
      <color theme="1"/>
      <name val="Palatino Linotype"/>
      <family val="1"/>
    </font>
    <font>
      <sz val="11"/>
      <name val="Palatino Linotype"/>
      <family val="1"/>
    </font>
    <font>
      <sz val="8"/>
      <color rgb="FF000000"/>
      <name val="Palatino Linotype"/>
      <family val="1"/>
    </font>
    <font>
      <b/>
      <sz val="11"/>
      <color theme="1"/>
      <name val="Palatino"/>
    </font>
    <font>
      <sz val="11"/>
      <color theme="1"/>
      <name val="Palatino"/>
    </font>
    <font>
      <b/>
      <i/>
      <sz val="11"/>
      <color theme="1"/>
      <name val="Palatino"/>
    </font>
    <font>
      <sz val="11"/>
      <color rgb="FFFF0000"/>
      <name val="Palatino"/>
    </font>
    <font>
      <sz val="11"/>
      <name val="Palatino"/>
    </font>
    <font>
      <b/>
      <sz val="11"/>
      <color theme="1"/>
      <name val="Symbol"/>
      <family val="1"/>
      <charset val="2"/>
    </font>
    <font>
      <b/>
      <sz val="11"/>
      <name val="Palatino"/>
    </font>
    <font>
      <b/>
      <sz val="11"/>
      <color rgb="FFFF0000"/>
      <name val="Palatino"/>
    </font>
    <font>
      <i/>
      <vertAlign val="subscript"/>
      <sz val="11"/>
      <color theme="1"/>
      <name val="Palatino Linotype"/>
      <family val="1"/>
    </font>
    <font>
      <vertAlign val="superscript"/>
      <sz val="11"/>
      <name val="Palatino Linotype"/>
      <family val="1"/>
    </font>
    <font>
      <b/>
      <sz val="11"/>
      <name val="Symbol"/>
      <family val="1"/>
      <charset val="2"/>
    </font>
    <font>
      <u/>
      <sz val="11"/>
      <color theme="10"/>
      <name val="Calibri"/>
      <family val="2"/>
      <scheme val="minor"/>
    </font>
    <font>
      <u/>
      <sz val="11"/>
      <color theme="10"/>
      <name val="Palatino"/>
    </font>
    <font>
      <sz val="10"/>
      <color theme="1"/>
      <name val="Palatino"/>
    </font>
    <font>
      <sz val="11"/>
      <color rgb="FF006100"/>
      <name val="Calibri"/>
      <family val="2"/>
      <scheme val="minor"/>
    </font>
    <font>
      <sz val="11"/>
      <color rgb="FF9C0006"/>
      <name val="Calibri"/>
      <family val="2"/>
      <scheme val="minor"/>
    </font>
    <font>
      <sz val="9"/>
      <name val="TIMES"/>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rgb="FF000000"/>
      <name val="Palatino"/>
    </font>
    <font>
      <sz val="10"/>
      <name val="Palatino"/>
    </font>
    <font>
      <i/>
      <sz val="10"/>
      <color rgb="FF000000"/>
      <name val="Palatino"/>
    </font>
    <font>
      <sz val="10"/>
      <color rgb="FF000000"/>
      <name val="Palatino Linotype"/>
      <family val="1"/>
    </font>
    <font>
      <b/>
      <sz val="11"/>
      <color theme="0"/>
      <name val="Palatino Linotype"/>
      <family val="1"/>
    </font>
    <font>
      <b/>
      <i/>
      <sz val="11"/>
      <name val="Palatino"/>
    </font>
    <font>
      <sz val="10"/>
      <name val="Courier"/>
      <family val="3"/>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Unicode MS"/>
      <family val="2"/>
    </font>
    <font>
      <b/>
      <sz val="10"/>
      <name val="Helvetica"/>
      <family val="2"/>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style="thin">
        <color auto="1"/>
      </top>
      <bottom/>
      <diagonal/>
    </border>
    <border>
      <left/>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23">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9" fontId="2" fillId="0" borderId="0" applyFont="0" applyFill="0" applyBorder="0" applyAlignment="0" applyProtection="0"/>
    <xf numFmtId="0" fontId="2" fillId="0" borderId="0"/>
    <xf numFmtId="0" fontId="24" fillId="0" borderId="0" applyNumberFormat="0" applyFill="0" applyBorder="0" applyAlignment="0" applyProtection="0"/>
    <xf numFmtId="0" fontId="2" fillId="0" borderId="0" applyNumberFormat="0" applyFill="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7"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1" fillId="14"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21" borderId="0" applyNumberFormat="0" applyBorder="0" applyAlignment="0" applyProtection="0"/>
    <xf numFmtId="0" fontId="32" fillId="5" borderId="0" applyNumberFormat="0" applyBorder="0" applyAlignment="0" applyProtection="0"/>
    <xf numFmtId="0" fontId="28" fillId="3" borderId="0" applyNumberFormat="0" applyBorder="0" applyAlignment="0" applyProtection="0"/>
    <xf numFmtId="0" fontId="33" fillId="22" borderId="9" applyNumberFormat="0" applyAlignment="0" applyProtection="0"/>
    <xf numFmtId="0" fontId="34" fillId="23" borderId="10" applyNumberFormat="0" applyAlignment="0" applyProtection="0"/>
    <xf numFmtId="43" fontId="2" fillId="0" borderId="0" applyFont="0" applyFill="0" applyBorder="0" applyAlignment="0" applyProtection="0"/>
    <xf numFmtId="0" fontId="29" fillId="0" borderId="0"/>
    <xf numFmtId="0" fontId="29" fillId="0" borderId="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5" fillId="0" borderId="0" applyNumberFormat="0" applyFill="0" applyBorder="0" applyAlignment="0" applyProtection="0"/>
    <xf numFmtId="0" fontId="36" fillId="6" borderId="0" applyNumberFormat="0" applyBorder="0" applyAlignment="0" applyProtection="0"/>
    <xf numFmtId="0" fontId="27" fillId="2" borderId="0" applyNumberFormat="0" applyBorder="0" applyAlignment="0" applyProtection="0"/>
    <xf numFmtId="0" fontId="37" fillId="0" borderId="11" applyNumberFormat="0" applyFill="0" applyAlignment="0" applyProtection="0"/>
    <xf numFmtId="0" fontId="38" fillId="0" borderId="12" applyNumberFormat="0" applyFill="0" applyAlignment="0" applyProtection="0"/>
    <xf numFmtId="0" fontId="39" fillId="0" borderId="13" applyNumberFormat="0" applyFill="0" applyAlignment="0" applyProtection="0"/>
    <xf numFmtId="0" fontId="39" fillId="0" borderId="0" applyNumberFormat="0" applyFill="0" applyBorder="0" applyAlignment="0" applyProtection="0"/>
    <xf numFmtId="0" fontId="40" fillId="9" borderId="9" applyNumberFormat="0" applyAlignment="0" applyProtection="0"/>
    <xf numFmtId="0" fontId="41" fillId="0" borderId="14" applyNumberFormat="0" applyFill="0" applyAlignment="0" applyProtection="0"/>
    <xf numFmtId="0" fontId="42" fillId="24" borderId="0" applyNumberFormat="0" applyBorder="0" applyAlignment="0" applyProtection="0"/>
    <xf numFmtId="0" fontId="29" fillId="0" borderId="0"/>
    <xf numFmtId="0" fontId="1" fillId="0" borderId="0"/>
    <xf numFmtId="0" fontId="1" fillId="0" borderId="0"/>
    <xf numFmtId="0" fontId="29" fillId="25" borderId="15" applyNumberFormat="0" applyFont="0" applyAlignment="0" applyProtection="0"/>
    <xf numFmtId="0" fontId="43" fillId="22" borderId="16" applyNumberFormat="0" applyAlignment="0" applyProtection="0"/>
    <xf numFmtId="9" fontId="1" fillId="0" borderId="0" applyFont="0" applyFill="0" applyBorder="0" applyAlignment="0" applyProtection="0"/>
    <xf numFmtId="9" fontId="1" fillId="0" borderId="0" applyFont="0" applyFill="0" applyBorder="0" applyAlignment="0" applyProtection="0"/>
    <xf numFmtId="0" fontId="44" fillId="0" borderId="0" applyNumberFormat="0" applyFill="0" applyBorder="0" applyAlignment="0" applyProtection="0"/>
    <xf numFmtId="0" fontId="45" fillId="0" borderId="17" applyNumberFormat="0" applyFill="0" applyAlignment="0" applyProtection="0"/>
    <xf numFmtId="0" fontId="46" fillId="0" borderId="0" applyNumberFormat="0" applyFill="0" applyBorder="0" applyAlignment="0" applyProtection="0"/>
    <xf numFmtId="0" fontId="53" fillId="0" borderId="0"/>
    <xf numFmtId="43" fontId="2" fillId="0" borderId="0" applyFont="0" applyFill="0" applyBorder="0" applyAlignment="0" applyProtection="0"/>
    <xf numFmtId="0" fontId="53" fillId="0" borderId="0"/>
    <xf numFmtId="43" fontId="2" fillId="0" borderId="0" applyFont="0" applyFill="0" applyBorder="0" applyAlignment="0" applyProtection="0"/>
    <xf numFmtId="0" fontId="53" fillId="0" borderId="0"/>
    <xf numFmtId="43" fontId="2" fillId="0" borderId="0" applyFont="0" applyFill="0" applyBorder="0" applyAlignment="0" applyProtection="0"/>
    <xf numFmtId="0" fontId="53" fillId="0" borderId="0"/>
    <xf numFmtId="43" fontId="2" fillId="0" borderId="0" applyFont="0" applyFill="0" applyBorder="0" applyAlignment="0" applyProtection="0"/>
    <xf numFmtId="0" fontId="53" fillId="0" borderId="0"/>
    <xf numFmtId="43" fontId="2" fillId="0" borderId="0" applyFont="0" applyFill="0" applyBorder="0" applyAlignment="0" applyProtection="0"/>
    <xf numFmtId="0" fontId="53" fillId="0" borderId="0"/>
    <xf numFmtId="43" fontId="2" fillId="0" borderId="0" applyFont="0" applyFill="0" applyBorder="0" applyAlignment="0" applyProtection="0"/>
    <xf numFmtId="0" fontId="53" fillId="0" borderId="0"/>
    <xf numFmtId="43" fontId="2" fillId="0" borderId="0" applyFont="0" applyFill="0" applyBorder="0" applyAlignment="0" applyProtection="0"/>
    <xf numFmtId="0" fontId="53" fillId="0" borderId="0"/>
    <xf numFmtId="43" fontId="2" fillId="0" borderId="0" applyFont="0" applyFill="0" applyBorder="0" applyAlignment="0" applyProtection="0"/>
    <xf numFmtId="0" fontId="53" fillId="0" borderId="0"/>
    <xf numFmtId="43" fontId="2" fillId="0" borderId="0" applyFont="0" applyFill="0" applyBorder="0" applyAlignment="0" applyProtection="0"/>
    <xf numFmtId="0" fontId="54" fillId="0" borderId="0" applyNumberFormat="0" applyFill="0" applyBorder="0" applyAlignment="0" applyProtection="0"/>
    <xf numFmtId="0" fontId="55" fillId="0" borderId="18" applyNumberFormat="0" applyFill="0" applyAlignment="0" applyProtection="0"/>
    <xf numFmtId="0" fontId="56" fillId="0" borderId="19" applyNumberFormat="0" applyFill="0" applyAlignment="0" applyProtection="0"/>
    <xf numFmtId="0" fontId="57" fillId="0" borderId="20" applyNumberFormat="0" applyFill="0" applyAlignment="0" applyProtection="0"/>
    <xf numFmtId="0" fontId="57" fillId="0" borderId="0" applyNumberFormat="0" applyFill="0" applyBorder="0" applyAlignment="0" applyProtection="0"/>
    <xf numFmtId="0" fontId="27" fillId="2" borderId="0" applyNumberFormat="0" applyBorder="0" applyAlignment="0" applyProtection="0"/>
    <xf numFmtId="0" fontId="28" fillId="3" borderId="0" applyNumberFormat="0" applyBorder="0" applyAlignment="0" applyProtection="0"/>
    <xf numFmtId="0" fontId="58" fillId="26" borderId="0" applyNumberFormat="0" applyBorder="0" applyAlignment="0" applyProtection="0"/>
    <xf numFmtId="0" fontId="59" fillId="27" borderId="21" applyNumberFormat="0" applyAlignment="0" applyProtection="0"/>
    <xf numFmtId="0" fontId="60" fillId="28" borderId="22" applyNumberFormat="0" applyAlignment="0" applyProtection="0"/>
    <xf numFmtId="0" fontId="61" fillId="28" borderId="21" applyNumberFormat="0" applyAlignment="0" applyProtection="0"/>
    <xf numFmtId="0" fontId="62" fillId="0" borderId="23" applyNumberFormat="0" applyFill="0" applyAlignment="0" applyProtection="0"/>
    <xf numFmtId="0" fontId="63" fillId="29" borderId="24" applyNumberFormat="0" applyAlignment="0" applyProtection="0"/>
    <xf numFmtId="0" fontId="64" fillId="0" borderId="0" applyNumberFormat="0" applyFill="0" applyBorder="0" applyAlignment="0" applyProtection="0"/>
    <xf numFmtId="0" fontId="1" fillId="30" borderId="25" applyNumberFormat="0" applyFont="0" applyAlignment="0" applyProtection="0"/>
    <xf numFmtId="0" fontId="65" fillId="0" borderId="0" applyNumberFormat="0" applyFill="0" applyBorder="0" applyAlignment="0" applyProtection="0"/>
    <xf numFmtId="0" fontId="66" fillId="0" borderId="26" applyNumberFormat="0" applyFill="0" applyAlignment="0" applyProtection="0"/>
    <xf numFmtId="0" fontId="67"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67" fillId="34" borderId="0" applyNumberFormat="0" applyBorder="0" applyAlignment="0" applyProtection="0"/>
    <xf numFmtId="0" fontId="67"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67" fillId="38" borderId="0" applyNumberFormat="0" applyBorder="0" applyAlignment="0" applyProtection="0"/>
    <xf numFmtId="0" fontId="67"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67" fillId="42" borderId="0" applyNumberFormat="0" applyBorder="0" applyAlignment="0" applyProtection="0"/>
    <xf numFmtId="0" fontId="67"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67" fillId="46" borderId="0" applyNumberFormat="0" applyBorder="0" applyAlignment="0" applyProtection="0"/>
    <xf numFmtId="0" fontId="67"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67" fillId="50" borderId="0" applyNumberFormat="0" applyBorder="0" applyAlignment="0" applyProtection="0"/>
    <xf numFmtId="0" fontId="67"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67" fillId="54" borderId="0" applyNumberFormat="0" applyBorder="0" applyAlignment="0" applyProtection="0"/>
    <xf numFmtId="0" fontId="2" fillId="0" borderId="0"/>
    <xf numFmtId="0" fontId="2" fillId="0" borderId="0"/>
  </cellStyleXfs>
  <cellXfs count="149">
    <xf numFmtId="0" fontId="0" fillId="0" borderId="0" xfId="0"/>
    <xf numFmtId="9" fontId="0" fillId="0" borderId="0" xfId="2" applyFont="1"/>
    <xf numFmtId="10" fontId="0" fillId="0" borderId="0" xfId="2" applyNumberFormat="1" applyFont="1"/>
    <xf numFmtId="2" fontId="0" fillId="0" borderId="0" xfId="0" applyNumberFormat="1"/>
    <xf numFmtId="0" fontId="3" fillId="0" borderId="0" xfId="0" quotePrefix="1" applyFont="1"/>
    <xf numFmtId="0" fontId="4" fillId="0" borderId="0" xfId="0" applyFont="1"/>
    <xf numFmtId="43" fontId="4" fillId="0" borderId="0" xfId="1" applyFont="1"/>
    <xf numFmtId="0" fontId="3" fillId="0" borderId="0" xfId="0" applyFont="1"/>
    <xf numFmtId="0" fontId="3" fillId="0" borderId="0" xfId="0" applyFont="1" applyAlignment="1">
      <alignment horizontal="center"/>
    </xf>
    <xf numFmtId="0" fontId="5" fillId="0" borderId="0" xfId="0" applyFont="1" applyAlignment="1">
      <alignment horizontal="right"/>
    </xf>
    <xf numFmtId="0" fontId="5" fillId="0" borderId="0" xfId="0" applyFont="1"/>
    <xf numFmtId="10" fontId="5" fillId="0" borderId="0" xfId="0" applyNumberFormat="1" applyFont="1" applyAlignment="1">
      <alignment horizontal="right"/>
    </xf>
    <xf numFmtId="0" fontId="3" fillId="0" borderId="0" xfId="0" applyFont="1" applyAlignment="1">
      <alignment horizontal="right"/>
    </xf>
    <xf numFmtId="0" fontId="5" fillId="0" borderId="2" xfId="0" applyFont="1" applyBorder="1" applyAlignment="1">
      <alignment horizontal="right"/>
    </xf>
    <xf numFmtId="10" fontId="5" fillId="0" borderId="2" xfId="0" applyNumberFormat="1" applyFont="1" applyBorder="1" applyAlignment="1">
      <alignment horizontal="right"/>
    </xf>
    <xf numFmtId="43" fontId="4" fillId="0" borderId="0" xfId="1" applyFont="1" applyAlignment="1">
      <alignment horizontal="right"/>
    </xf>
    <xf numFmtId="37" fontId="4" fillId="0" borderId="0" xfId="1" applyNumberFormat="1" applyFont="1"/>
    <xf numFmtId="165" fontId="4" fillId="0" borderId="0" xfId="1" applyNumberFormat="1" applyFont="1"/>
    <xf numFmtId="164" fontId="4" fillId="0" borderId="0" xfId="2" applyNumberFormat="1" applyFont="1"/>
    <xf numFmtId="10" fontId="4" fillId="0" borderId="0" xfId="2" applyNumberFormat="1" applyFont="1"/>
    <xf numFmtId="10" fontId="4" fillId="0" borderId="0" xfId="0" applyNumberFormat="1" applyFont="1"/>
    <xf numFmtId="37" fontId="4" fillId="0" borderId="1" xfId="0" applyNumberFormat="1" applyFont="1" applyBorder="1"/>
    <xf numFmtId="0" fontId="4" fillId="0" borderId="1" xfId="0" applyFont="1" applyBorder="1"/>
    <xf numFmtId="37" fontId="4" fillId="0" borderId="0" xfId="0" applyNumberFormat="1" applyFont="1"/>
    <xf numFmtId="37" fontId="4" fillId="0" borderId="0" xfId="0" quotePrefix="1" applyNumberFormat="1" applyFont="1" applyFill="1" applyAlignment="1">
      <alignment horizontal="left"/>
    </xf>
    <xf numFmtId="37" fontId="4" fillId="0" borderId="0" xfId="0" applyNumberFormat="1" applyFont="1" applyFill="1"/>
    <xf numFmtId="10" fontId="5" fillId="0" borderId="0" xfId="0" applyNumberFormat="1" applyFont="1" applyBorder="1" applyAlignment="1">
      <alignment horizontal="right"/>
    </xf>
    <xf numFmtId="0" fontId="5" fillId="0" borderId="0" xfId="0" applyFont="1" applyAlignment="1">
      <alignment horizontal="center"/>
    </xf>
    <xf numFmtId="0" fontId="11" fillId="0" borderId="0" xfId="0" applyFont="1"/>
    <xf numFmtId="4" fontId="4" fillId="0" borderId="0" xfId="1" applyNumberFormat="1" applyFont="1" applyAlignment="1">
      <alignment horizontal="right"/>
    </xf>
    <xf numFmtId="4" fontId="4" fillId="0" borderId="0" xfId="0" applyNumberFormat="1" applyFont="1"/>
    <xf numFmtId="164" fontId="3" fillId="0" borderId="0" xfId="2" applyNumberFormat="1" applyFont="1"/>
    <xf numFmtId="0" fontId="12" fillId="0" borderId="0" xfId="0" applyFont="1"/>
    <xf numFmtId="0" fontId="3" fillId="0" borderId="1" xfId="0" applyFont="1" applyBorder="1"/>
    <xf numFmtId="0" fontId="3" fillId="0" borderId="2" xfId="0" applyFont="1" applyBorder="1" applyAlignment="1">
      <alignment horizontal="right"/>
    </xf>
    <xf numFmtId="166" fontId="4" fillId="0" borderId="0" xfId="0" applyNumberFormat="1" applyFont="1"/>
    <xf numFmtId="0" fontId="4" fillId="0" borderId="2" xfId="0" applyFont="1" applyBorder="1"/>
    <xf numFmtId="0" fontId="4" fillId="0" borderId="0" xfId="0" applyFont="1" applyBorder="1"/>
    <xf numFmtId="37" fontId="4" fillId="0" borderId="0" xfId="0" quotePrefix="1" applyNumberFormat="1" applyFont="1" applyBorder="1"/>
    <xf numFmtId="37" fontId="4" fillId="0" borderId="0" xfId="0" applyNumberFormat="1" applyFont="1" applyBorder="1"/>
    <xf numFmtId="0" fontId="13" fillId="0" borderId="0" xfId="0" quotePrefix="1" applyFont="1"/>
    <xf numFmtId="0" fontId="14" fillId="0" borderId="0" xfId="0" applyFont="1" applyAlignment="1">
      <alignment horizontal="center"/>
    </xf>
    <xf numFmtId="0" fontId="14" fillId="0" borderId="0" xfId="0" applyFont="1"/>
    <xf numFmtId="0" fontId="14" fillId="0" borderId="2" xfId="0" applyFont="1" applyBorder="1" applyAlignment="1">
      <alignment horizontal="center"/>
    </xf>
    <xf numFmtId="0" fontId="14" fillId="0" borderId="2" xfId="0" applyFont="1" applyBorder="1"/>
    <xf numFmtId="0" fontId="15" fillId="0" borderId="0" xfId="0" applyFont="1"/>
    <xf numFmtId="0" fontId="14" fillId="0" borderId="3" xfId="0" applyFont="1" applyBorder="1"/>
    <xf numFmtId="0" fontId="14" fillId="0" borderId="1" xfId="0" applyFont="1" applyBorder="1" applyAlignment="1">
      <alignment horizontal="center"/>
    </xf>
    <xf numFmtId="0" fontId="13" fillId="0" borderId="4" xfId="0" applyFont="1" applyBorder="1" applyAlignment="1">
      <alignment horizontal="center"/>
    </xf>
    <xf numFmtId="0" fontId="13" fillId="0" borderId="1" xfId="0" applyFont="1" applyBorder="1" applyAlignment="1">
      <alignment horizontal="center"/>
    </xf>
    <xf numFmtId="0" fontId="14" fillId="0" borderId="5" xfId="0" applyFont="1" applyBorder="1"/>
    <xf numFmtId="0" fontId="13" fillId="0" borderId="0" xfId="0" applyFont="1" applyBorder="1" applyAlignment="1">
      <alignment horizontal="center"/>
    </xf>
    <xf numFmtId="0" fontId="14" fillId="0" borderId="0"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4" fillId="0" borderId="5" xfId="0" applyFont="1" applyBorder="1" applyAlignment="1">
      <alignment horizontal="right"/>
    </xf>
    <xf numFmtId="0" fontId="13" fillId="0" borderId="0" xfId="0" quotePrefix="1" applyFont="1" applyBorder="1" applyAlignment="1">
      <alignment horizontal="center"/>
    </xf>
    <xf numFmtId="0" fontId="14" fillId="0" borderId="6" xfId="0" applyFont="1" applyBorder="1" applyAlignment="1">
      <alignment horizontal="center"/>
    </xf>
    <xf numFmtId="0" fontId="14" fillId="0" borderId="0" xfId="0" applyFont="1" applyBorder="1"/>
    <xf numFmtId="0" fontId="13" fillId="0" borderId="5" xfId="0" applyFont="1" applyBorder="1" applyAlignment="1">
      <alignment horizontal="right"/>
    </xf>
    <xf numFmtId="166" fontId="16" fillId="0" borderId="0" xfId="0" applyNumberFormat="1" applyFont="1" applyBorder="1" applyAlignment="1">
      <alignment horizontal="center"/>
    </xf>
    <xf numFmtId="164" fontId="14" fillId="0" borderId="0" xfId="0" applyNumberFormat="1" applyFont="1" applyBorder="1" applyAlignment="1">
      <alignment horizontal="center"/>
    </xf>
    <xf numFmtId="164" fontId="17" fillId="0" borderId="0" xfId="0" applyNumberFormat="1" applyFont="1" applyBorder="1" applyAlignment="1">
      <alignment horizontal="center"/>
    </xf>
    <xf numFmtId="164" fontId="13" fillId="0" borderId="0" xfId="0" applyNumberFormat="1" applyFont="1" applyBorder="1" applyAlignment="1">
      <alignment horizontal="center"/>
    </xf>
    <xf numFmtId="164" fontId="14" fillId="0" borderId="0" xfId="2" applyNumberFormat="1" applyFont="1" applyBorder="1" applyAlignment="1">
      <alignment horizontal="center"/>
    </xf>
    <xf numFmtId="164" fontId="14" fillId="0" borderId="5" xfId="0" applyNumberFormat="1" applyFont="1" applyBorder="1" applyAlignment="1">
      <alignment horizontal="center"/>
    </xf>
    <xf numFmtId="164" fontId="14" fillId="0" borderId="6" xfId="0" applyNumberFormat="1" applyFont="1" applyBorder="1" applyAlignment="1">
      <alignment horizontal="center"/>
    </xf>
    <xf numFmtId="0" fontId="14" fillId="0" borderId="7" xfId="0" applyFont="1" applyBorder="1"/>
    <xf numFmtId="0" fontId="14" fillId="0" borderId="8" xfId="0" applyFont="1" applyBorder="1" applyAlignment="1">
      <alignment horizontal="center"/>
    </xf>
    <xf numFmtId="166" fontId="14" fillId="0" borderId="0" xfId="0" applyNumberFormat="1" applyFont="1" applyBorder="1" applyAlignment="1">
      <alignment horizontal="center"/>
    </xf>
    <xf numFmtId="37" fontId="14" fillId="0" borderId="0" xfId="0" quotePrefix="1" applyNumberFormat="1" applyFont="1" applyBorder="1"/>
    <xf numFmtId="0" fontId="4" fillId="0" borderId="0" xfId="0" applyFont="1" applyAlignment="1">
      <alignment horizontal="right"/>
    </xf>
    <xf numFmtId="0" fontId="13" fillId="0" borderId="3" xfId="0" applyFont="1" applyBorder="1" applyAlignment="1">
      <alignment horizontal="center"/>
    </xf>
    <xf numFmtId="0" fontId="14" fillId="0" borderId="5" xfId="0" applyFont="1" applyBorder="1" applyAlignment="1">
      <alignment horizontal="center"/>
    </xf>
    <xf numFmtId="164" fontId="19" fillId="0" borderId="0" xfId="0" applyNumberFormat="1" applyFont="1" applyBorder="1" applyAlignment="1">
      <alignment horizontal="center"/>
    </xf>
    <xf numFmtId="166" fontId="20" fillId="0" borderId="0" xfId="0" applyNumberFormat="1" applyFont="1" applyBorder="1" applyAlignment="1">
      <alignment horizontal="center"/>
    </xf>
    <xf numFmtId="164" fontId="20" fillId="0" borderId="0" xfId="0" applyNumberFormat="1" applyFont="1" applyBorder="1" applyAlignment="1">
      <alignment horizontal="center"/>
    </xf>
    <xf numFmtId="0" fontId="13" fillId="0" borderId="0" xfId="0" applyFont="1"/>
    <xf numFmtId="1" fontId="0" fillId="0" borderId="0" xfId="0" applyNumberFormat="1"/>
    <xf numFmtId="167" fontId="0" fillId="0" borderId="0" xfId="1" applyNumberFormat="1" applyFont="1"/>
    <xf numFmtId="0" fontId="3" fillId="0" borderId="0" xfId="0" applyFont="1" applyAlignment="1">
      <alignment wrapText="1"/>
    </xf>
    <xf numFmtId="165" fontId="4" fillId="0" borderId="0" xfId="0" applyNumberFormat="1" applyFont="1"/>
    <xf numFmtId="0" fontId="4" fillId="0" borderId="0" xfId="0" applyFont="1" applyAlignment="1">
      <alignment horizontal="right" wrapText="1"/>
    </xf>
    <xf numFmtId="165" fontId="4" fillId="0" borderId="0" xfId="1" applyNumberFormat="1" applyFont="1" applyAlignment="1">
      <alignment horizontal="right" wrapText="1"/>
    </xf>
    <xf numFmtId="165" fontId="4" fillId="0" borderId="0" xfId="0" applyNumberFormat="1" applyFont="1" applyAlignment="1">
      <alignment horizontal="right" wrapText="1"/>
    </xf>
    <xf numFmtId="37" fontId="4" fillId="0" borderId="2" xfId="0" applyNumberFormat="1" applyFont="1" applyBorder="1"/>
    <xf numFmtId="10" fontId="4" fillId="0" borderId="2" xfId="0" applyNumberFormat="1" applyFont="1" applyBorder="1"/>
    <xf numFmtId="37" fontId="11" fillId="0" borderId="0" xfId="0" applyNumberFormat="1" applyFont="1"/>
    <xf numFmtId="37" fontId="11" fillId="0" borderId="0" xfId="0" quotePrefix="1" applyNumberFormat="1" applyFont="1" applyFill="1" applyAlignment="1">
      <alignment horizontal="left"/>
    </xf>
    <xf numFmtId="0" fontId="14" fillId="0" borderId="4" xfId="0" applyFont="1" applyBorder="1" applyAlignment="1">
      <alignment horizontal="center"/>
    </xf>
    <xf numFmtId="166" fontId="17" fillId="0" borderId="0" xfId="0" applyNumberFormat="1" applyFont="1" applyBorder="1" applyAlignment="1">
      <alignment horizontal="center"/>
    </xf>
    <xf numFmtId="0" fontId="17" fillId="0" borderId="0" xfId="0" applyFont="1" applyBorder="1" applyAlignment="1">
      <alignment horizontal="center"/>
    </xf>
    <xf numFmtId="0" fontId="17" fillId="0" borderId="6" xfId="0" applyFont="1" applyBorder="1" applyAlignment="1">
      <alignment horizontal="center"/>
    </xf>
    <xf numFmtId="0" fontId="17" fillId="0" borderId="0" xfId="0" applyFont="1"/>
    <xf numFmtId="0" fontId="17" fillId="0" borderId="5" xfId="0" applyFont="1" applyBorder="1"/>
    <xf numFmtId="0" fontId="17" fillId="0" borderId="0" xfId="0" applyFont="1" applyBorder="1"/>
    <xf numFmtId="0" fontId="19" fillId="0" borderId="0" xfId="0" applyFont="1" applyBorder="1" applyAlignment="1">
      <alignment horizontal="center"/>
    </xf>
    <xf numFmtId="0" fontId="19" fillId="0" borderId="0" xfId="0" quotePrefix="1" applyFont="1" applyBorder="1" applyAlignment="1">
      <alignment horizontal="center"/>
    </xf>
    <xf numFmtId="0" fontId="19" fillId="0" borderId="6" xfId="0" applyFont="1" applyBorder="1" applyAlignment="1">
      <alignment horizontal="center"/>
    </xf>
    <xf numFmtId="0" fontId="19" fillId="0" borderId="5" xfId="0" applyFont="1" applyBorder="1" applyAlignment="1">
      <alignment horizontal="center"/>
    </xf>
    <xf numFmtId="0" fontId="17" fillId="0" borderId="5" xfId="0" applyFont="1" applyBorder="1" applyAlignment="1">
      <alignment horizontal="center"/>
    </xf>
    <xf numFmtId="164" fontId="17" fillId="0" borderId="0" xfId="2" applyNumberFormat="1" applyFont="1" applyBorder="1" applyAlignment="1">
      <alignment horizontal="center"/>
    </xf>
    <xf numFmtId="164" fontId="17" fillId="0" borderId="6" xfId="0" applyNumberFormat="1" applyFont="1" applyBorder="1" applyAlignment="1">
      <alignment horizontal="center"/>
    </xf>
    <xf numFmtId="164" fontId="17" fillId="0" borderId="5" xfId="0" applyNumberFormat="1" applyFont="1" applyBorder="1" applyAlignment="1">
      <alignment horizontal="center"/>
    </xf>
    <xf numFmtId="0" fontId="24" fillId="0" borderId="0" xfId="6"/>
    <xf numFmtId="10" fontId="14" fillId="0" borderId="0" xfId="2" applyNumberFormat="1" applyFont="1"/>
    <xf numFmtId="10" fontId="14" fillId="0" borderId="0" xfId="0" applyNumberFormat="1" applyFont="1"/>
    <xf numFmtId="0" fontId="25" fillId="0" borderId="0" xfId="6" applyFont="1"/>
    <xf numFmtId="0" fontId="26" fillId="0" borderId="0" xfId="0" applyFont="1" applyAlignment="1">
      <alignment horizontal="left" vertical="center"/>
    </xf>
    <xf numFmtId="167" fontId="14" fillId="0" borderId="0" xfId="1" applyNumberFormat="1" applyFont="1"/>
    <xf numFmtId="168" fontId="14" fillId="0" borderId="8" xfId="2" applyNumberFormat="1" applyFont="1" applyBorder="1" applyAlignment="1">
      <alignment horizontal="center"/>
    </xf>
    <xf numFmtId="2" fontId="3" fillId="0" borderId="0" xfId="0" applyNumberFormat="1" applyFont="1"/>
    <xf numFmtId="0" fontId="11" fillId="0" borderId="2" xfId="0" applyFont="1" applyBorder="1"/>
    <xf numFmtId="164" fontId="11" fillId="0" borderId="2" xfId="2" applyNumberFormat="1" applyFont="1" applyBorder="1"/>
    <xf numFmtId="166" fontId="11" fillId="0" borderId="2" xfId="0" applyNumberFormat="1" applyFont="1" applyBorder="1"/>
    <xf numFmtId="169" fontId="2" fillId="0" borderId="0" xfId="36" applyNumberFormat="1" applyFont="1" applyBorder="1" applyAlignment="1">
      <alignment horizontal="right"/>
    </xf>
    <xf numFmtId="1" fontId="3" fillId="0" borderId="0" xfId="0" applyNumberFormat="1" applyFont="1" applyAlignment="1">
      <alignment horizontal="center" wrapText="1"/>
    </xf>
    <xf numFmtId="167" fontId="3" fillId="0" borderId="0" xfId="1" applyNumberFormat="1" applyFont="1" applyAlignment="1">
      <alignment horizontal="center" wrapText="1"/>
    </xf>
    <xf numFmtId="0" fontId="51" fillId="0" borderId="0" xfId="0" applyFont="1" applyAlignment="1">
      <alignment horizontal="right"/>
    </xf>
    <xf numFmtId="0" fontId="3" fillId="0" borderId="2" xfId="0" applyFont="1" applyBorder="1"/>
    <xf numFmtId="0" fontId="19" fillId="0" borderId="0" xfId="0" quotePrefix="1" applyFont="1"/>
    <xf numFmtId="0" fontId="17" fillId="0" borderId="0" xfId="0" applyFont="1" applyAlignment="1">
      <alignment horizontal="center"/>
    </xf>
    <xf numFmtId="0" fontId="17" fillId="0" borderId="2" xfId="0" applyFont="1" applyBorder="1"/>
    <xf numFmtId="0" fontId="17" fillId="0" borderId="2" xfId="0" applyFont="1" applyBorder="1" applyAlignment="1">
      <alignment horizontal="center"/>
    </xf>
    <xf numFmtId="0" fontId="52" fillId="0" borderId="0" xfId="0" applyFont="1"/>
    <xf numFmtId="0" fontId="17" fillId="0" borderId="3" xfId="0" applyFont="1" applyBorder="1"/>
    <xf numFmtId="0" fontId="17" fillId="0" borderId="5" xfId="0" applyFont="1" applyBorder="1" applyAlignment="1">
      <alignment horizontal="right"/>
    </xf>
    <xf numFmtId="0" fontId="19" fillId="0" borderId="5" xfId="0" applyFont="1" applyBorder="1" applyAlignment="1">
      <alignment horizontal="right"/>
    </xf>
    <xf numFmtId="0" fontId="17" fillId="0" borderId="7" xfId="0" applyFont="1" applyBorder="1"/>
    <xf numFmtId="164" fontId="17" fillId="0" borderId="8" xfId="2" applyNumberFormat="1" applyFont="1" applyBorder="1" applyAlignment="1">
      <alignment horizontal="center"/>
    </xf>
    <xf numFmtId="0" fontId="17" fillId="0" borderId="8" xfId="0" applyFont="1" applyBorder="1" applyAlignment="1">
      <alignment horizontal="center"/>
    </xf>
    <xf numFmtId="37" fontId="17" fillId="0" borderId="0" xfId="0" quotePrefix="1" applyNumberFormat="1" applyFont="1" applyBorder="1"/>
    <xf numFmtId="166" fontId="17" fillId="0" borderId="0" xfId="0" applyNumberFormat="1" applyFont="1" applyFill="1" applyBorder="1" applyAlignment="1">
      <alignment horizontal="center"/>
    </xf>
    <xf numFmtId="1" fontId="2" fillId="0" borderId="0" xfId="122" applyNumberFormat="1" applyFont="1" applyFill="1" applyBorder="1" applyAlignment="1" applyProtection="1"/>
    <xf numFmtId="0" fontId="68" fillId="0" borderId="0" xfId="0" applyFont="1" applyAlignment="1">
      <alignment vertical="center"/>
    </xf>
    <xf numFmtId="0" fontId="0" fillId="0" borderId="0" xfId="0" applyAlignment="1">
      <alignment vertical="top" wrapText="1"/>
    </xf>
    <xf numFmtId="0" fontId="2" fillId="0" borderId="0" xfId="121"/>
    <xf numFmtId="0" fontId="0" fillId="0" borderId="0" xfId="0"/>
    <xf numFmtId="3" fontId="0" fillId="0" borderId="0" xfId="0" applyNumberFormat="1"/>
    <xf numFmtId="170" fontId="4" fillId="0" borderId="0" xfId="0" applyNumberFormat="1" applyFont="1"/>
    <xf numFmtId="164" fontId="4" fillId="0" borderId="0" xfId="0" applyNumberFormat="1" applyFont="1"/>
    <xf numFmtId="0" fontId="47" fillId="0" borderId="0" xfId="0" applyFont="1" applyAlignment="1">
      <alignment horizontal="left" vertical="center"/>
    </xf>
    <xf numFmtId="0" fontId="47" fillId="0" borderId="0" xfId="0" applyFont="1" applyAlignment="1">
      <alignment horizontal="left" vertical="center" wrapText="1"/>
    </xf>
    <xf numFmtId="0" fontId="5" fillId="0" borderId="2" xfId="0"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69" fillId="0" borderId="0" xfId="0" applyFont="1" applyAlignment="1">
      <alignment horizontal="left"/>
    </xf>
    <xf numFmtId="0" fontId="0" fillId="0" borderId="0" xfId="0" applyAlignment="1">
      <alignment horizontal="left"/>
    </xf>
    <xf numFmtId="0" fontId="0" fillId="0" borderId="0" xfId="0" applyAlignment="1">
      <alignment horizontal="justify" vertical="top" wrapText="1"/>
    </xf>
  </cellXfs>
  <cellStyles count="123">
    <cellStyle name="_x000a_bidires=100_x000d_" xfId="3"/>
    <cellStyle name="20% - Accent1" xfId="98" builtinId="30" customBuiltin="1"/>
    <cellStyle name="20% - Accent1 2" xfId="8"/>
    <cellStyle name="20% - Accent2" xfId="102" builtinId="34" customBuiltin="1"/>
    <cellStyle name="20% - Accent2 2" xfId="9"/>
    <cellStyle name="20% - Accent3" xfId="106" builtinId="38" customBuiltin="1"/>
    <cellStyle name="20% - Accent3 2" xfId="10"/>
    <cellStyle name="20% - Accent4" xfId="110" builtinId="42" customBuiltin="1"/>
    <cellStyle name="20% - Accent4 2" xfId="11"/>
    <cellStyle name="20% - Accent5" xfId="114" builtinId="46" customBuiltin="1"/>
    <cellStyle name="20% - Accent5 2" xfId="12"/>
    <cellStyle name="20% - Accent6" xfId="118" builtinId="50" customBuiltin="1"/>
    <cellStyle name="20% - Accent6 2" xfId="13"/>
    <cellStyle name="40% - Accent1" xfId="99" builtinId="31" customBuiltin="1"/>
    <cellStyle name="40% - Accent1 2" xfId="14"/>
    <cellStyle name="40% - Accent2" xfId="103" builtinId="35" customBuiltin="1"/>
    <cellStyle name="40% - Accent2 2" xfId="15"/>
    <cellStyle name="40% - Accent3" xfId="107" builtinId="39" customBuiltin="1"/>
    <cellStyle name="40% - Accent3 2" xfId="16"/>
    <cellStyle name="40% - Accent4" xfId="111" builtinId="43" customBuiltin="1"/>
    <cellStyle name="40% - Accent4 2" xfId="17"/>
    <cellStyle name="40% - Accent5" xfId="115" builtinId="47" customBuiltin="1"/>
    <cellStyle name="40% - Accent5 2" xfId="18"/>
    <cellStyle name="40% - Accent6" xfId="119" builtinId="51" customBuiltin="1"/>
    <cellStyle name="40% - Accent6 2" xfId="19"/>
    <cellStyle name="60% - Accent1" xfId="100" builtinId="32" customBuiltin="1"/>
    <cellStyle name="60% - Accent1 2" xfId="20"/>
    <cellStyle name="60% - Accent2" xfId="104" builtinId="36" customBuiltin="1"/>
    <cellStyle name="60% - Accent2 2" xfId="21"/>
    <cellStyle name="60% - Accent3" xfId="108" builtinId="40" customBuiltin="1"/>
    <cellStyle name="60% - Accent3 2" xfId="22"/>
    <cellStyle name="60% - Accent4" xfId="112" builtinId="44" customBuiltin="1"/>
    <cellStyle name="60% - Accent4 2" xfId="23"/>
    <cellStyle name="60% - Accent5" xfId="116" builtinId="48" customBuiltin="1"/>
    <cellStyle name="60% - Accent5 2" xfId="24"/>
    <cellStyle name="60% - Accent6" xfId="120" builtinId="52" customBuiltin="1"/>
    <cellStyle name="60% - Accent6 2" xfId="25"/>
    <cellStyle name="Accent1" xfId="97" builtinId="29" customBuiltin="1"/>
    <cellStyle name="Accent1 2" xfId="26"/>
    <cellStyle name="Accent2" xfId="101" builtinId="33" customBuiltin="1"/>
    <cellStyle name="Accent2 2" xfId="27"/>
    <cellStyle name="Accent3" xfId="105" builtinId="37" customBuiltin="1"/>
    <cellStyle name="Accent3 2" xfId="28"/>
    <cellStyle name="Accent4" xfId="109" builtinId="41" customBuiltin="1"/>
    <cellStyle name="Accent4 2" xfId="29"/>
    <cellStyle name="Accent5" xfId="113" builtinId="45" customBuiltin="1"/>
    <cellStyle name="Accent5 2" xfId="30"/>
    <cellStyle name="Accent6" xfId="117" builtinId="49" customBuiltin="1"/>
    <cellStyle name="Accent6 2" xfId="31"/>
    <cellStyle name="Bad" xfId="86" builtinId="27" customBuiltin="1"/>
    <cellStyle name="Bad 2" xfId="33"/>
    <cellStyle name="Bad 3" xfId="32"/>
    <cellStyle name="Calculation" xfId="90" builtinId="22" customBuiltin="1"/>
    <cellStyle name="Calculation 2" xfId="34"/>
    <cellStyle name="Check Cell" xfId="92" builtinId="23" customBuiltin="1"/>
    <cellStyle name="Check Cell 2" xfId="35"/>
    <cellStyle name="Comma" xfId="1" builtinId="3"/>
    <cellStyle name="Comma  - Style1" xfId="37"/>
    <cellStyle name="Comma 10" xfId="77"/>
    <cellStyle name="Comma 11" xfId="79"/>
    <cellStyle name="Comma 2" xfId="36"/>
    <cellStyle name="Comma 3" xfId="63"/>
    <cellStyle name="Comma 4" xfId="65"/>
    <cellStyle name="Comma 5" xfId="67"/>
    <cellStyle name="Comma 6" xfId="69"/>
    <cellStyle name="Comma 7" xfId="71"/>
    <cellStyle name="Comma 8" xfId="73"/>
    <cellStyle name="Comma 9" xfId="75"/>
    <cellStyle name="Curren - Style2" xfId="38"/>
    <cellStyle name="Currency 2" xfId="40"/>
    <cellStyle name="Currency 3" xfId="41"/>
    <cellStyle name="Currency 4" xfId="39"/>
    <cellStyle name="Explanatory Text" xfId="95" builtinId="53" customBuiltin="1"/>
    <cellStyle name="Explanatory Text 2" xfId="42"/>
    <cellStyle name="Good" xfId="85" builtinId="26" customBuiltin="1"/>
    <cellStyle name="Good 2" xfId="44"/>
    <cellStyle name="Good 3" xfId="43"/>
    <cellStyle name="Heading 1" xfId="81" builtinId="16" customBuiltin="1"/>
    <cellStyle name="Heading 1 2" xfId="45"/>
    <cellStyle name="Heading 2" xfId="82" builtinId="17" customBuiltin="1"/>
    <cellStyle name="Heading 2 2" xfId="46"/>
    <cellStyle name="Heading 3" xfId="83" builtinId="18" customBuiltin="1"/>
    <cellStyle name="Heading 3 2" xfId="47"/>
    <cellStyle name="Heading 4" xfId="84" builtinId="19" customBuiltin="1"/>
    <cellStyle name="Heading 4 2" xfId="48"/>
    <cellStyle name="Hyperlink" xfId="6" builtinId="8"/>
    <cellStyle name="Input" xfId="88" builtinId="20" customBuiltin="1"/>
    <cellStyle name="Input 2" xfId="49"/>
    <cellStyle name="Linked Cell" xfId="91" builtinId="24" customBuiltin="1"/>
    <cellStyle name="Linked Cell 2" xfId="50"/>
    <cellStyle name="Neutral" xfId="87" builtinId="28" customBuiltin="1"/>
    <cellStyle name="Neutral 2" xfId="51"/>
    <cellStyle name="Normal" xfId="0" builtinId="0"/>
    <cellStyle name="Normal - Style3" xfId="52"/>
    <cellStyle name="Normal 10" xfId="72"/>
    <cellStyle name="Normal 11" xfId="74"/>
    <cellStyle name="Normal 12" xfId="76"/>
    <cellStyle name="Normal 13" xfId="78"/>
    <cellStyle name="Normal 14" xfId="122"/>
    <cellStyle name="Normal 15" xfId="121"/>
    <cellStyle name="Normal 2" xfId="53"/>
    <cellStyle name="Normal 3" xfId="5"/>
    <cellStyle name="Normal 3 2" xfId="54"/>
    <cellStyle name="Normal 4" xfId="7"/>
    <cellStyle name="Normal 5" xfId="62"/>
    <cellStyle name="Normal 6" xfId="64"/>
    <cellStyle name="Normal 7" xfId="66"/>
    <cellStyle name="Normal 8" xfId="68"/>
    <cellStyle name="Normal 9" xfId="70"/>
    <cellStyle name="Note" xfId="94" builtinId="10" customBuiltin="1"/>
    <cellStyle name="Note 2" xfId="55"/>
    <cellStyle name="Output" xfId="89" builtinId="21" customBuiltin="1"/>
    <cellStyle name="Output 2" xfId="56"/>
    <cellStyle name="Percent" xfId="2" builtinId="5"/>
    <cellStyle name="Percent 2" xfId="4"/>
    <cellStyle name="Percent 2 2" xfId="57"/>
    <cellStyle name="Percent 3" xfId="58"/>
    <cellStyle name="Title" xfId="80" builtinId="15" customBuiltin="1"/>
    <cellStyle name="Title 2" xfId="59"/>
    <cellStyle name="Total" xfId="96" builtinId="25" customBuiltin="1"/>
    <cellStyle name="Total 2" xfId="60"/>
    <cellStyle name="Warning Text" xfId="93" builtinId="11" customBuiltin="1"/>
    <cellStyle name="Warning Text 2" xfId="6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9050972301097908"/>
          <c:y val="0.1164469147238948"/>
          <c:w val="0.57190214783912807"/>
          <c:h val="0.79358270055815217"/>
        </c:manualLayout>
      </c:layout>
      <c:barChart>
        <c:barDir val="bar"/>
        <c:grouping val="clustered"/>
        <c:varyColors val="0"/>
        <c:ser>
          <c:idx val="1"/>
          <c:order val="0"/>
          <c:tx>
            <c:strRef>
              <c:f>'Exhibit 1'!$C$1</c:f>
              <c:strCache>
                <c:ptCount val="1"/>
                <c:pt idx="0">
                  <c:v>Realized 10-year return (Jan. 2002 to Dec. 2011)</c:v>
                </c:pt>
              </c:strCache>
            </c:strRef>
          </c:tx>
          <c:spPr>
            <a:pattFill prst="dkDnDiag">
              <a:fgClr>
                <a:srgbClr val="FF0000"/>
              </a:fgClr>
              <a:bgClr>
                <a:schemeClr val="bg1"/>
              </a:bgClr>
            </a:pattFill>
          </c:spPr>
          <c:invertIfNegative val="0"/>
          <c:cat>
            <c:strRef>
              <c:f>'Exhibit 1'!$A$2:$A$12</c:f>
              <c:strCache>
                <c:ptCount val="11"/>
                <c:pt idx="0">
                  <c:v>U.S. equities (S&amp;P 500)</c:v>
                </c:pt>
                <c:pt idx="1">
                  <c:v>U.S. Treasury bills</c:v>
                </c:pt>
                <c:pt idx="2">
                  <c:v>U.S. small stocks</c:v>
                </c:pt>
                <c:pt idx="3">
                  <c:v>Europe, Australia, and Far East equities</c:v>
                </c:pt>
                <c:pt idx="4">
                  <c:v>Foreign government bonds</c:v>
                </c:pt>
                <c:pt idx="5">
                  <c:v>U.S. Treasury bonds</c:v>
                </c:pt>
                <c:pt idx="6">
                  <c:v>U.S. inflation-indexed Treasury  bonds</c:v>
                </c:pt>
                <c:pt idx="7">
                  <c:v>International small cap equities</c:v>
                </c:pt>
                <c:pt idx="8">
                  <c:v>Emerging country debt</c:v>
                </c:pt>
                <c:pt idx="9">
                  <c:v>U.S. Real Estate Investment Trusts</c:v>
                </c:pt>
                <c:pt idx="10">
                  <c:v>Emerging market equities</c:v>
                </c:pt>
              </c:strCache>
            </c:strRef>
          </c:cat>
          <c:val>
            <c:numRef>
              <c:f>'Exhibit 1'!$C$2:$C$12</c:f>
              <c:numCache>
                <c:formatCode>0.00%</c:formatCode>
                <c:ptCount val="11"/>
                <c:pt idx="0">
                  <c:v>4.0000000000000001E-3</c:v>
                </c:pt>
                <c:pt idx="1">
                  <c:v>-6.0000000000000001E-3</c:v>
                </c:pt>
                <c:pt idx="2">
                  <c:v>2.4E-2</c:v>
                </c:pt>
                <c:pt idx="3">
                  <c:v>2.8000000000000001E-2</c:v>
                </c:pt>
                <c:pt idx="4">
                  <c:v>5.8999999999999997E-2</c:v>
                </c:pt>
                <c:pt idx="5">
                  <c:v>3.1E-2</c:v>
                </c:pt>
                <c:pt idx="6">
                  <c:v>0.05</c:v>
                </c:pt>
                <c:pt idx="7">
                  <c:v>6.7000000000000004E-2</c:v>
                </c:pt>
                <c:pt idx="8">
                  <c:v>8.3000000000000004E-2</c:v>
                </c:pt>
                <c:pt idx="9">
                  <c:v>6.8000000000000005E-2</c:v>
                </c:pt>
                <c:pt idx="10">
                  <c:v>0.114</c:v>
                </c:pt>
              </c:numCache>
            </c:numRef>
          </c:val>
        </c:ser>
        <c:ser>
          <c:idx val="0"/>
          <c:order val="1"/>
          <c:tx>
            <c:strRef>
              <c:f>'Exhibit 1'!$B$1</c:f>
              <c:strCache>
                <c:ptCount val="1"/>
                <c:pt idx="0">
                  <c:v>GMO 10-year forecast (Dec. 2001)</c:v>
                </c:pt>
              </c:strCache>
            </c:strRef>
          </c:tx>
          <c:invertIfNegative val="0"/>
          <c:cat>
            <c:strRef>
              <c:f>'Exhibit 1'!$A$2:$A$12</c:f>
              <c:strCache>
                <c:ptCount val="11"/>
                <c:pt idx="0">
                  <c:v>U.S. equities (S&amp;P 500)</c:v>
                </c:pt>
                <c:pt idx="1">
                  <c:v>U.S. Treasury bills</c:v>
                </c:pt>
                <c:pt idx="2">
                  <c:v>U.S. small stocks</c:v>
                </c:pt>
                <c:pt idx="3">
                  <c:v>Europe, Australia, and Far East equities</c:v>
                </c:pt>
                <c:pt idx="4">
                  <c:v>Foreign government bonds</c:v>
                </c:pt>
                <c:pt idx="5">
                  <c:v>U.S. Treasury bonds</c:v>
                </c:pt>
                <c:pt idx="6">
                  <c:v>U.S. inflation-indexed Treasury  bonds</c:v>
                </c:pt>
                <c:pt idx="7">
                  <c:v>International small cap equities</c:v>
                </c:pt>
                <c:pt idx="8">
                  <c:v>Emerging country debt</c:v>
                </c:pt>
                <c:pt idx="9">
                  <c:v>U.S. Real Estate Investment Trusts</c:v>
                </c:pt>
                <c:pt idx="10">
                  <c:v>Emerging market equities</c:v>
                </c:pt>
              </c:strCache>
            </c:strRef>
          </c:cat>
          <c:val>
            <c:numRef>
              <c:f>'Exhibit 1'!$B$2:$B$12</c:f>
              <c:numCache>
                <c:formatCode>0.00%</c:formatCode>
                <c:ptCount val="11"/>
                <c:pt idx="0">
                  <c:v>-0.01</c:v>
                </c:pt>
                <c:pt idx="1">
                  <c:v>2.1000000000000001E-2</c:v>
                </c:pt>
                <c:pt idx="2">
                  <c:v>2.1999999999999999E-2</c:v>
                </c:pt>
                <c:pt idx="3">
                  <c:v>2.4E-2</c:v>
                </c:pt>
                <c:pt idx="4">
                  <c:v>2.5999999999999999E-2</c:v>
                </c:pt>
                <c:pt idx="5">
                  <c:v>2.9000000000000001E-2</c:v>
                </c:pt>
                <c:pt idx="6">
                  <c:v>3.5000000000000003E-2</c:v>
                </c:pt>
                <c:pt idx="7">
                  <c:v>5.1999999999999998E-2</c:v>
                </c:pt>
                <c:pt idx="8">
                  <c:v>6.8000000000000005E-2</c:v>
                </c:pt>
                <c:pt idx="9">
                  <c:v>9.0999999999999998E-2</c:v>
                </c:pt>
                <c:pt idx="10">
                  <c:v>9.4E-2</c:v>
                </c:pt>
              </c:numCache>
            </c:numRef>
          </c:val>
        </c:ser>
        <c:dLbls>
          <c:showLegendKey val="0"/>
          <c:showVal val="0"/>
          <c:showCatName val="0"/>
          <c:showSerName val="0"/>
          <c:showPercent val="0"/>
          <c:showBubbleSize val="0"/>
        </c:dLbls>
        <c:gapWidth val="150"/>
        <c:axId val="91572096"/>
        <c:axId val="91573632"/>
      </c:barChart>
      <c:catAx>
        <c:axId val="91572096"/>
        <c:scaling>
          <c:orientation val="minMax"/>
        </c:scaling>
        <c:delete val="0"/>
        <c:axPos val="l"/>
        <c:majorTickMark val="out"/>
        <c:minorTickMark val="none"/>
        <c:tickLblPos val="low"/>
        <c:txPr>
          <a:bodyPr/>
          <a:lstStyle/>
          <a:p>
            <a:pPr>
              <a:defRPr b="1"/>
            </a:pPr>
            <a:endParaRPr lang="en-US"/>
          </a:p>
        </c:txPr>
        <c:crossAx val="91573632"/>
        <c:crosses val="autoZero"/>
        <c:auto val="1"/>
        <c:lblAlgn val="ctr"/>
        <c:lblOffset val="100"/>
        <c:noMultiLvlLbl val="0"/>
      </c:catAx>
      <c:valAx>
        <c:axId val="91573632"/>
        <c:scaling>
          <c:orientation val="minMax"/>
          <c:max val="0.14000000000000001"/>
          <c:min val="-2.0000000000000004E-2"/>
        </c:scaling>
        <c:delete val="0"/>
        <c:axPos val="b"/>
        <c:majorGridlines>
          <c:spPr>
            <a:ln>
              <a:prstDash val="dash"/>
            </a:ln>
          </c:spPr>
        </c:majorGridlines>
        <c:title>
          <c:tx>
            <c:rich>
              <a:bodyPr/>
              <a:lstStyle/>
              <a:p>
                <a:pPr>
                  <a:defRPr/>
                </a:pPr>
                <a:r>
                  <a:rPr lang="en-US"/>
                  <a:t>Annualized real returns</a:t>
                </a:r>
              </a:p>
            </c:rich>
          </c:tx>
          <c:layout>
            <c:manualLayout>
              <c:xMode val="edge"/>
              <c:yMode val="edge"/>
              <c:x val="0.5886437531442571"/>
              <c:y val="1.4010601615974536E-2"/>
            </c:manualLayout>
          </c:layout>
          <c:overlay val="0"/>
        </c:title>
        <c:numFmt formatCode="0%" sourceLinked="0"/>
        <c:majorTickMark val="out"/>
        <c:minorTickMark val="none"/>
        <c:tickLblPos val="high"/>
        <c:crossAx val="91572096"/>
        <c:crosses val="autoZero"/>
        <c:crossBetween val="between"/>
        <c:majorUnit val="2.0000000000000004E-2"/>
      </c:valAx>
    </c:plotArea>
    <c:legend>
      <c:legendPos val="b"/>
      <c:layout/>
      <c:overlay val="0"/>
      <c:txPr>
        <a:bodyPr/>
        <a:lstStyle/>
        <a:p>
          <a:pPr>
            <a:defRPr b="1"/>
          </a:pPr>
          <a:endParaRPr lang="en-US"/>
        </a:p>
      </c:txPr>
    </c:legend>
    <c:plotVisOnly val="1"/>
    <c:dispBlanksAs val="gap"/>
    <c:showDLblsOverMax val="0"/>
  </c:chart>
  <c:spPr>
    <a:ln>
      <a:noFill/>
    </a:ln>
  </c:spPr>
  <c:txPr>
    <a:bodyPr/>
    <a:lstStyle/>
    <a:p>
      <a:pPr>
        <a:defRPr>
          <a:latin typeface="Palatino Linotype"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721381629222063E-2"/>
          <c:y val="3.5178811062543683E-2"/>
          <c:w val="0.89326379336695705"/>
          <c:h val="0.7903960022405323"/>
        </c:manualLayout>
      </c:layout>
      <c:barChart>
        <c:barDir val="col"/>
        <c:grouping val="clustered"/>
        <c:varyColors val="0"/>
        <c:ser>
          <c:idx val="0"/>
          <c:order val="0"/>
          <c:tx>
            <c:strRef>
              <c:f>'Exhibit 2'!$C$2</c:f>
              <c:strCache>
                <c:ptCount val="1"/>
                <c:pt idx="0">
                  <c:v>GMWAX (net of fees)</c:v>
                </c:pt>
              </c:strCache>
            </c:strRef>
          </c:tx>
          <c:invertIfNegative val="0"/>
          <c:cat>
            <c:numRef>
              <c:f>'Exhibit 2'!$A$3:$A$17</c:f>
              <c:numCache>
                <c:formatCode>General</c:formatCode>
                <c:ptCount val="15"/>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numCache>
            </c:numRef>
          </c:cat>
          <c:val>
            <c:numRef>
              <c:f>'Exhibit 2'!$C$3:$C$17</c:f>
              <c:numCache>
                <c:formatCode>0.00%</c:formatCode>
                <c:ptCount val="15"/>
                <c:pt idx="0">
                  <c:v>4.9834904201768504E-2</c:v>
                </c:pt>
                <c:pt idx="1">
                  <c:v>-2.3301005427001087E-2</c:v>
                </c:pt>
                <c:pt idx="2">
                  <c:v>0.18707603253772787</c:v>
                </c:pt>
                <c:pt idx="3">
                  <c:v>-6.5817111608701517E-2</c:v>
                </c:pt>
                <c:pt idx="4">
                  <c:v>-5.6121071175381787E-2</c:v>
                </c:pt>
                <c:pt idx="5">
                  <c:v>1.4468892659809329E-2</c:v>
                </c:pt>
                <c:pt idx="6">
                  <c:v>0.27389134381580904</c:v>
                </c:pt>
                <c:pt idx="7">
                  <c:v>0.12202814633918657</c:v>
                </c:pt>
                <c:pt idx="8">
                  <c:v>6.487433960092126E-2</c:v>
                </c:pt>
                <c:pt idx="9">
                  <c:v>7.3464490608283084E-2</c:v>
                </c:pt>
                <c:pt idx="10">
                  <c:v>3.8383179023596892E-2</c:v>
                </c:pt>
                <c:pt idx="11">
                  <c:v>-0.21175205854214507</c:v>
                </c:pt>
                <c:pt idx="12">
                  <c:v>0.22225328204850214</c:v>
                </c:pt>
                <c:pt idx="13">
                  <c:v>7.2511410099334483E-2</c:v>
                </c:pt>
                <c:pt idx="14">
                  <c:v>1.5946498609829218E-2</c:v>
                </c:pt>
              </c:numCache>
            </c:numRef>
          </c:val>
        </c:ser>
        <c:ser>
          <c:idx val="1"/>
          <c:order val="1"/>
          <c:tx>
            <c:strRef>
              <c:f>'Exhibit 2'!$D$2</c:f>
              <c:strCache>
                <c:ptCount val="1"/>
                <c:pt idx="0">
                  <c:v>Benchmark</c:v>
                </c:pt>
              </c:strCache>
            </c:strRef>
          </c:tx>
          <c:spPr>
            <a:pattFill prst="dkUpDiag">
              <a:fgClr>
                <a:srgbClr val="FF0000"/>
              </a:fgClr>
              <a:bgClr>
                <a:schemeClr val="bg1"/>
              </a:bgClr>
            </a:pattFill>
          </c:spPr>
          <c:invertIfNegative val="0"/>
          <c:cat>
            <c:numRef>
              <c:f>'Exhibit 2'!$A$3:$A$17</c:f>
              <c:numCache>
                <c:formatCode>General</c:formatCode>
                <c:ptCount val="15"/>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numCache>
            </c:numRef>
          </c:cat>
          <c:val>
            <c:numRef>
              <c:f>'Exhibit 2'!$D$3:$D$17</c:f>
              <c:numCache>
                <c:formatCode>0.00%</c:formatCode>
                <c:ptCount val="15"/>
                <c:pt idx="0">
                  <c:v>9.7461550116346718E-2</c:v>
                </c:pt>
                <c:pt idx="1">
                  <c:v>0.16903486163784542</c:v>
                </c:pt>
                <c:pt idx="2">
                  <c:v>0.22079301647562266</c:v>
                </c:pt>
                <c:pt idx="3">
                  <c:v>-0.19893773090115141</c:v>
                </c:pt>
                <c:pt idx="4">
                  <c:v>-0.20293175773710237</c:v>
                </c:pt>
                <c:pt idx="5">
                  <c:v>-0.14602183324005624</c:v>
                </c:pt>
                <c:pt idx="6">
                  <c:v>0.20469320806497726</c:v>
                </c:pt>
                <c:pt idx="7">
                  <c:v>8.9463871158512953E-2</c:v>
                </c:pt>
                <c:pt idx="8">
                  <c:v>2.9829975034237899E-2</c:v>
                </c:pt>
                <c:pt idx="9">
                  <c:v>8.6285895905731325E-2</c:v>
                </c:pt>
                <c:pt idx="10">
                  <c:v>4.6647705135655748E-2</c:v>
                </c:pt>
                <c:pt idx="11">
                  <c:v>-0.2979078593318728</c:v>
                </c:pt>
                <c:pt idx="12">
                  <c:v>0.24315618432684127</c:v>
                </c:pt>
                <c:pt idx="13">
                  <c:v>0.10916984536901464</c:v>
                </c:pt>
                <c:pt idx="14">
                  <c:v>-1.9792797781699512E-2</c:v>
                </c:pt>
              </c:numCache>
            </c:numRef>
          </c:val>
        </c:ser>
        <c:dLbls>
          <c:showLegendKey val="0"/>
          <c:showVal val="0"/>
          <c:showCatName val="0"/>
          <c:showSerName val="0"/>
          <c:showPercent val="0"/>
          <c:showBubbleSize val="0"/>
        </c:dLbls>
        <c:gapWidth val="150"/>
        <c:axId val="71398528"/>
        <c:axId val="71400064"/>
      </c:barChart>
      <c:catAx>
        <c:axId val="71398528"/>
        <c:scaling>
          <c:orientation val="minMax"/>
        </c:scaling>
        <c:delete val="0"/>
        <c:axPos val="b"/>
        <c:numFmt formatCode="General" sourceLinked="1"/>
        <c:majorTickMark val="out"/>
        <c:minorTickMark val="none"/>
        <c:tickLblPos val="low"/>
        <c:txPr>
          <a:bodyPr rot="-5400000" vert="horz"/>
          <a:lstStyle/>
          <a:p>
            <a:pPr>
              <a:defRPr/>
            </a:pPr>
            <a:endParaRPr lang="en-US"/>
          </a:p>
        </c:txPr>
        <c:crossAx val="71400064"/>
        <c:crosses val="autoZero"/>
        <c:auto val="1"/>
        <c:lblAlgn val="ctr"/>
        <c:lblOffset val="100"/>
        <c:noMultiLvlLbl val="0"/>
      </c:catAx>
      <c:valAx>
        <c:axId val="71400064"/>
        <c:scaling>
          <c:orientation val="minMax"/>
        </c:scaling>
        <c:delete val="0"/>
        <c:axPos val="l"/>
        <c:majorGridlines>
          <c:spPr>
            <a:ln w="12700">
              <a:prstDash val="dash"/>
            </a:ln>
          </c:spPr>
        </c:majorGridlines>
        <c:numFmt formatCode="0%" sourceLinked="0"/>
        <c:majorTickMark val="out"/>
        <c:minorTickMark val="none"/>
        <c:tickLblPos val="nextTo"/>
        <c:crossAx val="71398528"/>
        <c:crosses val="autoZero"/>
        <c:crossBetween val="between"/>
      </c:valAx>
    </c:plotArea>
    <c:legend>
      <c:legendPos val="b"/>
      <c:overlay val="0"/>
    </c:legend>
    <c:plotVisOnly val="1"/>
    <c:dispBlanksAs val="gap"/>
    <c:showDLblsOverMax val="0"/>
  </c:chart>
  <c:spPr>
    <a:ln>
      <a:noFill/>
    </a:ln>
  </c:spPr>
  <c:txPr>
    <a:bodyPr/>
    <a:lstStyle/>
    <a:p>
      <a:pPr>
        <a:defRPr sz="1200">
          <a:latin typeface="Palatino Linotype"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22819963873155"/>
          <c:y val="4.1746413709891676E-2"/>
          <c:w val="0.85115389614759018"/>
          <c:h val="0.67683577158194341"/>
        </c:manualLayout>
      </c:layout>
      <c:lineChart>
        <c:grouping val="standard"/>
        <c:varyColors val="0"/>
        <c:ser>
          <c:idx val="0"/>
          <c:order val="0"/>
          <c:tx>
            <c:strRef>
              <c:f>'Exhibit 3'!$B$3</c:f>
              <c:strCache>
                <c:ptCount val="1"/>
                <c:pt idx="0">
                  <c:v>U.S. equities</c:v>
                </c:pt>
              </c:strCache>
            </c:strRef>
          </c:tx>
          <c:spPr>
            <a:ln w="22225"/>
          </c:spPr>
          <c:marker>
            <c:symbol val="triangle"/>
            <c:size val="7"/>
          </c:marker>
          <c:cat>
            <c:numRef>
              <c:f>'Exhibit 3'!$A$4:$A$19</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'Exhibit 3'!$B$4:$B$19</c:f>
              <c:numCache>
                <c:formatCode>0.00%</c:formatCode>
                <c:ptCount val="16"/>
                <c:pt idx="0">
                  <c:v>0.26304737565754205</c:v>
                </c:pt>
                <c:pt idx="1">
                  <c:v>0.27463163184490513</c:v>
                </c:pt>
                <c:pt idx="2">
                  <c:v>0.24831712138993917</c:v>
                </c:pt>
                <c:pt idx="3">
                  <c:v>0.252181157612963</c:v>
                </c:pt>
                <c:pt idx="4">
                  <c:v>0.26595592638374882</c:v>
                </c:pt>
                <c:pt idx="5">
                  <c:v>0.2371119792803299</c:v>
                </c:pt>
                <c:pt idx="6">
                  <c:v>0.23715644488857152</c:v>
                </c:pt>
                <c:pt idx="7">
                  <c:v>0.25835263888761523</c:v>
                </c:pt>
                <c:pt idx="8">
                  <c:v>0.26945218074959659</c:v>
                </c:pt>
                <c:pt idx="9">
                  <c:v>0.26400766652980312</c:v>
                </c:pt>
                <c:pt idx="10">
                  <c:v>0.25029642491174059</c:v>
                </c:pt>
                <c:pt idx="11">
                  <c:v>0.13240525681929968</c:v>
                </c:pt>
                <c:pt idx="12">
                  <c:v>0.26401732111616694</c:v>
                </c:pt>
                <c:pt idx="13">
                  <c:v>0.32763962064599955</c:v>
                </c:pt>
                <c:pt idx="14">
                  <c:v>0.25881589599299809</c:v>
                </c:pt>
                <c:pt idx="15">
                  <c:v>0.29380985465883491</c:v>
                </c:pt>
              </c:numCache>
            </c:numRef>
          </c:val>
          <c:smooth val="0"/>
        </c:ser>
        <c:ser>
          <c:idx val="1"/>
          <c:order val="1"/>
          <c:tx>
            <c:strRef>
              <c:f>'Exhibit 3'!$C$3</c:f>
              <c:strCache>
                <c:ptCount val="1"/>
                <c:pt idx="0">
                  <c:v>U.S. fixed income</c:v>
                </c:pt>
              </c:strCache>
            </c:strRef>
          </c:tx>
          <c:spPr>
            <a:ln w="19050"/>
          </c:spPr>
          <c:marker>
            <c:symbol val="circle"/>
            <c:size val="7"/>
          </c:marker>
          <c:cat>
            <c:numRef>
              <c:f>'Exhibit 3'!$A$4:$A$19</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'Exhibit 3'!$C$4:$C$19</c:f>
              <c:numCache>
                <c:formatCode>0.00%</c:formatCode>
                <c:ptCount val="16"/>
                <c:pt idx="0">
                  <c:v>0.30191107622421209</c:v>
                </c:pt>
                <c:pt idx="1">
                  <c:v>0.40743405559632634</c:v>
                </c:pt>
                <c:pt idx="2">
                  <c:v>0.44959802003697946</c:v>
                </c:pt>
                <c:pt idx="3">
                  <c:v>0.41746894120766925</c:v>
                </c:pt>
                <c:pt idx="4">
                  <c:v>0.42591651301325029</c:v>
                </c:pt>
                <c:pt idx="5">
                  <c:v>0.41438519815771102</c:v>
                </c:pt>
                <c:pt idx="6">
                  <c:v>0.31258230454756014</c:v>
                </c:pt>
                <c:pt idx="7">
                  <c:v>0.26381667662129199</c:v>
                </c:pt>
                <c:pt idx="8">
                  <c:v>0.27647666959117467</c:v>
                </c:pt>
                <c:pt idx="9">
                  <c:v>0.32369299303723198</c:v>
                </c:pt>
                <c:pt idx="10">
                  <c:v>0.44120084040570301</c:v>
                </c:pt>
                <c:pt idx="11">
                  <c:v>0.46233857532262007</c:v>
                </c:pt>
                <c:pt idx="12">
                  <c:v>0.4468141803076886</c:v>
                </c:pt>
                <c:pt idx="13">
                  <c:v>0.28554998120280833</c:v>
                </c:pt>
                <c:pt idx="14">
                  <c:v>0.38076819564013242</c:v>
                </c:pt>
                <c:pt idx="15">
                  <c:v>0.36066332764720815</c:v>
                </c:pt>
              </c:numCache>
            </c:numRef>
          </c:val>
          <c:smooth val="0"/>
        </c:ser>
        <c:ser>
          <c:idx val="2"/>
          <c:order val="2"/>
          <c:tx>
            <c:strRef>
              <c:f>'Exhibit 3'!$D$3</c:f>
              <c:strCache>
                <c:ptCount val="1"/>
                <c:pt idx="0">
                  <c:v>International equities</c:v>
                </c:pt>
              </c:strCache>
            </c:strRef>
          </c:tx>
          <c:spPr>
            <a:ln w="22225"/>
          </c:spPr>
          <c:marker>
            <c:symbol val="x"/>
            <c:size val="5"/>
          </c:marker>
          <c:cat>
            <c:numRef>
              <c:f>'Exhibit 3'!$A$4:$A$19</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'Exhibit 3'!$D$4:$D$19</c:f>
              <c:numCache>
                <c:formatCode>0.00%</c:formatCode>
                <c:ptCount val="16"/>
                <c:pt idx="0">
                  <c:v>0.24013297321679197</c:v>
                </c:pt>
                <c:pt idx="1">
                  <c:v>0.22527010491557942</c:v>
                </c:pt>
                <c:pt idx="2">
                  <c:v>0.1896706035728323</c:v>
                </c:pt>
                <c:pt idx="3">
                  <c:v>0.22110390865756971</c:v>
                </c:pt>
                <c:pt idx="4">
                  <c:v>0.22499148058714594</c:v>
                </c:pt>
                <c:pt idx="5">
                  <c:v>0.21636757775995186</c:v>
                </c:pt>
                <c:pt idx="6">
                  <c:v>0.27136277113722379</c:v>
                </c:pt>
                <c:pt idx="7">
                  <c:v>0.37073664006719298</c:v>
                </c:pt>
                <c:pt idx="8">
                  <c:v>0.32859837035687078</c:v>
                </c:pt>
                <c:pt idx="9">
                  <c:v>0.30906138387831944</c:v>
                </c:pt>
                <c:pt idx="10">
                  <c:v>0.26992083901999209</c:v>
                </c:pt>
                <c:pt idx="11">
                  <c:v>0.39638373049098058</c:v>
                </c:pt>
                <c:pt idx="12">
                  <c:v>0.28576011780977134</c:v>
                </c:pt>
                <c:pt idx="13">
                  <c:v>0.38285535869677656</c:v>
                </c:pt>
                <c:pt idx="14">
                  <c:v>0.35570282173386397</c:v>
                </c:pt>
                <c:pt idx="15">
                  <c:v>0.34058571370940915</c:v>
                </c:pt>
              </c:numCache>
            </c:numRef>
          </c:val>
          <c:smooth val="0"/>
        </c:ser>
        <c:ser>
          <c:idx val="3"/>
          <c:order val="3"/>
          <c:tx>
            <c:strRef>
              <c:f>'Exhibit 3'!$E$3</c:f>
              <c:strCache>
                <c:ptCount val="1"/>
                <c:pt idx="0">
                  <c:v>International fixed income</c:v>
                </c:pt>
              </c:strCache>
            </c:strRef>
          </c:tx>
          <c:spPr>
            <a:ln w="22225"/>
          </c:spPr>
          <c:marker>
            <c:symbol val="square"/>
            <c:size val="5"/>
          </c:marker>
          <c:cat>
            <c:numRef>
              <c:f>'Exhibit 3'!$A$4:$A$19</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'Exhibit 3'!$E$4:$E$19</c:f>
              <c:numCache>
                <c:formatCode>0.00%</c:formatCode>
                <c:ptCount val="16"/>
                <c:pt idx="0">
                  <c:v>0.1342265423130099</c:v>
                </c:pt>
                <c:pt idx="1">
                  <c:v>3.2670053335207158E-2</c:v>
                </c:pt>
                <c:pt idx="2">
                  <c:v>6.4695774353552074E-2</c:v>
                </c:pt>
                <c:pt idx="3">
                  <c:v>5.8352082814187932E-2</c:v>
                </c:pt>
                <c:pt idx="4">
                  <c:v>1.8817043564112429E-2</c:v>
                </c:pt>
                <c:pt idx="5">
                  <c:v>4.8274010947760418E-2</c:v>
                </c:pt>
                <c:pt idx="6">
                  <c:v>0.10901319502460792</c:v>
                </c:pt>
                <c:pt idx="7">
                  <c:v>7.1656605875316803E-2</c:v>
                </c:pt>
                <c:pt idx="8">
                  <c:v>0.10184398552954962</c:v>
                </c:pt>
                <c:pt idx="9">
                  <c:v>5.8563348569003124E-2</c:v>
                </c:pt>
                <c:pt idx="10">
                  <c:v>1.4345040550232361E-2</c:v>
                </c:pt>
                <c:pt idx="11">
                  <c:v>8.8724373670997017E-3</c:v>
                </c:pt>
                <c:pt idx="12">
                  <c:v>3.408380766373119E-3</c:v>
                </c:pt>
                <c:pt idx="13">
                  <c:v>3.955039454415628E-3</c:v>
                </c:pt>
                <c:pt idx="14">
                  <c:v>4.7130866330055126E-3</c:v>
                </c:pt>
                <c:pt idx="15">
                  <c:v>4.9411039845477537E-3</c:v>
                </c:pt>
              </c:numCache>
            </c:numRef>
          </c:val>
          <c:smooth val="0"/>
        </c:ser>
        <c:ser>
          <c:idx val="4"/>
          <c:order val="4"/>
          <c:tx>
            <c:strRef>
              <c:f>'Exhibit 3'!$F$3</c:f>
              <c:strCache>
                <c:ptCount val="1"/>
                <c:pt idx="0">
                  <c:v>Other</c:v>
                </c:pt>
              </c:strCache>
            </c:strRef>
          </c:tx>
          <c:spPr>
            <a:ln>
              <a:solidFill>
                <a:srgbClr val="FFC000"/>
              </a:solidFill>
              <a:prstDash val="sysDash"/>
            </a:ln>
          </c:spPr>
          <c:marker>
            <c:symbol val="none"/>
          </c:marker>
          <c:cat>
            <c:numRef>
              <c:f>'Exhibit 3'!$A$4:$A$19</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'Exhibit 3'!$F$4:$F$19</c:f>
              <c:numCache>
                <c:formatCode>0.00%</c:formatCode>
                <c:ptCount val="16"/>
                <c:pt idx="0">
                  <c:v>6.0682032588443971E-2</c:v>
                </c:pt>
                <c:pt idx="1">
                  <c:v>5.9994154307981919E-2</c:v>
                </c:pt>
                <c:pt idx="2">
                  <c:v>4.7718480646697037E-2</c:v>
                </c:pt>
                <c:pt idx="3">
                  <c:v>5.089390970761009E-2</c:v>
                </c:pt>
                <c:pt idx="4">
                  <c:v>6.4319036451742417E-2</c:v>
                </c:pt>
                <c:pt idx="5">
                  <c:v>8.3861233854246806E-2</c:v>
                </c:pt>
                <c:pt idx="6">
                  <c:v>6.9885284402036604E-2</c:v>
                </c:pt>
                <c:pt idx="7">
                  <c:v>3.5437438548583042E-2</c:v>
                </c:pt>
                <c:pt idx="8">
                  <c:v>2.45568534070792E-2</c:v>
                </c:pt>
                <c:pt idx="9">
                  <c:v>4.4674607985642267E-2</c:v>
                </c:pt>
                <c:pt idx="10">
                  <c:v>2.4236855112331927E-2</c:v>
                </c:pt>
                <c:pt idx="11">
                  <c:v>0</c:v>
                </c:pt>
                <c:pt idx="12">
                  <c:v>0</c:v>
                </c:pt>
                <c:pt idx="13">
                  <c:v>0</c:v>
                </c:pt>
                <c:pt idx="14">
                  <c:v>0</c:v>
                </c:pt>
                <c:pt idx="15">
                  <c:v>0</c:v>
                </c:pt>
              </c:numCache>
            </c:numRef>
          </c:val>
          <c:smooth val="0"/>
        </c:ser>
        <c:dLbls>
          <c:showLegendKey val="0"/>
          <c:showVal val="0"/>
          <c:showCatName val="0"/>
          <c:showSerName val="0"/>
          <c:showPercent val="0"/>
          <c:showBubbleSize val="0"/>
        </c:dLbls>
        <c:marker val="1"/>
        <c:smooth val="0"/>
        <c:axId val="107501824"/>
        <c:axId val="107503616"/>
      </c:lineChart>
      <c:catAx>
        <c:axId val="1075018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07503616"/>
        <c:crosses val="autoZero"/>
        <c:auto val="1"/>
        <c:lblAlgn val="ctr"/>
        <c:lblOffset val="100"/>
        <c:tickLblSkip val="1"/>
        <c:noMultiLvlLbl val="0"/>
      </c:catAx>
      <c:valAx>
        <c:axId val="107503616"/>
        <c:scaling>
          <c:orientation val="minMax"/>
        </c:scaling>
        <c:delete val="0"/>
        <c:axPos val="l"/>
        <c:majorGridlines>
          <c:spPr>
            <a:ln>
              <a:prstDash val="dash"/>
            </a:ln>
          </c:spPr>
        </c:majorGridlines>
        <c:title>
          <c:tx>
            <c:rich>
              <a:bodyPr rot="-5400000" vert="horz"/>
              <a:lstStyle/>
              <a:p>
                <a:pPr>
                  <a:defRPr/>
                </a:pPr>
                <a:r>
                  <a:rPr lang="en-US"/>
                  <a:t>% of Portfolio</a:t>
                </a:r>
                <a:r>
                  <a:rPr lang="en-US" baseline="0"/>
                  <a:t> by Market Value</a:t>
                </a:r>
                <a:endParaRPr lang="en-US"/>
              </a:p>
            </c:rich>
          </c:tx>
          <c:layout>
            <c:manualLayout>
              <c:xMode val="edge"/>
              <c:yMode val="edge"/>
              <c:x val="1.5292680942898226E-2"/>
              <c:y val="0.26655825301871944"/>
            </c:manualLayout>
          </c:layout>
          <c:overlay val="0"/>
        </c:title>
        <c:numFmt formatCode="0%" sourceLinked="0"/>
        <c:majorTickMark val="out"/>
        <c:minorTickMark val="none"/>
        <c:tickLblPos val="nextTo"/>
        <c:crossAx val="107501824"/>
        <c:crosses val="autoZero"/>
        <c:crossBetween val="between"/>
      </c:valAx>
    </c:plotArea>
    <c:legend>
      <c:legendPos val="b"/>
      <c:layout>
        <c:manualLayout>
          <c:xMode val="edge"/>
          <c:yMode val="edge"/>
          <c:x val="0.1083304451111424"/>
          <c:y val="0.82197350452083251"/>
          <c:w val="0.82370487303254902"/>
          <c:h val="0.15959350584078344"/>
        </c:manualLayout>
      </c:layout>
      <c:overlay val="0"/>
    </c:legend>
    <c:plotVisOnly val="1"/>
    <c:dispBlanksAs val="gap"/>
    <c:showDLblsOverMax val="0"/>
  </c:chart>
  <c:spPr>
    <a:ln>
      <a:noFill/>
    </a:ln>
  </c:spPr>
  <c:txPr>
    <a:bodyPr/>
    <a:lstStyle/>
    <a:p>
      <a:pPr>
        <a:defRPr sz="1200">
          <a:latin typeface="Palatino Linotype"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Real Drawdown on U.S. Stocks</a:t>
            </a:r>
            <a:br>
              <a:rPr lang="en-US" sz="1600"/>
            </a:br>
            <a:r>
              <a:rPr lang="en-US" sz="1600"/>
              <a:t>(% Real loss from recent high-water mark)</a:t>
            </a:r>
          </a:p>
        </c:rich>
      </c:tx>
      <c:layout>
        <c:manualLayout>
          <c:xMode val="edge"/>
          <c:yMode val="edge"/>
          <c:x val="0.23000452026829979"/>
          <c:y val="4.6296296296296294E-3"/>
        </c:manualLayout>
      </c:layout>
      <c:overlay val="0"/>
    </c:title>
    <c:autoTitleDeleted val="0"/>
    <c:plotArea>
      <c:layout>
        <c:manualLayout>
          <c:layoutTarget val="inner"/>
          <c:xMode val="edge"/>
          <c:yMode val="edge"/>
          <c:x val="9.7631889763779525E-2"/>
          <c:y val="0.1613463594828424"/>
          <c:w val="0.87181255468066488"/>
          <c:h val="0.64177092446777484"/>
        </c:manualLayout>
      </c:layout>
      <c:barChart>
        <c:barDir val="col"/>
        <c:grouping val="clustered"/>
        <c:varyColors val="0"/>
        <c:ser>
          <c:idx val="0"/>
          <c:order val="0"/>
          <c:tx>
            <c:strRef>
              <c:f>'Exhibit 4'!$B$1</c:f>
              <c:strCache>
                <c:ptCount val="1"/>
                <c:pt idx="0">
                  <c:v>Recession</c:v>
                </c:pt>
              </c:strCache>
            </c:strRef>
          </c:tx>
          <c:spPr>
            <a:solidFill>
              <a:schemeClr val="bg1">
                <a:lumMod val="85000"/>
              </a:schemeClr>
            </a:solidFill>
          </c:spPr>
          <c:invertIfNegative val="0"/>
          <c:cat>
            <c:numRef>
              <c:f>'Exhibit 4'!$A$2:$A$143</c:f>
              <c:numCache>
                <c:formatCode>General</c:formatCode>
                <c:ptCount val="142"/>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numCache>
            </c:numRef>
          </c:cat>
          <c:val>
            <c:numRef>
              <c:f>'Exhibit 4'!$B$2:$B$143</c:f>
              <c:numCache>
                <c:formatCode>#,##0_);\(#,##0\)</c:formatCode>
                <c:ptCount val="142"/>
                <c:pt idx="1">
                  <c:v>0</c:v>
                </c:pt>
                <c:pt idx="2">
                  <c:v>0</c:v>
                </c:pt>
                <c:pt idx="3">
                  <c:v>1</c:v>
                </c:pt>
                <c:pt idx="4">
                  <c:v>1</c:v>
                </c:pt>
                <c:pt idx="5">
                  <c:v>1</c:v>
                </c:pt>
                <c:pt idx="6">
                  <c:v>1</c:v>
                </c:pt>
                <c:pt idx="7">
                  <c:v>1</c:v>
                </c:pt>
                <c:pt idx="8">
                  <c:v>1</c:v>
                </c:pt>
                <c:pt idx="9">
                  <c:v>0</c:v>
                </c:pt>
                <c:pt idx="10">
                  <c:v>0</c:v>
                </c:pt>
                <c:pt idx="11">
                  <c:v>0</c:v>
                </c:pt>
                <c:pt idx="12">
                  <c:v>1</c:v>
                </c:pt>
                <c:pt idx="13">
                  <c:v>1</c:v>
                </c:pt>
                <c:pt idx="14">
                  <c:v>1</c:v>
                </c:pt>
                <c:pt idx="15">
                  <c:v>0</c:v>
                </c:pt>
                <c:pt idx="16">
                  <c:v>0</c:v>
                </c:pt>
                <c:pt idx="17">
                  <c:v>1</c:v>
                </c:pt>
                <c:pt idx="18">
                  <c:v>0</c:v>
                </c:pt>
                <c:pt idx="19">
                  <c:v>0</c:v>
                </c:pt>
                <c:pt idx="20">
                  <c:v>1</c:v>
                </c:pt>
                <c:pt idx="21">
                  <c:v>0</c:v>
                </c:pt>
                <c:pt idx="22">
                  <c:v>0</c:v>
                </c:pt>
                <c:pt idx="23">
                  <c:v>1</c:v>
                </c:pt>
                <c:pt idx="24">
                  <c:v>0</c:v>
                </c:pt>
                <c:pt idx="25">
                  <c:v>0</c:v>
                </c:pt>
                <c:pt idx="26">
                  <c:v>1</c:v>
                </c:pt>
                <c:pt idx="27">
                  <c:v>0</c:v>
                </c:pt>
                <c:pt idx="28">
                  <c:v>0</c:v>
                </c:pt>
                <c:pt idx="29">
                  <c:v>1</c:v>
                </c:pt>
                <c:pt idx="30">
                  <c:v>1</c:v>
                </c:pt>
                <c:pt idx="31">
                  <c:v>0</c:v>
                </c:pt>
                <c:pt idx="32">
                  <c:v>0</c:v>
                </c:pt>
                <c:pt idx="33">
                  <c:v>1</c:v>
                </c:pt>
                <c:pt idx="34">
                  <c:v>0</c:v>
                </c:pt>
                <c:pt idx="35">
                  <c:v>0</c:v>
                </c:pt>
                <c:pt idx="36">
                  <c:v>0</c:v>
                </c:pt>
                <c:pt idx="37">
                  <c:v>1</c:v>
                </c:pt>
                <c:pt idx="38">
                  <c:v>0</c:v>
                </c:pt>
                <c:pt idx="39">
                  <c:v>0</c:v>
                </c:pt>
                <c:pt idx="40">
                  <c:v>1</c:v>
                </c:pt>
                <c:pt idx="41">
                  <c:v>1</c:v>
                </c:pt>
                <c:pt idx="42">
                  <c:v>0</c:v>
                </c:pt>
                <c:pt idx="43">
                  <c:v>1</c:v>
                </c:pt>
                <c:pt idx="44">
                  <c:v>1</c:v>
                </c:pt>
                <c:pt idx="45">
                  <c:v>0</c:v>
                </c:pt>
                <c:pt idx="46">
                  <c:v>0</c:v>
                </c:pt>
                <c:pt idx="47">
                  <c:v>0</c:v>
                </c:pt>
                <c:pt idx="48">
                  <c:v>1</c:v>
                </c:pt>
                <c:pt idx="49">
                  <c:v>0</c:v>
                </c:pt>
                <c:pt idx="50">
                  <c:v>1</c:v>
                </c:pt>
                <c:pt idx="51">
                  <c:v>0</c:v>
                </c:pt>
                <c:pt idx="52">
                  <c:v>0</c:v>
                </c:pt>
                <c:pt idx="53">
                  <c:v>1</c:v>
                </c:pt>
                <c:pt idx="54">
                  <c:v>0</c:v>
                </c:pt>
                <c:pt idx="55">
                  <c:v>0</c:v>
                </c:pt>
                <c:pt idx="56">
                  <c:v>1</c:v>
                </c:pt>
                <c:pt idx="57">
                  <c:v>1</c:v>
                </c:pt>
                <c:pt idx="58">
                  <c:v>0</c:v>
                </c:pt>
                <c:pt idx="59">
                  <c:v>1</c:v>
                </c:pt>
                <c:pt idx="60">
                  <c:v>1</c:v>
                </c:pt>
                <c:pt idx="61">
                  <c:v>1</c:v>
                </c:pt>
                <c:pt idx="62">
                  <c:v>1</c:v>
                </c:pt>
                <c:pt idx="63">
                  <c:v>0</c:v>
                </c:pt>
                <c:pt idx="64">
                  <c:v>0</c:v>
                </c:pt>
                <c:pt idx="65">
                  <c:v>0</c:v>
                </c:pt>
                <c:pt idx="66">
                  <c:v>0</c:v>
                </c:pt>
                <c:pt idx="67">
                  <c:v>1</c:v>
                </c:pt>
                <c:pt idx="68">
                  <c:v>0</c:v>
                </c:pt>
                <c:pt idx="69">
                  <c:v>0</c:v>
                </c:pt>
                <c:pt idx="70">
                  <c:v>0</c:v>
                </c:pt>
                <c:pt idx="71">
                  <c:v>0</c:v>
                </c:pt>
                <c:pt idx="72">
                  <c:v>0</c:v>
                </c:pt>
                <c:pt idx="73">
                  <c:v>0</c:v>
                </c:pt>
                <c:pt idx="74">
                  <c:v>0</c:v>
                </c:pt>
                <c:pt idx="75">
                  <c:v>1</c:v>
                </c:pt>
                <c:pt idx="76">
                  <c:v>0</c:v>
                </c:pt>
                <c:pt idx="77">
                  <c:v>0</c:v>
                </c:pt>
                <c:pt idx="78">
                  <c:v>0</c:v>
                </c:pt>
                <c:pt idx="79">
                  <c:v>1</c:v>
                </c:pt>
                <c:pt idx="80">
                  <c:v>0</c:v>
                </c:pt>
                <c:pt idx="81">
                  <c:v>0</c:v>
                </c:pt>
                <c:pt idx="82">
                  <c:v>0</c:v>
                </c:pt>
                <c:pt idx="83">
                  <c:v>1</c:v>
                </c:pt>
                <c:pt idx="84">
                  <c:v>0</c:v>
                </c:pt>
                <c:pt idx="85">
                  <c:v>0</c:v>
                </c:pt>
                <c:pt idx="86">
                  <c:v>0</c:v>
                </c:pt>
                <c:pt idx="87">
                  <c:v>1</c:v>
                </c:pt>
                <c:pt idx="88">
                  <c:v>0</c:v>
                </c:pt>
                <c:pt idx="89">
                  <c:v>0</c:v>
                </c:pt>
                <c:pt idx="90">
                  <c:v>1</c:v>
                </c:pt>
                <c:pt idx="91">
                  <c:v>0</c:v>
                </c:pt>
                <c:pt idx="92">
                  <c:v>0</c:v>
                </c:pt>
                <c:pt idx="93">
                  <c:v>0</c:v>
                </c:pt>
                <c:pt idx="94">
                  <c:v>0</c:v>
                </c:pt>
                <c:pt idx="95">
                  <c:v>0</c:v>
                </c:pt>
                <c:pt idx="96">
                  <c:v>0</c:v>
                </c:pt>
                <c:pt idx="97">
                  <c:v>0</c:v>
                </c:pt>
                <c:pt idx="98">
                  <c:v>0</c:v>
                </c:pt>
                <c:pt idx="99">
                  <c:v>0</c:v>
                </c:pt>
                <c:pt idx="100">
                  <c:v>1</c:v>
                </c:pt>
                <c:pt idx="101">
                  <c:v>0</c:v>
                </c:pt>
                <c:pt idx="102">
                  <c:v>0</c:v>
                </c:pt>
                <c:pt idx="103">
                  <c:v>0</c:v>
                </c:pt>
                <c:pt idx="104">
                  <c:v>1</c:v>
                </c:pt>
                <c:pt idx="105">
                  <c:v>0</c:v>
                </c:pt>
                <c:pt idx="106">
                  <c:v>0</c:v>
                </c:pt>
                <c:pt idx="107">
                  <c:v>0</c:v>
                </c:pt>
                <c:pt idx="108">
                  <c:v>0</c:v>
                </c:pt>
                <c:pt idx="109">
                  <c:v>0</c:v>
                </c:pt>
                <c:pt idx="110">
                  <c:v>0</c:v>
                </c:pt>
                <c:pt idx="111">
                  <c:v>1</c:v>
                </c:pt>
                <c:pt idx="112">
                  <c:v>1</c:v>
                </c:pt>
                <c:pt idx="113">
                  <c:v>0</c:v>
                </c:pt>
                <c:pt idx="114">
                  <c:v>0</c:v>
                </c:pt>
                <c:pt idx="115">
                  <c:v>0</c:v>
                </c:pt>
                <c:pt idx="116">
                  <c:v>0</c:v>
                </c:pt>
                <c:pt idx="117">
                  <c:v>0</c:v>
                </c:pt>
                <c:pt idx="118">
                  <c:v>0</c:v>
                </c:pt>
                <c:pt idx="119">
                  <c:v>0</c:v>
                </c:pt>
                <c:pt idx="120">
                  <c:v>1</c:v>
                </c:pt>
                <c:pt idx="121">
                  <c:v>0</c:v>
                </c:pt>
                <c:pt idx="122">
                  <c:v>0</c:v>
                </c:pt>
                <c:pt idx="123">
                  <c:v>0</c:v>
                </c:pt>
                <c:pt idx="124">
                  <c:v>0</c:v>
                </c:pt>
                <c:pt idx="125">
                  <c:v>0</c:v>
                </c:pt>
                <c:pt idx="126">
                  <c:v>0</c:v>
                </c:pt>
                <c:pt idx="127">
                  <c:v>0</c:v>
                </c:pt>
                <c:pt idx="128">
                  <c:v>0</c:v>
                </c:pt>
                <c:pt idx="129">
                  <c:v>0</c:v>
                </c:pt>
                <c:pt idx="130">
                  <c:v>0</c:v>
                </c:pt>
                <c:pt idx="131">
                  <c:v>1</c:v>
                </c:pt>
                <c:pt idx="132">
                  <c:v>0</c:v>
                </c:pt>
                <c:pt idx="133">
                  <c:v>0</c:v>
                </c:pt>
                <c:pt idx="134">
                  <c:v>0</c:v>
                </c:pt>
                <c:pt idx="135">
                  <c:v>0</c:v>
                </c:pt>
                <c:pt idx="136">
                  <c:v>0</c:v>
                </c:pt>
                <c:pt idx="137">
                  <c:v>0</c:v>
                </c:pt>
                <c:pt idx="138">
                  <c:v>1</c:v>
                </c:pt>
                <c:pt idx="139">
                  <c:v>0</c:v>
                </c:pt>
                <c:pt idx="140">
                  <c:v>0</c:v>
                </c:pt>
                <c:pt idx="141">
                  <c:v>0</c:v>
                </c:pt>
              </c:numCache>
            </c:numRef>
          </c:val>
        </c:ser>
        <c:dLbls>
          <c:showLegendKey val="0"/>
          <c:showVal val="0"/>
          <c:showCatName val="0"/>
          <c:showSerName val="0"/>
          <c:showPercent val="0"/>
          <c:showBubbleSize val="0"/>
        </c:dLbls>
        <c:gapWidth val="0"/>
        <c:axId val="107628032"/>
        <c:axId val="107629568"/>
      </c:barChart>
      <c:lineChart>
        <c:grouping val="standard"/>
        <c:varyColors val="0"/>
        <c:ser>
          <c:idx val="5"/>
          <c:order val="1"/>
          <c:tx>
            <c:strRef>
              <c:f>'Exhibit 4'!$F$1</c:f>
              <c:strCache>
                <c:ptCount val="1"/>
                <c:pt idx="0">
                  <c:v>Real Stock Market Drawdown</c:v>
                </c:pt>
              </c:strCache>
            </c:strRef>
          </c:tx>
          <c:spPr>
            <a:ln>
              <a:solidFill>
                <a:srgbClr val="FF0000"/>
              </a:solidFill>
            </a:ln>
          </c:spPr>
          <c:marker>
            <c:symbol val="none"/>
          </c:marker>
          <c:cat>
            <c:numRef>
              <c:f>'Exhibit 4'!$A$2:$A$143</c:f>
              <c:numCache>
                <c:formatCode>General</c:formatCode>
                <c:ptCount val="142"/>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numCache>
            </c:numRef>
          </c:cat>
          <c:val>
            <c:numRef>
              <c:f>'Exhibit 4'!$F$2:$F$143</c:f>
              <c:numCache>
                <c:formatCode>0.00%</c:formatCode>
                <c:ptCount val="142"/>
                <c:pt idx="1">
                  <c:v>0</c:v>
                </c:pt>
                <c:pt idx="2">
                  <c:v>0</c:v>
                </c:pt>
                <c:pt idx="3">
                  <c:v>0</c:v>
                </c:pt>
                <c:pt idx="4">
                  <c:v>0</c:v>
                </c:pt>
                <c:pt idx="5">
                  <c:v>0</c:v>
                </c:pt>
                <c:pt idx="6">
                  <c:v>0.1442791702381373</c:v>
                </c:pt>
                <c:pt idx="7">
                  <c:v>1.691801959864303E-2</c:v>
                </c:pt>
                <c:pt idx="8">
                  <c:v>0</c:v>
                </c:pt>
                <c:pt idx="9">
                  <c:v>0</c:v>
                </c:pt>
                <c:pt idx="10">
                  <c:v>0</c:v>
                </c:pt>
                <c:pt idx="11">
                  <c:v>6.7292277855849347E-2</c:v>
                </c:pt>
                <c:pt idx="12">
                  <c:v>1.5814412109848131E-2</c:v>
                </c:pt>
                <c:pt idx="13">
                  <c:v>0</c:v>
                </c:pt>
                <c:pt idx="14">
                  <c:v>2.0663618456051691E-2</c:v>
                </c:pt>
                <c:pt idx="15">
                  <c:v>0</c:v>
                </c:pt>
                <c:pt idx="16">
                  <c:v>0</c:v>
                </c:pt>
                <c:pt idx="17">
                  <c:v>4.8879265380127102E-2</c:v>
                </c:pt>
                <c:pt idx="18">
                  <c:v>0</c:v>
                </c:pt>
                <c:pt idx="19">
                  <c:v>0</c:v>
                </c:pt>
                <c:pt idx="20">
                  <c:v>8.2418936141739341E-2</c:v>
                </c:pt>
                <c:pt idx="21">
                  <c:v>0</c:v>
                </c:pt>
                <c:pt idx="22">
                  <c:v>1.5044425524110783E-2</c:v>
                </c:pt>
                <c:pt idx="23">
                  <c:v>7.5055009307920195E-2</c:v>
                </c:pt>
                <c:pt idx="24">
                  <c:v>3.5625437326519682E-3</c:v>
                </c:pt>
                <c:pt idx="25">
                  <c:v>0</c:v>
                </c:pt>
                <c:pt idx="26">
                  <c:v>0</c:v>
                </c:pt>
                <c:pt idx="27">
                  <c:v>0</c:v>
                </c:pt>
                <c:pt idx="28">
                  <c:v>0</c:v>
                </c:pt>
                <c:pt idx="29">
                  <c:v>0.1122186755717991</c:v>
                </c:pt>
                <c:pt idx="30">
                  <c:v>0</c:v>
                </c:pt>
                <c:pt idx="31">
                  <c:v>0</c:v>
                </c:pt>
                <c:pt idx="32">
                  <c:v>1.2653943836344439E-2</c:v>
                </c:pt>
                <c:pt idx="33">
                  <c:v>0.14182401098987829</c:v>
                </c:pt>
                <c:pt idx="34">
                  <c:v>0</c:v>
                </c:pt>
                <c:pt idx="35">
                  <c:v>0</c:v>
                </c:pt>
                <c:pt idx="36">
                  <c:v>3.4284311563531067E-2</c:v>
                </c:pt>
                <c:pt idx="37">
                  <c:v>0.24741002907896903</c:v>
                </c:pt>
                <c:pt idx="38">
                  <c:v>0</c:v>
                </c:pt>
                <c:pt idx="39">
                  <c:v>0</c:v>
                </c:pt>
                <c:pt idx="40">
                  <c:v>0</c:v>
                </c:pt>
                <c:pt idx="41">
                  <c:v>0</c:v>
                </c:pt>
                <c:pt idx="42">
                  <c:v>5.083143125669265E-4</c:v>
                </c:pt>
                <c:pt idx="43">
                  <c:v>6.7893398928268178E-2</c:v>
                </c:pt>
                <c:pt idx="44">
                  <c:v>0.12894446828410244</c:v>
                </c:pt>
                <c:pt idx="45">
                  <c:v>0</c:v>
                </c:pt>
                <c:pt idx="46">
                  <c:v>3.4893414314636106E-2</c:v>
                </c:pt>
                <c:pt idx="47">
                  <c:v>0.33419315035902242</c:v>
                </c:pt>
                <c:pt idx="48">
                  <c:v>0.34026552821688372</c:v>
                </c:pt>
                <c:pt idx="49">
                  <c:v>0.32748495546559864</c:v>
                </c:pt>
                <c:pt idx="50">
                  <c:v>0.41047805007154881</c:v>
                </c:pt>
                <c:pt idx="51">
                  <c:v>0.27663249280161406</c:v>
                </c:pt>
                <c:pt idx="52">
                  <c:v>6.1999255526320018E-2</c:v>
                </c:pt>
                <c:pt idx="53">
                  <c:v>4.2029349438220343E-2</c:v>
                </c:pt>
                <c:pt idx="54">
                  <c:v>0</c:v>
                </c:pt>
                <c:pt idx="55">
                  <c:v>0</c:v>
                </c:pt>
                <c:pt idx="56">
                  <c:v>0</c:v>
                </c:pt>
                <c:pt idx="57">
                  <c:v>0</c:v>
                </c:pt>
                <c:pt idx="58">
                  <c:v>0</c:v>
                </c:pt>
                <c:pt idx="59">
                  <c:v>8.7691069991954751E-2</c:v>
                </c:pt>
                <c:pt idx="60">
                  <c:v>0.23350921771779165</c:v>
                </c:pt>
                <c:pt idx="61">
                  <c:v>0.51360837691704453</c:v>
                </c:pt>
                <c:pt idx="62">
                  <c:v>0.5069441711538738</c:v>
                </c:pt>
                <c:pt idx="63">
                  <c:v>0.25377811568338882</c:v>
                </c:pt>
                <c:pt idx="64">
                  <c:v>0.33276069206504144</c:v>
                </c:pt>
                <c:pt idx="65">
                  <c:v>0</c:v>
                </c:pt>
                <c:pt idx="66">
                  <c:v>0</c:v>
                </c:pt>
                <c:pt idx="67">
                  <c:v>0.31638895339061079</c:v>
                </c:pt>
                <c:pt idx="68">
                  <c:v>0.20240197061568932</c:v>
                </c:pt>
                <c:pt idx="69">
                  <c:v>0.16967176083433611</c:v>
                </c:pt>
                <c:pt idx="70">
                  <c:v>0.25332219613793117</c:v>
                </c:pt>
                <c:pt idx="71">
                  <c:v>0.3872585274117919</c:v>
                </c:pt>
                <c:pt idx="72">
                  <c:v>0.31921493829256886</c:v>
                </c:pt>
                <c:pt idx="73">
                  <c:v>0.1834658556669253</c:v>
                </c:pt>
                <c:pt idx="74">
                  <c:v>4.8240090105635125E-2</c:v>
                </c:pt>
                <c:pt idx="75">
                  <c:v>0</c:v>
                </c:pt>
                <c:pt idx="76">
                  <c:v>0.25213845081692188</c:v>
                </c:pt>
                <c:pt idx="77">
                  <c:v>0.30104196598527799</c:v>
                </c:pt>
                <c:pt idx="78">
                  <c:v>0.24182730651223372</c:v>
                </c:pt>
                <c:pt idx="79">
                  <c:v>9.1604259531280152E-2</c:v>
                </c:pt>
                <c:pt idx="80">
                  <c:v>0</c:v>
                </c:pt>
                <c:pt idx="81">
                  <c:v>0</c:v>
                </c:pt>
                <c:pt idx="82">
                  <c:v>0</c:v>
                </c:pt>
                <c:pt idx="83">
                  <c:v>0</c:v>
                </c:pt>
                <c:pt idx="84">
                  <c:v>0</c:v>
                </c:pt>
                <c:pt idx="85">
                  <c:v>0</c:v>
                </c:pt>
                <c:pt idx="86">
                  <c:v>0</c:v>
                </c:pt>
                <c:pt idx="87">
                  <c:v>8.849547986682027E-2</c:v>
                </c:pt>
                <c:pt idx="88">
                  <c:v>0</c:v>
                </c:pt>
                <c:pt idx="89">
                  <c:v>0</c:v>
                </c:pt>
                <c:pt idx="90">
                  <c:v>0</c:v>
                </c:pt>
                <c:pt idx="91">
                  <c:v>0</c:v>
                </c:pt>
                <c:pt idx="92">
                  <c:v>4.0018516684065419E-2</c:v>
                </c:pt>
                <c:pt idx="93">
                  <c:v>0</c:v>
                </c:pt>
                <c:pt idx="94">
                  <c:v>0</c:v>
                </c:pt>
                <c:pt idx="95">
                  <c:v>0</c:v>
                </c:pt>
                <c:pt idx="96">
                  <c:v>9.5579872244015651E-2</c:v>
                </c:pt>
                <c:pt idx="97">
                  <c:v>0</c:v>
                </c:pt>
                <c:pt idx="98">
                  <c:v>0</c:v>
                </c:pt>
                <c:pt idx="99">
                  <c:v>0.13729961691545378</c:v>
                </c:pt>
                <c:pt idx="100">
                  <c:v>0.12331241606660936</c:v>
                </c:pt>
                <c:pt idx="101">
                  <c:v>3.4082341851310649E-2</c:v>
                </c:pt>
                <c:pt idx="102">
                  <c:v>0</c:v>
                </c:pt>
                <c:pt idx="103">
                  <c:v>0.23197022600143669</c:v>
                </c:pt>
                <c:pt idx="104">
                  <c:v>0.45564200217875639</c:v>
                </c:pt>
                <c:pt idx="105">
                  <c:v>0.29321203376233862</c:v>
                </c:pt>
                <c:pt idx="106">
                  <c:v>0.25196137483923131</c:v>
                </c:pt>
                <c:pt idx="107">
                  <c:v>0.35979595976260936</c:v>
                </c:pt>
                <c:pt idx="108">
                  <c:v>0.3198434138934696</c:v>
                </c:pt>
                <c:pt idx="109">
                  <c:v>0.3022308342371568</c:v>
                </c:pt>
                <c:pt idx="110">
                  <c:v>0.21696918004465582</c:v>
                </c:pt>
                <c:pt idx="111">
                  <c:v>0.32680775518712657</c:v>
                </c:pt>
                <c:pt idx="112">
                  <c:v>0.16349719270925145</c:v>
                </c:pt>
                <c:pt idx="113">
                  <c:v>3.4604088448232262E-2</c:v>
                </c:pt>
                <c:pt idx="114">
                  <c:v>0</c:v>
                </c:pt>
                <c:pt idx="115">
                  <c:v>0</c:v>
                </c:pt>
                <c:pt idx="116">
                  <c:v>0</c:v>
                </c:pt>
                <c:pt idx="117">
                  <c:v>5.7860742619374128E-2</c:v>
                </c:pt>
                <c:pt idx="118">
                  <c:v>0</c:v>
                </c:pt>
                <c:pt idx="119">
                  <c:v>0</c:v>
                </c:pt>
                <c:pt idx="120">
                  <c:v>6.00901285713481E-2</c:v>
                </c:pt>
                <c:pt idx="121">
                  <c:v>0</c:v>
                </c:pt>
                <c:pt idx="122">
                  <c:v>0</c:v>
                </c:pt>
                <c:pt idx="123">
                  <c:v>0</c:v>
                </c:pt>
                <c:pt idx="124">
                  <c:v>1.6091216933280306E-2</c:v>
                </c:pt>
                <c:pt idx="125">
                  <c:v>0</c:v>
                </c:pt>
                <c:pt idx="126">
                  <c:v>0</c:v>
                </c:pt>
                <c:pt idx="127">
                  <c:v>0</c:v>
                </c:pt>
                <c:pt idx="128">
                  <c:v>0</c:v>
                </c:pt>
                <c:pt idx="129">
                  <c:v>0</c:v>
                </c:pt>
                <c:pt idx="130">
                  <c:v>8.5810510292833486E-2</c:v>
                </c:pt>
                <c:pt idx="131">
                  <c:v>0.2177299685546833</c:v>
                </c:pt>
                <c:pt idx="132">
                  <c:v>0.3901999447703558</c:v>
                </c:pt>
                <c:pt idx="133">
                  <c:v>0.23204671065018301</c:v>
                </c:pt>
                <c:pt idx="134">
                  <c:v>0.20919760421833677</c:v>
                </c:pt>
                <c:pt idx="135">
                  <c:v>0.16255572483655423</c:v>
                </c:pt>
                <c:pt idx="136">
                  <c:v>7.0316091969494732E-2</c:v>
                </c:pt>
                <c:pt idx="137">
                  <c:v>0.11995428703311573</c:v>
                </c:pt>
                <c:pt idx="138">
                  <c:v>0.42928984684563454</c:v>
                </c:pt>
                <c:pt idx="139">
                  <c:v>0.26373688361840353</c:v>
                </c:pt>
                <c:pt idx="140">
                  <c:v>0.15836032396184907</c:v>
                </c:pt>
                <c:pt idx="141">
                  <c:v>0.15398006138360187</c:v>
                </c:pt>
              </c:numCache>
            </c:numRef>
          </c:val>
          <c:smooth val="0"/>
        </c:ser>
        <c:dLbls>
          <c:showLegendKey val="0"/>
          <c:showVal val="0"/>
          <c:showCatName val="0"/>
          <c:showSerName val="0"/>
          <c:showPercent val="0"/>
          <c:showBubbleSize val="0"/>
        </c:dLbls>
        <c:marker val="1"/>
        <c:smooth val="0"/>
        <c:axId val="107628032"/>
        <c:axId val="107629568"/>
      </c:lineChart>
      <c:catAx>
        <c:axId val="10762803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07629568"/>
        <c:crosses val="autoZero"/>
        <c:auto val="1"/>
        <c:lblAlgn val="ctr"/>
        <c:lblOffset val="100"/>
        <c:tickLblSkip val="10"/>
        <c:tickMarkSkip val="10"/>
        <c:noMultiLvlLbl val="0"/>
      </c:catAx>
      <c:valAx>
        <c:axId val="107629568"/>
        <c:scaling>
          <c:orientation val="minMax"/>
          <c:max val="0.70000000000000007"/>
        </c:scaling>
        <c:delete val="0"/>
        <c:axPos val="l"/>
        <c:numFmt formatCode="0%" sourceLinked="0"/>
        <c:majorTickMark val="out"/>
        <c:minorTickMark val="none"/>
        <c:tickLblPos val="nextTo"/>
        <c:crossAx val="107628032"/>
        <c:crosses val="autoZero"/>
        <c:crossBetween val="between"/>
        <c:majorUnit val="0.1"/>
      </c:valAx>
      <c:spPr>
        <a:ln>
          <a:solidFill>
            <a:schemeClr val="tx1"/>
          </a:solidFill>
        </a:ln>
      </c:spPr>
    </c:plotArea>
    <c:legend>
      <c:legendPos val="b"/>
      <c:overlay val="0"/>
    </c:legend>
    <c:plotVisOnly val="1"/>
    <c:dispBlanksAs val="gap"/>
    <c:showDLblsOverMax val="0"/>
  </c:chart>
  <c:spPr>
    <a:ln>
      <a:noFill/>
    </a:ln>
  </c:spPr>
  <c:txPr>
    <a:bodyPr/>
    <a:lstStyle/>
    <a:p>
      <a:pPr>
        <a:defRPr sz="1200">
          <a:latin typeface="Palatino Linotype"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gif"/><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76200</xdr:colOff>
      <xdr:row>0</xdr:row>
      <xdr:rowOff>171450</xdr:rowOff>
    </xdr:from>
    <xdr:to>
      <xdr:col>16</xdr:col>
      <xdr:colOff>523876</xdr:colOff>
      <xdr:row>27</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4</xdr:col>
      <xdr:colOff>9525</xdr:colOff>
      <xdr:row>0</xdr:row>
      <xdr:rowOff>28575</xdr:rowOff>
    </xdr:to>
    <xdr:pic>
      <xdr:nvPicPr>
        <xdr:cNvPr id="2" name="Picture 1"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37292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3" name="Picture 2"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439197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4" name="Picture 3"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41102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5" name="Picture 4"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49103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6" name="Picture 5"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451008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7" name="Picture 6"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52913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8" name="Picture 7"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59390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9" name="Picture 8"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461295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10" name="Picture 9"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63200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11" name="Picture 10"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69677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12" name="Picture 11"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471582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13" name="Picture 12"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73487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14" name="Picture 13"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79964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15" name="Picture 14"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481869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16" name="Picture 15"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83774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17" name="Picture 16"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91775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18" name="Picture 17"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493680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19" name="Picture 18"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95585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20" name="Picture 19"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05110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21" name="Picture 20"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507015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22" name="Picture 21"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08920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23" name="Picture 22"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16921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24" name="Picture 23"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518826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25" name="Picture 24"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20731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26" name="Picture 25"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27208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27" name="Picture 26"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529113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28" name="Picture 27"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31018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29" name="Picture 28"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37495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30" name="Picture 29"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539400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31" name="Picture 30"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41305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0</xdr:colOff>
      <xdr:row>0</xdr:row>
      <xdr:rowOff>0</xdr:rowOff>
    </xdr:from>
    <xdr:to>
      <xdr:col>19</xdr:col>
      <xdr:colOff>551688</xdr:colOff>
      <xdr:row>20</xdr:row>
      <xdr:rowOff>60198</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57149</xdr:colOff>
      <xdr:row>0</xdr:row>
      <xdr:rowOff>95249</xdr:rowOff>
    </xdr:from>
    <xdr:to>
      <xdr:col>4</xdr:col>
      <xdr:colOff>227837</xdr:colOff>
      <xdr:row>25</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342900</xdr:colOff>
      <xdr:row>2</xdr:row>
      <xdr:rowOff>28575</xdr:rowOff>
    </xdr:from>
    <xdr:to>
      <xdr:col>17</xdr:col>
      <xdr:colOff>495300</xdr:colOff>
      <xdr:row>23</xdr:row>
      <xdr:rowOff>146685</xdr:rowOff>
    </xdr:to>
    <xdr:graphicFrame macro="">
      <xdr:nvGraphicFramePr>
        <xdr:cNvPr id="4" name="Chart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www.sec.gov/Archives/edgar/data/772129/000110465905002026/a05-1114_1nq.htm" TargetMode="External"/><Relationship Id="rId13" Type="http://schemas.openxmlformats.org/officeDocument/2006/relationships/hyperlink" Target="http://www.sec.gov/Archives/edgar/data/772129/0000950109-98-004947.txt" TargetMode="External"/><Relationship Id="rId3" Type="http://schemas.openxmlformats.org/officeDocument/2006/relationships/hyperlink" Target="http://www.sec.gov/Archives/edgar/data/772129/000110465906003296/a05-22440_1nq.htm" TargetMode="External"/><Relationship Id="rId7" Type="http://schemas.openxmlformats.org/officeDocument/2006/relationships/hyperlink" Target="http://www.sec.gov/Archives/edgar/data/772129/000095012312001407/b89666a1nvq.htm" TargetMode="External"/><Relationship Id="rId12" Type="http://schemas.openxmlformats.org/officeDocument/2006/relationships/hyperlink" Target="http://www.sec.gov/Archives/edgar/data/772129/0000950109-99-003896.txt" TargetMode="External"/><Relationship Id="rId17" Type="http://schemas.openxmlformats.org/officeDocument/2006/relationships/drawing" Target="../drawings/drawing3.xml"/><Relationship Id="rId2" Type="http://schemas.openxmlformats.org/officeDocument/2006/relationships/hyperlink" Target="http://www.sec.gov/Archives/edgar/data/772129/000110465907002930/a06-26344_1nq.htm" TargetMode="External"/><Relationship Id="rId16" Type="http://schemas.openxmlformats.org/officeDocument/2006/relationships/hyperlink" Target="http://www.sec.gov/Archives/edgar/data/772129/000104746903036389/a2120262zn-csrs.txt" TargetMode="External"/><Relationship Id="rId1" Type="http://schemas.openxmlformats.org/officeDocument/2006/relationships/hyperlink" Target="http://www.sec.gov/Archives/edgar/data/772129/000110465909005017/a08-31269_1nq.htm" TargetMode="External"/><Relationship Id="rId6" Type="http://schemas.openxmlformats.org/officeDocument/2006/relationships/hyperlink" Target="http://www.sec.gov/Archives/edgar/data/772129/000095012311006539/b84014a1nvq.htm" TargetMode="External"/><Relationship Id="rId11" Type="http://schemas.openxmlformats.org/officeDocument/2006/relationships/hyperlink" Target="http://www.sec.gov/Archives/edgar/data/772129/000091205700046835/0000912057-00-046835.txt" TargetMode="External"/><Relationship Id="rId5" Type="http://schemas.openxmlformats.org/officeDocument/2006/relationships/hyperlink" Target="http://www.sec.gov/Archives/edgar/data/772129/000110465910003328/a09-34880_1nq.htm" TargetMode="External"/><Relationship Id="rId15" Type="http://schemas.openxmlformats.org/officeDocument/2006/relationships/hyperlink" Target="http://www.sec.gov/Archives/edgar/data/772129/0000950109-97-003722.txt" TargetMode="External"/><Relationship Id="rId10" Type="http://schemas.openxmlformats.org/officeDocument/2006/relationships/hyperlink" Target="http://www.sec.gov/Archives/edgar/data/772129/000091205701537939/0000912057-01-537939.txt" TargetMode="External"/><Relationship Id="rId4" Type="http://schemas.openxmlformats.org/officeDocument/2006/relationships/hyperlink" Target="http://www.sec.gov/Archives/edgar/data/772129/000110465908004024/a07-32280_1nq.htm" TargetMode="External"/><Relationship Id="rId9" Type="http://schemas.openxmlformats.org/officeDocument/2006/relationships/hyperlink" Target="http://www.sec.gov/Archives/edgar/data/772129/000091205702040999/0000912057-02-040999.txt" TargetMode="External"/><Relationship Id="rId14" Type="http://schemas.openxmlformats.org/officeDocument/2006/relationships/hyperlink" Target="http://www.sec.gov/Archives/edgar/data/772129/0000950109-97-006637.tx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workbookViewId="0">
      <selection activeCell="E10" sqref="E10"/>
    </sheetView>
  </sheetViews>
  <sheetFormatPr defaultRowHeight="15"/>
  <cols>
    <col min="1" max="16384" width="9.140625" style="137"/>
  </cols>
  <sheetData>
    <row r="1" spans="1:9">
      <c r="A1" s="146" t="s">
        <v>223</v>
      </c>
      <c r="B1" s="146"/>
      <c r="C1" s="146"/>
      <c r="D1" s="146"/>
      <c r="E1" s="146"/>
      <c r="F1" s="146"/>
      <c r="G1" s="146"/>
      <c r="H1" s="146"/>
      <c r="I1" s="146"/>
    </row>
    <row r="2" spans="1:9">
      <c r="A2" s="147" t="s">
        <v>224</v>
      </c>
      <c r="B2" s="147"/>
      <c r="C2" s="147"/>
      <c r="D2" s="147"/>
    </row>
    <row r="3" spans="1:9">
      <c r="A3" s="147" t="s">
        <v>225</v>
      </c>
      <c r="B3" s="147"/>
      <c r="C3" s="147"/>
      <c r="D3" s="147"/>
    </row>
    <row r="5" spans="1:9" ht="122.25" customHeight="1">
      <c r="A5" s="148" t="s">
        <v>226</v>
      </c>
      <c r="B5" s="148"/>
      <c r="C5" s="148"/>
      <c r="D5" s="148"/>
      <c r="E5" s="148"/>
      <c r="F5" s="148"/>
      <c r="G5" s="148"/>
      <c r="H5" s="148"/>
      <c r="I5" s="148"/>
    </row>
  </sheetData>
  <mergeCells count="4">
    <mergeCell ref="A1:I1"/>
    <mergeCell ref="A2:D2"/>
    <mergeCell ref="A3:D3"/>
    <mergeCell ref="A5:I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80" zoomScaleNormal="80" workbookViewId="0">
      <selection activeCell="V11" sqref="V11"/>
    </sheetView>
  </sheetViews>
  <sheetFormatPr defaultColWidth="8.85546875" defaultRowHeight="15"/>
  <cols>
    <col min="1" max="1" width="31" style="42" customWidth="1"/>
    <col min="2" max="2" width="10.28515625" style="41" customWidth="1"/>
    <col min="3" max="3" width="3.7109375" style="41" customWidth="1"/>
    <col min="4" max="4" width="10.28515625" style="41" customWidth="1"/>
    <col min="5" max="5" width="3.7109375" style="41" customWidth="1"/>
    <col min="6" max="6" width="10.28515625" style="41" customWidth="1"/>
    <col min="7" max="7" width="3.7109375" style="41" customWidth="1"/>
    <col min="8" max="8" width="10.28515625" style="41" customWidth="1"/>
    <col min="9" max="9" width="3.7109375" style="41" customWidth="1"/>
    <col min="10" max="10" width="10.28515625" style="41" customWidth="1"/>
    <col min="11" max="11" width="4.7109375" style="42" customWidth="1"/>
    <col min="12" max="12" width="14.7109375" style="42" customWidth="1"/>
    <col min="13" max="13" width="3.7109375" style="41" customWidth="1"/>
    <col min="14" max="14" width="14.7109375" style="42" customWidth="1"/>
    <col min="15" max="15" width="3.7109375" style="41" customWidth="1"/>
    <col min="16" max="16" width="14.7109375" style="41" customWidth="1"/>
    <col min="17" max="16384" width="8.85546875" style="42"/>
  </cols>
  <sheetData>
    <row r="1" spans="1:16">
      <c r="A1" s="40" t="s">
        <v>222</v>
      </c>
    </row>
    <row r="4" spans="1:16">
      <c r="A4" s="44" t="s">
        <v>208</v>
      </c>
      <c r="B4" s="43"/>
      <c r="C4" s="43"/>
      <c r="D4" s="43"/>
      <c r="E4" s="43"/>
      <c r="F4" s="43"/>
      <c r="G4" s="43"/>
      <c r="H4" s="43"/>
      <c r="I4" s="43"/>
      <c r="J4" s="43"/>
      <c r="K4" s="44"/>
      <c r="L4" s="44"/>
      <c r="M4" s="43"/>
      <c r="N4" s="44"/>
      <c r="O4" s="43"/>
      <c r="P4" s="43"/>
    </row>
    <row r="5" spans="1:16">
      <c r="A5" s="45"/>
    </row>
    <row r="6" spans="1:16">
      <c r="A6" s="46"/>
      <c r="B6" s="47"/>
      <c r="C6" s="47"/>
      <c r="D6" s="47"/>
      <c r="E6" s="47"/>
      <c r="F6" s="47"/>
      <c r="G6" s="47"/>
      <c r="H6" s="47"/>
      <c r="I6" s="47"/>
      <c r="J6" s="48" t="s">
        <v>77</v>
      </c>
      <c r="L6" s="72" t="s">
        <v>77</v>
      </c>
      <c r="M6" s="47"/>
      <c r="N6" s="49" t="s">
        <v>77</v>
      </c>
      <c r="O6" s="47"/>
      <c r="P6" s="48" t="s">
        <v>129</v>
      </c>
    </row>
    <row r="7" spans="1:16">
      <c r="A7" s="50"/>
      <c r="B7" s="51"/>
      <c r="C7" s="51"/>
      <c r="D7" s="51"/>
      <c r="E7" s="51"/>
      <c r="F7" s="51" t="s">
        <v>65</v>
      </c>
      <c r="G7" s="51"/>
      <c r="H7" s="51"/>
      <c r="I7" s="52"/>
      <c r="J7" s="53" t="s">
        <v>129</v>
      </c>
      <c r="L7" s="54" t="s">
        <v>129</v>
      </c>
      <c r="M7" s="52"/>
      <c r="N7" s="51" t="s">
        <v>129</v>
      </c>
      <c r="O7" s="52"/>
      <c r="P7" s="53" t="s">
        <v>135</v>
      </c>
    </row>
    <row r="8" spans="1:16">
      <c r="A8" s="55"/>
      <c r="B8" s="51" t="s">
        <v>54</v>
      </c>
      <c r="C8" s="51"/>
      <c r="D8" s="51" t="s">
        <v>63</v>
      </c>
      <c r="E8" s="51"/>
      <c r="F8" s="51" t="s">
        <v>66</v>
      </c>
      <c r="G8" s="51"/>
      <c r="H8" s="51" t="s">
        <v>68</v>
      </c>
      <c r="I8" s="52"/>
      <c r="J8" s="53" t="s">
        <v>34</v>
      </c>
      <c r="L8" s="54" t="s">
        <v>34</v>
      </c>
      <c r="M8" s="52"/>
      <c r="N8" s="51" t="s">
        <v>134</v>
      </c>
      <c r="O8" s="52"/>
      <c r="P8" s="53" t="s">
        <v>137</v>
      </c>
    </row>
    <row r="9" spans="1:16">
      <c r="A9" s="55"/>
      <c r="B9" s="51" t="s">
        <v>26</v>
      </c>
      <c r="C9" s="51"/>
      <c r="D9" s="51" t="s">
        <v>64</v>
      </c>
      <c r="E9" s="51"/>
      <c r="F9" s="51" t="s">
        <v>67</v>
      </c>
      <c r="G9" s="51"/>
      <c r="H9" s="51" t="s">
        <v>69</v>
      </c>
      <c r="I9" s="56"/>
      <c r="J9" s="53" t="s">
        <v>76</v>
      </c>
      <c r="L9" s="54" t="s">
        <v>76</v>
      </c>
      <c r="M9" s="56"/>
      <c r="N9" s="51" t="s">
        <v>78</v>
      </c>
      <c r="O9" s="56"/>
      <c r="P9" s="53" t="s">
        <v>136</v>
      </c>
    </row>
    <row r="10" spans="1:16">
      <c r="A10" s="55"/>
      <c r="B10" s="52"/>
      <c r="C10" s="52"/>
      <c r="D10" s="52"/>
      <c r="E10" s="52"/>
      <c r="F10" s="52"/>
      <c r="G10" s="52"/>
      <c r="H10" s="52"/>
      <c r="I10" s="52"/>
      <c r="J10" s="57"/>
      <c r="L10" s="50"/>
      <c r="M10" s="52"/>
      <c r="N10" s="58"/>
      <c r="O10" s="52"/>
      <c r="P10" s="57"/>
    </row>
    <row r="11" spans="1:16">
      <c r="A11" s="59" t="s">
        <v>70</v>
      </c>
      <c r="B11" s="69">
        <v>19.5</v>
      </c>
      <c r="C11" s="75"/>
      <c r="D11" s="61">
        <v>7.9000000000000001E-2</v>
      </c>
      <c r="E11" s="61"/>
      <c r="F11" s="61">
        <v>8.9999999999999993E-3</v>
      </c>
      <c r="G11" s="76"/>
      <c r="H11" s="61">
        <v>1.7999999999999999E-2</v>
      </c>
      <c r="I11" s="52"/>
      <c r="J11" s="57"/>
      <c r="L11" s="50"/>
      <c r="M11" s="52"/>
      <c r="N11" s="58"/>
      <c r="O11" s="52"/>
      <c r="P11" s="57"/>
    </row>
    <row r="12" spans="1:16">
      <c r="A12" s="59" t="s">
        <v>71</v>
      </c>
      <c r="B12" s="69">
        <v>16</v>
      </c>
      <c r="C12" s="60"/>
      <c r="D12" s="61">
        <v>0.06</v>
      </c>
      <c r="E12" s="61"/>
      <c r="F12" s="61"/>
      <c r="G12" s="61"/>
      <c r="H12" s="61"/>
      <c r="I12" s="52"/>
      <c r="J12" s="57"/>
      <c r="L12" s="50"/>
      <c r="M12" s="52"/>
      <c r="N12" s="58"/>
      <c r="O12" s="52"/>
      <c r="P12" s="57"/>
    </row>
    <row r="13" spans="1:16">
      <c r="A13" s="55"/>
      <c r="B13" s="52"/>
      <c r="C13" s="52"/>
      <c r="D13" s="61"/>
      <c r="E13" s="61"/>
      <c r="F13" s="61"/>
      <c r="G13" s="61"/>
      <c r="H13" s="61"/>
      <c r="I13" s="52"/>
      <c r="J13" s="57"/>
      <c r="L13" s="50"/>
      <c r="M13" s="52"/>
      <c r="N13" s="58"/>
      <c r="O13" s="52"/>
      <c r="P13" s="57"/>
    </row>
    <row r="14" spans="1:16">
      <c r="A14" s="55"/>
      <c r="B14" s="51" t="s">
        <v>100</v>
      </c>
      <c r="C14" s="51" t="s">
        <v>74</v>
      </c>
      <c r="D14" s="51" t="s">
        <v>101</v>
      </c>
      <c r="E14" s="63" t="s">
        <v>74</v>
      </c>
      <c r="F14" s="51" t="s">
        <v>102</v>
      </c>
      <c r="G14" s="63" t="s">
        <v>74</v>
      </c>
      <c r="H14" s="63" t="s">
        <v>73</v>
      </c>
      <c r="I14" s="56" t="s">
        <v>75</v>
      </c>
      <c r="J14" s="53" t="s">
        <v>79</v>
      </c>
      <c r="L14" s="54" t="s">
        <v>79</v>
      </c>
      <c r="M14" s="56" t="s">
        <v>84</v>
      </c>
      <c r="N14" s="51" t="s">
        <v>132</v>
      </c>
      <c r="O14" s="56" t="s">
        <v>75</v>
      </c>
      <c r="P14" s="53" t="s">
        <v>130</v>
      </c>
    </row>
    <row r="15" spans="1:16">
      <c r="A15" s="55"/>
      <c r="B15" s="52"/>
      <c r="C15" s="52"/>
      <c r="D15" s="61"/>
      <c r="E15" s="61"/>
      <c r="F15" s="61"/>
      <c r="G15" s="61"/>
      <c r="H15" s="61"/>
      <c r="I15" s="52"/>
      <c r="J15" s="57"/>
      <c r="L15" s="73"/>
      <c r="M15" s="52"/>
      <c r="N15" s="58"/>
      <c r="O15" s="52"/>
      <c r="P15" s="57"/>
    </row>
    <row r="16" spans="1:16">
      <c r="A16" s="59" t="s">
        <v>72</v>
      </c>
      <c r="B16" s="64">
        <f>(B12/B11)^(1/7)-1</f>
        <v>-2.7865218923537882E-2</v>
      </c>
      <c r="C16" s="64"/>
      <c r="D16" s="64">
        <f>(D12/D11)^(1/7)-1</f>
        <v>-3.8538224712703739E-2</v>
      </c>
      <c r="E16" s="64"/>
      <c r="F16" s="61">
        <v>2.4E-2</v>
      </c>
      <c r="G16" s="61"/>
      <c r="H16" s="61">
        <v>2.3E-2</v>
      </c>
      <c r="I16" s="52"/>
      <c r="J16" s="66">
        <f>B16+D16+F16+H16</f>
        <v>-1.9403443636241621E-2</v>
      </c>
      <c r="L16" s="65">
        <f>J16</f>
        <v>-1.9403443636241621E-2</v>
      </c>
      <c r="M16" s="52"/>
      <c r="N16" s="62">
        <v>0.02</v>
      </c>
      <c r="O16" s="52"/>
      <c r="P16" s="66">
        <f>L16-N16</f>
        <v>-3.9403443636241625E-2</v>
      </c>
    </row>
    <row r="17" spans="1:16">
      <c r="A17" s="67"/>
      <c r="B17" s="43"/>
      <c r="C17" s="43"/>
      <c r="D17" s="43"/>
      <c r="E17" s="43"/>
      <c r="F17" s="43"/>
      <c r="G17" s="43"/>
      <c r="H17" s="43"/>
      <c r="I17" s="43"/>
      <c r="J17" s="110"/>
      <c r="L17" s="67"/>
      <c r="M17" s="43"/>
      <c r="N17" s="44"/>
      <c r="O17" s="43"/>
      <c r="P17" s="68"/>
    </row>
    <row r="19" spans="1:16">
      <c r="A19" s="44" t="s">
        <v>205</v>
      </c>
      <c r="B19" s="43"/>
      <c r="C19" s="43"/>
      <c r="D19" s="43"/>
      <c r="E19" s="43"/>
      <c r="F19" s="43"/>
      <c r="G19" s="43"/>
      <c r="H19" s="43"/>
      <c r="I19" s="43"/>
      <c r="J19" s="43"/>
      <c r="K19" s="44"/>
      <c r="L19" s="44"/>
      <c r="M19" s="43"/>
      <c r="N19" s="44"/>
      <c r="O19" s="43"/>
      <c r="P19" s="43"/>
    </row>
    <row r="20" spans="1:16">
      <c r="A20" s="45"/>
    </row>
    <row r="21" spans="1:16">
      <c r="A21" s="46"/>
      <c r="B21" s="47"/>
      <c r="C21" s="47"/>
      <c r="D21" s="47"/>
      <c r="E21" s="47"/>
      <c r="F21" s="47"/>
      <c r="G21" s="47"/>
      <c r="H21" s="47"/>
      <c r="I21" s="47"/>
      <c r="J21" s="48" t="s">
        <v>77</v>
      </c>
      <c r="L21" s="72" t="s">
        <v>77</v>
      </c>
      <c r="M21" s="47"/>
      <c r="N21" s="49" t="s">
        <v>77</v>
      </c>
      <c r="O21" s="47"/>
      <c r="P21" s="89"/>
    </row>
    <row r="22" spans="1:16">
      <c r="A22" s="50"/>
      <c r="B22" s="51"/>
      <c r="C22" s="51"/>
      <c r="D22" s="51"/>
      <c r="E22" s="51"/>
      <c r="F22" s="51" t="s">
        <v>65</v>
      </c>
      <c r="G22" s="51"/>
      <c r="H22" s="51" t="s">
        <v>128</v>
      </c>
      <c r="I22" s="52"/>
      <c r="J22" s="53" t="s">
        <v>128</v>
      </c>
      <c r="L22" s="54" t="s">
        <v>128</v>
      </c>
      <c r="M22" s="52"/>
      <c r="N22" s="51" t="s">
        <v>128</v>
      </c>
      <c r="O22" s="52"/>
      <c r="P22" s="53" t="s">
        <v>81</v>
      </c>
    </row>
    <row r="23" spans="1:16">
      <c r="A23" s="55"/>
      <c r="B23" s="51" t="s">
        <v>54</v>
      </c>
      <c r="C23" s="51"/>
      <c r="D23" s="51" t="s">
        <v>63</v>
      </c>
      <c r="E23" s="51"/>
      <c r="F23" s="51" t="s">
        <v>66</v>
      </c>
      <c r="G23" s="51"/>
      <c r="H23" s="51" t="s">
        <v>68</v>
      </c>
      <c r="I23" s="52"/>
      <c r="J23" s="53" t="s">
        <v>34</v>
      </c>
      <c r="L23" s="54" t="s">
        <v>34</v>
      </c>
      <c r="M23" s="52"/>
      <c r="N23" s="51" t="s">
        <v>134</v>
      </c>
      <c r="O23" s="52"/>
      <c r="P23" s="53" t="s">
        <v>82</v>
      </c>
    </row>
    <row r="24" spans="1:16">
      <c r="A24" s="55"/>
      <c r="B24" s="51" t="s">
        <v>26</v>
      </c>
      <c r="C24" s="51"/>
      <c r="D24" s="51" t="s">
        <v>64</v>
      </c>
      <c r="E24" s="51"/>
      <c r="F24" s="51" t="s">
        <v>67</v>
      </c>
      <c r="G24" s="51"/>
      <c r="H24" s="51" t="s">
        <v>69</v>
      </c>
      <c r="I24" s="56"/>
      <c r="J24" s="53" t="s">
        <v>76</v>
      </c>
      <c r="L24" s="54" t="s">
        <v>76</v>
      </c>
      <c r="M24" s="56"/>
      <c r="N24" s="51" t="s">
        <v>78</v>
      </c>
      <c r="O24" s="56"/>
      <c r="P24" s="53" t="s">
        <v>83</v>
      </c>
    </row>
    <row r="25" spans="1:16">
      <c r="A25" s="55"/>
      <c r="B25" s="52"/>
      <c r="C25" s="52"/>
      <c r="D25" s="52"/>
      <c r="E25" s="52"/>
      <c r="F25" s="52"/>
      <c r="G25" s="52"/>
      <c r="H25" s="52"/>
      <c r="I25" s="52"/>
      <c r="J25" s="57"/>
      <c r="L25" s="50"/>
      <c r="M25" s="52"/>
      <c r="N25" s="58"/>
      <c r="O25" s="52"/>
      <c r="P25" s="57"/>
    </row>
    <row r="26" spans="1:16">
      <c r="A26" s="127" t="s">
        <v>210</v>
      </c>
      <c r="B26" s="90">
        <v>15</v>
      </c>
      <c r="C26" s="90"/>
      <c r="D26" s="62">
        <v>0.06</v>
      </c>
      <c r="E26" s="62"/>
      <c r="F26" s="62">
        <v>3.2000000000000001E-2</v>
      </c>
      <c r="G26" s="62"/>
      <c r="H26" s="62">
        <v>2.5000000000000001E-2</v>
      </c>
      <c r="I26" s="91"/>
      <c r="J26" s="92"/>
      <c r="K26" s="93"/>
      <c r="L26" s="94"/>
      <c r="M26" s="91"/>
      <c r="N26" s="95"/>
      <c r="O26" s="91"/>
      <c r="P26" s="92"/>
    </row>
    <row r="27" spans="1:16">
      <c r="A27" s="55"/>
      <c r="B27" s="91"/>
      <c r="C27" s="91"/>
      <c r="D27" s="62"/>
      <c r="E27" s="62"/>
      <c r="F27" s="62"/>
      <c r="G27" s="62"/>
      <c r="H27" s="62"/>
      <c r="I27" s="91"/>
      <c r="J27" s="92"/>
      <c r="K27" s="93"/>
      <c r="L27" s="94"/>
      <c r="M27" s="91"/>
      <c r="N27" s="95"/>
      <c r="O27" s="91"/>
      <c r="P27" s="92"/>
    </row>
    <row r="28" spans="1:16">
      <c r="A28" s="55"/>
      <c r="B28" s="96" t="s">
        <v>138</v>
      </c>
      <c r="C28" s="96" t="s">
        <v>74</v>
      </c>
      <c r="D28" s="96" t="s">
        <v>139</v>
      </c>
      <c r="E28" s="74" t="s">
        <v>74</v>
      </c>
      <c r="F28" s="96" t="s">
        <v>140</v>
      </c>
      <c r="G28" s="74" t="s">
        <v>74</v>
      </c>
      <c r="H28" s="74" t="s">
        <v>73</v>
      </c>
      <c r="I28" s="97" t="s">
        <v>75</v>
      </c>
      <c r="J28" s="98" t="s">
        <v>131</v>
      </c>
      <c r="K28" s="93"/>
      <c r="L28" s="99" t="s">
        <v>131</v>
      </c>
      <c r="M28" s="97" t="s">
        <v>84</v>
      </c>
      <c r="N28" s="96" t="s">
        <v>133</v>
      </c>
      <c r="O28" s="97" t="s">
        <v>75</v>
      </c>
      <c r="P28" s="98" t="s">
        <v>80</v>
      </c>
    </row>
    <row r="29" spans="1:16">
      <c r="A29" s="55"/>
      <c r="B29" s="91"/>
      <c r="C29" s="91"/>
      <c r="D29" s="62"/>
      <c r="E29" s="62"/>
      <c r="F29" s="62"/>
      <c r="G29" s="62"/>
      <c r="H29" s="62"/>
      <c r="I29" s="91"/>
      <c r="J29" s="92"/>
      <c r="K29" s="93"/>
      <c r="L29" s="100"/>
      <c r="M29" s="91"/>
      <c r="N29" s="95"/>
      <c r="O29" s="91"/>
      <c r="P29" s="92"/>
    </row>
    <row r="30" spans="1:16">
      <c r="A30" s="59" t="s">
        <v>85</v>
      </c>
      <c r="B30" s="101">
        <v>0</v>
      </c>
      <c r="C30" s="101"/>
      <c r="D30" s="101">
        <v>0</v>
      </c>
      <c r="E30" s="101"/>
      <c r="F30" s="62">
        <v>3.2000000000000001E-2</v>
      </c>
      <c r="G30" s="62"/>
      <c r="H30" s="62">
        <v>2.5000000000000001E-2</v>
      </c>
      <c r="I30" s="91"/>
      <c r="J30" s="102">
        <f>B30+D30+F30+H30</f>
        <v>5.7000000000000002E-2</v>
      </c>
      <c r="K30" s="93"/>
      <c r="L30" s="103">
        <f>J30</f>
        <v>5.7000000000000002E-2</v>
      </c>
      <c r="M30" s="91"/>
      <c r="N30" s="62">
        <v>1.4999999999999999E-2</v>
      </c>
      <c r="O30" s="91"/>
      <c r="P30" s="102">
        <f>L30-N30</f>
        <v>4.2000000000000003E-2</v>
      </c>
    </row>
    <row r="31" spans="1:16">
      <c r="A31" s="67"/>
      <c r="B31" s="43"/>
      <c r="C31" s="43"/>
      <c r="D31" s="43"/>
      <c r="E31" s="43"/>
      <c r="F31" s="43"/>
      <c r="G31" s="43"/>
      <c r="H31" s="43"/>
      <c r="I31" s="43"/>
      <c r="J31" s="68"/>
      <c r="L31" s="67"/>
      <c r="M31" s="43"/>
      <c r="N31" s="44"/>
      <c r="O31" s="43"/>
      <c r="P31" s="68"/>
    </row>
    <row r="33" spans="1:16">
      <c r="A33" s="70" t="s">
        <v>99</v>
      </c>
      <c r="B33" s="42"/>
      <c r="C33" s="42"/>
      <c r="D33" s="42"/>
      <c r="E33" s="42"/>
      <c r="F33" s="42"/>
      <c r="G33" s="42"/>
      <c r="H33" s="42"/>
      <c r="I33" s="42"/>
      <c r="J33" s="42"/>
      <c r="M33" s="42"/>
      <c r="O33" s="42"/>
      <c r="P33" s="4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zoomScale="80" zoomScaleNormal="80" workbookViewId="0">
      <selection activeCell="B26" sqref="B26"/>
    </sheetView>
  </sheetViews>
  <sheetFormatPr defaultColWidth="8.85546875" defaultRowHeight="15"/>
  <cols>
    <col min="1" max="1" width="31" style="93" customWidth="1"/>
    <col min="2" max="2" width="10.28515625" style="121" customWidth="1"/>
    <col min="3" max="3" width="3.7109375" style="121" customWidth="1"/>
    <col min="4" max="4" width="10.28515625" style="121" customWidth="1"/>
    <col min="5" max="5" width="3.7109375" style="121" customWidth="1"/>
    <col min="6" max="6" width="10.28515625" style="121" customWidth="1"/>
    <col min="7" max="7" width="3.7109375" style="121" customWidth="1"/>
    <col min="8" max="8" width="10.28515625" style="121" customWidth="1"/>
    <col min="9" max="9" width="3.7109375" style="121" customWidth="1"/>
    <col min="10" max="10" width="10.28515625" style="121" customWidth="1"/>
    <col min="11" max="11" width="4.7109375" style="93" customWidth="1"/>
    <col min="12" max="12" width="14.7109375" style="93" customWidth="1"/>
    <col min="13" max="13" width="3.7109375" style="121" customWidth="1"/>
    <col min="14" max="14" width="14.7109375" style="93" customWidth="1"/>
    <col min="15" max="15" width="3.7109375" style="121" customWidth="1"/>
    <col min="16" max="16" width="14.7109375" style="121" customWidth="1"/>
    <col min="17" max="16384" width="8.85546875" style="93"/>
  </cols>
  <sheetData>
    <row r="1" spans="1:22">
      <c r="A1" s="120" t="s">
        <v>213</v>
      </c>
    </row>
    <row r="4" spans="1:22">
      <c r="A4" s="122" t="s">
        <v>209</v>
      </c>
      <c r="B4" s="123"/>
      <c r="C4" s="123"/>
      <c r="D4" s="123"/>
      <c r="E4" s="123"/>
      <c r="F4" s="123"/>
      <c r="G4" s="123"/>
      <c r="H4" s="123"/>
      <c r="I4" s="123"/>
      <c r="J4" s="123"/>
      <c r="K4" s="122"/>
      <c r="L4" s="122"/>
      <c r="M4" s="123"/>
      <c r="N4" s="122"/>
      <c r="O4" s="123"/>
      <c r="P4" s="123"/>
    </row>
    <row r="5" spans="1:22">
      <c r="A5" s="124"/>
    </row>
    <row r="6" spans="1:22">
      <c r="A6" s="125"/>
      <c r="B6" s="47"/>
      <c r="C6" s="47"/>
      <c r="D6" s="47"/>
      <c r="E6" s="47"/>
      <c r="F6" s="47"/>
      <c r="G6" s="47"/>
      <c r="H6" s="47"/>
      <c r="I6" s="47"/>
      <c r="J6" s="48" t="s">
        <v>77</v>
      </c>
      <c r="K6" s="42"/>
      <c r="L6" s="72" t="s">
        <v>77</v>
      </c>
      <c r="M6" s="47"/>
      <c r="N6" s="49" t="s">
        <v>77</v>
      </c>
      <c r="O6" s="47"/>
      <c r="P6" s="48" t="s">
        <v>129</v>
      </c>
    </row>
    <row r="7" spans="1:22">
      <c r="A7" s="94"/>
      <c r="B7" s="51"/>
      <c r="C7" s="51"/>
      <c r="D7" s="51"/>
      <c r="E7" s="51"/>
      <c r="F7" s="51" t="s">
        <v>65</v>
      </c>
      <c r="G7" s="51"/>
      <c r="H7" s="51"/>
      <c r="I7" s="52"/>
      <c r="J7" s="53" t="s">
        <v>129</v>
      </c>
      <c r="K7" s="42"/>
      <c r="L7" s="54" t="s">
        <v>129</v>
      </c>
      <c r="M7" s="52"/>
      <c r="N7" s="51" t="s">
        <v>129</v>
      </c>
      <c r="O7" s="52"/>
      <c r="P7" s="53" t="s">
        <v>135</v>
      </c>
    </row>
    <row r="8" spans="1:22">
      <c r="A8" s="126"/>
      <c r="B8" s="51" t="s">
        <v>54</v>
      </c>
      <c r="C8" s="51"/>
      <c r="D8" s="51" t="s">
        <v>63</v>
      </c>
      <c r="E8" s="51"/>
      <c r="F8" s="51" t="s">
        <v>66</v>
      </c>
      <c r="G8" s="51"/>
      <c r="H8" s="51" t="s">
        <v>68</v>
      </c>
      <c r="I8" s="52"/>
      <c r="J8" s="53" t="s">
        <v>34</v>
      </c>
      <c r="K8" s="42"/>
      <c r="L8" s="54" t="s">
        <v>34</v>
      </c>
      <c r="M8" s="52"/>
      <c r="N8" s="51" t="s">
        <v>134</v>
      </c>
      <c r="O8" s="52"/>
      <c r="P8" s="53" t="s">
        <v>137</v>
      </c>
    </row>
    <row r="9" spans="1:22">
      <c r="A9" s="126"/>
      <c r="B9" s="51" t="s">
        <v>26</v>
      </c>
      <c r="C9" s="51"/>
      <c r="D9" s="51" t="s">
        <v>64</v>
      </c>
      <c r="E9" s="51"/>
      <c r="F9" s="51" t="s">
        <v>67</v>
      </c>
      <c r="G9" s="51"/>
      <c r="H9" s="51" t="s">
        <v>69</v>
      </c>
      <c r="I9" s="56"/>
      <c r="J9" s="53" t="s">
        <v>76</v>
      </c>
      <c r="K9" s="42"/>
      <c r="L9" s="54" t="s">
        <v>76</v>
      </c>
      <c r="M9" s="56"/>
      <c r="N9" s="51" t="s">
        <v>78</v>
      </c>
      <c r="O9" s="56"/>
      <c r="P9" s="53" t="s">
        <v>136</v>
      </c>
    </row>
    <row r="10" spans="1:22">
      <c r="A10" s="126"/>
      <c r="B10" s="91"/>
      <c r="C10" s="91"/>
      <c r="D10" s="91"/>
      <c r="E10" s="91"/>
      <c r="F10" s="91"/>
      <c r="G10" s="91"/>
      <c r="H10" s="91"/>
      <c r="I10" s="91"/>
      <c r="J10" s="92"/>
      <c r="L10" s="94"/>
      <c r="M10" s="91"/>
      <c r="N10" s="95"/>
      <c r="O10" s="91"/>
      <c r="P10" s="92"/>
    </row>
    <row r="11" spans="1:22">
      <c r="A11" s="127" t="s">
        <v>70</v>
      </c>
      <c r="B11" s="132">
        <v>15</v>
      </c>
      <c r="C11" s="90"/>
      <c r="D11" s="62">
        <v>7.8E-2</v>
      </c>
      <c r="E11" s="62"/>
      <c r="F11" s="62">
        <v>1.9E-2</v>
      </c>
      <c r="G11" s="62"/>
      <c r="H11" s="62">
        <v>2.1999999999999999E-2</v>
      </c>
      <c r="I11" s="91"/>
      <c r="J11" s="92"/>
      <c r="L11" s="94"/>
      <c r="M11" s="91"/>
      <c r="N11" s="95"/>
      <c r="O11" s="91"/>
      <c r="P11" s="92"/>
    </row>
    <row r="12" spans="1:22">
      <c r="A12" s="127" t="s">
        <v>71</v>
      </c>
      <c r="B12" s="132">
        <v>15</v>
      </c>
      <c r="C12" s="90"/>
      <c r="D12" s="62">
        <v>0.06</v>
      </c>
      <c r="E12" s="62"/>
      <c r="F12" s="62"/>
      <c r="G12" s="62"/>
      <c r="H12" s="62"/>
      <c r="I12" s="91"/>
      <c r="J12" s="92"/>
      <c r="L12" s="94"/>
      <c r="M12" s="91"/>
      <c r="N12" s="95"/>
      <c r="O12" s="91"/>
      <c r="P12" s="92"/>
    </row>
    <row r="13" spans="1:22">
      <c r="A13" s="126"/>
      <c r="B13" s="91"/>
      <c r="C13" s="91"/>
      <c r="D13" s="62"/>
      <c r="E13" s="62"/>
      <c r="F13" s="62"/>
      <c r="G13" s="62"/>
      <c r="H13" s="62"/>
      <c r="I13" s="91"/>
      <c r="J13" s="92"/>
      <c r="L13" s="94"/>
      <c r="M13" s="91"/>
      <c r="N13" s="95"/>
      <c r="O13" s="91"/>
      <c r="P13" s="92"/>
    </row>
    <row r="14" spans="1:22">
      <c r="A14" s="126"/>
      <c r="B14" s="96" t="s">
        <v>138</v>
      </c>
      <c r="C14" s="96" t="s">
        <v>74</v>
      </c>
      <c r="D14" s="96" t="s">
        <v>139</v>
      </c>
      <c r="E14" s="74" t="s">
        <v>74</v>
      </c>
      <c r="F14" s="96" t="s">
        <v>140</v>
      </c>
      <c r="G14" s="74" t="s">
        <v>74</v>
      </c>
      <c r="H14" s="74" t="s">
        <v>73</v>
      </c>
      <c r="I14" s="97" t="s">
        <v>75</v>
      </c>
      <c r="J14" s="98" t="s">
        <v>79</v>
      </c>
      <c r="L14" s="99" t="s">
        <v>79</v>
      </c>
      <c r="M14" s="97" t="s">
        <v>84</v>
      </c>
      <c r="N14" s="96" t="s">
        <v>132</v>
      </c>
      <c r="O14" s="97" t="s">
        <v>75</v>
      </c>
      <c r="P14" s="98" t="s">
        <v>130</v>
      </c>
      <c r="V14" s="115"/>
    </row>
    <row r="15" spans="1:22">
      <c r="A15" s="126"/>
      <c r="B15" s="91"/>
      <c r="C15" s="91"/>
      <c r="D15" s="62"/>
      <c r="E15" s="62"/>
      <c r="F15" s="62"/>
      <c r="G15" s="62"/>
      <c r="H15" s="62"/>
      <c r="I15" s="91"/>
      <c r="J15" s="92"/>
      <c r="L15" s="100"/>
      <c r="M15" s="91"/>
      <c r="N15" s="95"/>
      <c r="O15" s="91"/>
      <c r="P15" s="92"/>
    </row>
    <row r="16" spans="1:22">
      <c r="A16" s="127" t="s">
        <v>72</v>
      </c>
      <c r="B16" s="101">
        <f>(B12/B11)^(1/7)-1</f>
        <v>0</v>
      </c>
      <c r="C16" s="101"/>
      <c r="D16" s="101">
        <f>(D12/D11)^(1/7)-1</f>
        <v>-3.6786904997066716E-2</v>
      </c>
      <c r="E16" s="101"/>
      <c r="F16" s="62">
        <v>2.9000000000000001E-2</v>
      </c>
      <c r="G16" s="62"/>
      <c r="H16" s="62">
        <v>2.5000000000000001E-2</v>
      </c>
      <c r="I16" s="91"/>
      <c r="J16" s="102">
        <f>B16+D16+F16+H16</f>
        <v>1.7213095002933287E-2</v>
      </c>
      <c r="L16" s="103">
        <f>J16</f>
        <v>1.7213095002933287E-2</v>
      </c>
      <c r="M16" s="91"/>
      <c r="N16" s="62">
        <v>1E-3</v>
      </c>
      <c r="O16" s="91"/>
      <c r="P16" s="102">
        <f>L16-N16</f>
        <v>1.6213095002933286E-2</v>
      </c>
    </row>
    <row r="17" spans="1:16">
      <c r="A17" s="128"/>
      <c r="B17" s="123"/>
      <c r="C17" s="123"/>
      <c r="D17" s="123"/>
      <c r="E17" s="123"/>
      <c r="F17" s="123"/>
      <c r="G17" s="123"/>
      <c r="H17" s="123"/>
      <c r="I17" s="123"/>
      <c r="J17" s="129"/>
      <c r="L17" s="128"/>
      <c r="M17" s="123"/>
      <c r="N17" s="122"/>
      <c r="O17" s="123"/>
      <c r="P17" s="130"/>
    </row>
    <row r="19" spans="1:16">
      <c r="A19" s="122" t="s">
        <v>207</v>
      </c>
      <c r="B19" s="123"/>
      <c r="C19" s="123"/>
      <c r="D19" s="123"/>
      <c r="E19" s="123"/>
      <c r="F19" s="123"/>
      <c r="G19" s="123"/>
      <c r="H19" s="123"/>
      <c r="I19" s="123"/>
      <c r="J19" s="123"/>
      <c r="K19" s="122"/>
      <c r="L19" s="122"/>
      <c r="M19" s="123"/>
      <c r="N19" s="122"/>
      <c r="O19" s="123"/>
      <c r="P19" s="123"/>
    </row>
    <row r="20" spans="1:16">
      <c r="A20" s="124"/>
    </row>
    <row r="21" spans="1:16">
      <c r="A21" s="125"/>
      <c r="B21" s="47"/>
      <c r="C21" s="47"/>
      <c r="D21" s="47"/>
      <c r="E21" s="47"/>
      <c r="F21" s="47"/>
      <c r="G21" s="47"/>
      <c r="H21" s="47"/>
      <c r="I21" s="47"/>
      <c r="J21" s="48" t="s">
        <v>77</v>
      </c>
      <c r="K21" s="42"/>
      <c r="L21" s="72" t="s">
        <v>77</v>
      </c>
      <c r="M21" s="47"/>
      <c r="N21" s="49" t="s">
        <v>77</v>
      </c>
      <c r="O21" s="47"/>
      <c r="P21" s="89"/>
    </row>
    <row r="22" spans="1:16">
      <c r="A22" s="94"/>
      <c r="B22" s="51"/>
      <c r="C22" s="51"/>
      <c r="D22" s="51"/>
      <c r="E22" s="51"/>
      <c r="F22" s="51" t="s">
        <v>65</v>
      </c>
      <c r="G22" s="51"/>
      <c r="H22" s="51" t="s">
        <v>128</v>
      </c>
      <c r="I22" s="52"/>
      <c r="J22" s="53" t="s">
        <v>128</v>
      </c>
      <c r="K22" s="42"/>
      <c r="L22" s="54" t="s">
        <v>128</v>
      </c>
      <c r="M22" s="52"/>
      <c r="N22" s="51" t="s">
        <v>128</v>
      </c>
      <c r="O22" s="52"/>
      <c r="P22" s="53" t="s">
        <v>81</v>
      </c>
    </row>
    <row r="23" spans="1:16">
      <c r="A23" s="126"/>
      <c r="B23" s="51" t="s">
        <v>54</v>
      </c>
      <c r="C23" s="51"/>
      <c r="D23" s="51" t="s">
        <v>63</v>
      </c>
      <c r="E23" s="51"/>
      <c r="F23" s="51" t="s">
        <v>66</v>
      </c>
      <c r="G23" s="51"/>
      <c r="H23" s="51" t="s">
        <v>68</v>
      </c>
      <c r="I23" s="52"/>
      <c r="J23" s="53" t="s">
        <v>34</v>
      </c>
      <c r="K23" s="42"/>
      <c r="L23" s="54" t="s">
        <v>34</v>
      </c>
      <c r="M23" s="52"/>
      <c r="N23" s="51" t="s">
        <v>134</v>
      </c>
      <c r="O23" s="52"/>
      <c r="P23" s="53" t="s">
        <v>82</v>
      </c>
    </row>
    <row r="24" spans="1:16">
      <c r="A24" s="126"/>
      <c r="B24" s="51" t="s">
        <v>26</v>
      </c>
      <c r="C24" s="51"/>
      <c r="D24" s="51" t="s">
        <v>64</v>
      </c>
      <c r="E24" s="51"/>
      <c r="F24" s="51" t="s">
        <v>67</v>
      </c>
      <c r="G24" s="51"/>
      <c r="H24" s="51" t="s">
        <v>69</v>
      </c>
      <c r="I24" s="56"/>
      <c r="J24" s="53" t="s">
        <v>76</v>
      </c>
      <c r="K24" s="42"/>
      <c r="L24" s="54" t="s">
        <v>76</v>
      </c>
      <c r="M24" s="56"/>
      <c r="N24" s="51" t="s">
        <v>78</v>
      </c>
      <c r="O24" s="56"/>
      <c r="P24" s="53" t="s">
        <v>83</v>
      </c>
    </row>
    <row r="25" spans="1:16">
      <c r="A25" s="126"/>
      <c r="B25" s="91"/>
      <c r="C25" s="91"/>
      <c r="D25" s="91"/>
      <c r="E25" s="91"/>
      <c r="F25" s="91"/>
      <c r="G25" s="91"/>
      <c r="H25" s="91"/>
      <c r="I25" s="91"/>
      <c r="J25" s="92"/>
      <c r="L25" s="94"/>
      <c r="M25" s="91"/>
      <c r="N25" s="95"/>
      <c r="O25" s="91"/>
      <c r="P25" s="92"/>
    </row>
    <row r="26" spans="1:16">
      <c r="A26" s="127" t="s">
        <v>210</v>
      </c>
      <c r="B26" s="90">
        <v>15</v>
      </c>
      <c r="C26" s="90"/>
      <c r="D26" s="62">
        <v>0.06</v>
      </c>
      <c r="E26" s="62"/>
      <c r="F26" s="62">
        <v>3.2000000000000001E-2</v>
      </c>
      <c r="G26" s="62"/>
      <c r="H26" s="62">
        <v>2.5000000000000001E-2</v>
      </c>
      <c r="I26" s="91"/>
      <c r="J26" s="92"/>
      <c r="L26" s="94"/>
      <c r="M26" s="91"/>
      <c r="N26" s="95"/>
      <c r="O26" s="91"/>
      <c r="P26" s="92"/>
    </row>
    <row r="27" spans="1:16">
      <c r="A27" s="126"/>
      <c r="B27" s="91"/>
      <c r="C27" s="91"/>
      <c r="D27" s="62"/>
      <c r="E27" s="62"/>
      <c r="F27" s="62"/>
      <c r="G27" s="62"/>
      <c r="H27" s="62"/>
      <c r="I27" s="91"/>
      <c r="J27" s="92"/>
      <c r="L27" s="94"/>
      <c r="M27" s="91"/>
      <c r="N27" s="95"/>
      <c r="O27" s="91"/>
      <c r="P27" s="92"/>
    </row>
    <row r="28" spans="1:16">
      <c r="A28" s="126"/>
      <c r="B28" s="96" t="s">
        <v>138</v>
      </c>
      <c r="C28" s="96" t="s">
        <v>74</v>
      </c>
      <c r="D28" s="96" t="s">
        <v>139</v>
      </c>
      <c r="E28" s="74" t="s">
        <v>74</v>
      </c>
      <c r="F28" s="96" t="s">
        <v>140</v>
      </c>
      <c r="G28" s="74" t="s">
        <v>74</v>
      </c>
      <c r="H28" s="74" t="s">
        <v>73</v>
      </c>
      <c r="I28" s="97" t="s">
        <v>75</v>
      </c>
      <c r="J28" s="98" t="s">
        <v>131</v>
      </c>
      <c r="L28" s="99" t="s">
        <v>131</v>
      </c>
      <c r="M28" s="97" t="s">
        <v>84</v>
      </c>
      <c r="N28" s="96" t="s">
        <v>133</v>
      </c>
      <c r="O28" s="97" t="s">
        <v>75</v>
      </c>
      <c r="P28" s="98" t="s">
        <v>80</v>
      </c>
    </row>
    <row r="29" spans="1:16">
      <c r="A29" s="126"/>
      <c r="B29" s="91"/>
      <c r="C29" s="91"/>
      <c r="D29" s="62"/>
      <c r="E29" s="62"/>
      <c r="F29" s="62"/>
      <c r="G29" s="62"/>
      <c r="H29" s="62"/>
      <c r="I29" s="91"/>
      <c r="J29" s="92"/>
      <c r="L29" s="100"/>
      <c r="M29" s="91"/>
      <c r="N29" s="95"/>
      <c r="O29" s="91"/>
      <c r="P29" s="92"/>
    </row>
    <row r="30" spans="1:16">
      <c r="A30" s="127" t="s">
        <v>85</v>
      </c>
      <c r="B30" s="101">
        <v>0</v>
      </c>
      <c r="C30" s="101"/>
      <c r="D30" s="101">
        <v>0</v>
      </c>
      <c r="E30" s="101"/>
      <c r="F30" s="62">
        <v>3.2000000000000001E-2</v>
      </c>
      <c r="G30" s="62"/>
      <c r="H30" s="62">
        <v>2.5000000000000001E-2</v>
      </c>
      <c r="I30" s="91"/>
      <c r="J30" s="102">
        <f>B30+D30+F30+H30</f>
        <v>5.7000000000000002E-2</v>
      </c>
      <c r="L30" s="103">
        <f>J30</f>
        <v>5.7000000000000002E-2</v>
      </c>
      <c r="M30" s="91"/>
      <c r="N30" s="62">
        <v>1.4999999999999999E-2</v>
      </c>
      <c r="O30" s="91"/>
      <c r="P30" s="102">
        <f>L30-N30</f>
        <v>4.2000000000000003E-2</v>
      </c>
    </row>
    <row r="31" spans="1:16">
      <c r="A31" s="128"/>
      <c r="B31" s="123"/>
      <c r="C31" s="123"/>
      <c r="D31" s="123"/>
      <c r="E31" s="123"/>
      <c r="F31" s="123"/>
      <c r="G31" s="123"/>
      <c r="H31" s="123"/>
      <c r="I31" s="123"/>
      <c r="J31" s="130"/>
      <c r="L31" s="128"/>
      <c r="M31" s="123"/>
      <c r="N31" s="122"/>
      <c r="O31" s="123"/>
      <c r="P31" s="130"/>
    </row>
    <row r="33" spans="1:16">
      <c r="A33" s="131" t="s">
        <v>99</v>
      </c>
      <c r="B33" s="93"/>
      <c r="C33" s="93"/>
      <c r="D33" s="93"/>
      <c r="E33" s="93"/>
      <c r="F33" s="93"/>
      <c r="G33" s="93"/>
      <c r="H33" s="93"/>
      <c r="I33" s="93"/>
      <c r="J33" s="93"/>
      <c r="M33" s="93"/>
      <c r="O33" s="93"/>
      <c r="P33" s="9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4" workbookViewId="0">
      <selection activeCell="T17" sqref="T17"/>
    </sheetView>
  </sheetViews>
  <sheetFormatPr defaultColWidth="8.85546875" defaultRowHeight="16.5"/>
  <cols>
    <col min="1" max="1" width="34.85546875" style="5" customWidth="1"/>
    <col min="2" max="3" width="24.7109375" style="5" customWidth="1"/>
    <col min="4" max="16384" width="8.85546875" style="5"/>
  </cols>
  <sheetData>
    <row r="1" spans="1:5" ht="38.25" customHeight="1">
      <c r="B1" s="80" t="s">
        <v>190</v>
      </c>
      <c r="C1" s="80" t="s">
        <v>191</v>
      </c>
      <c r="D1" s="80" t="s">
        <v>190</v>
      </c>
      <c r="E1" s="80" t="s">
        <v>191</v>
      </c>
    </row>
    <row r="2" spans="1:5">
      <c r="A2" s="5" t="s">
        <v>214</v>
      </c>
      <c r="B2" s="20">
        <v>-0.01</v>
      </c>
      <c r="C2" s="20">
        <v>4.0000000000000001E-3</v>
      </c>
      <c r="D2" s="5">
        <f>RANK(B2,$B$2:$B$12)</f>
        <v>11</v>
      </c>
      <c r="E2" s="5">
        <f>RANK(C2,$C$2:$C$12)</f>
        <v>10</v>
      </c>
    </row>
    <row r="3" spans="1:5">
      <c r="A3" s="5" t="s">
        <v>215</v>
      </c>
      <c r="B3" s="19">
        <v>2.1000000000000001E-2</v>
      </c>
      <c r="C3" s="19">
        <v>-6.0000000000000001E-3</v>
      </c>
      <c r="D3" s="5">
        <f t="shared" ref="D3:D12" si="0">RANK(B3,$B$2:$B$12)</f>
        <v>10</v>
      </c>
      <c r="E3" s="5">
        <f t="shared" ref="E3:E12" si="1">RANK(C3,$C$2:$C$12)</f>
        <v>11</v>
      </c>
    </row>
    <row r="4" spans="1:5">
      <c r="A4" s="5" t="s">
        <v>216</v>
      </c>
      <c r="B4" s="19">
        <v>2.1999999999999999E-2</v>
      </c>
      <c r="C4" s="19">
        <v>2.4E-2</v>
      </c>
      <c r="D4" s="5">
        <f t="shared" si="0"/>
        <v>9</v>
      </c>
      <c r="E4" s="5">
        <f t="shared" si="1"/>
        <v>9</v>
      </c>
    </row>
    <row r="5" spans="1:5">
      <c r="A5" s="5" t="s">
        <v>93</v>
      </c>
      <c r="B5" s="19">
        <v>2.4E-2</v>
      </c>
      <c r="C5" s="19">
        <v>2.8000000000000001E-2</v>
      </c>
      <c r="D5" s="5">
        <f t="shared" si="0"/>
        <v>8</v>
      </c>
      <c r="E5" s="5">
        <f t="shared" si="1"/>
        <v>8</v>
      </c>
    </row>
    <row r="6" spans="1:5">
      <c r="A6" s="5" t="s">
        <v>92</v>
      </c>
      <c r="B6" s="19">
        <v>2.5999999999999999E-2</v>
      </c>
      <c r="C6" s="19">
        <v>5.8999999999999997E-2</v>
      </c>
      <c r="D6" s="5">
        <f t="shared" si="0"/>
        <v>7</v>
      </c>
      <c r="E6" s="5">
        <f t="shared" si="1"/>
        <v>5</v>
      </c>
    </row>
    <row r="7" spans="1:5">
      <c r="A7" s="5" t="s">
        <v>217</v>
      </c>
      <c r="B7" s="19">
        <v>2.9000000000000001E-2</v>
      </c>
      <c r="C7" s="19">
        <v>3.1E-2</v>
      </c>
      <c r="D7" s="5">
        <f t="shared" si="0"/>
        <v>6</v>
      </c>
      <c r="E7" s="5">
        <f t="shared" si="1"/>
        <v>7</v>
      </c>
    </row>
    <row r="8" spans="1:5">
      <c r="A8" s="5" t="s">
        <v>218</v>
      </c>
      <c r="B8" s="19">
        <v>3.5000000000000003E-2</v>
      </c>
      <c r="C8" s="19">
        <v>0.05</v>
      </c>
      <c r="D8" s="5">
        <f t="shared" si="0"/>
        <v>5</v>
      </c>
      <c r="E8" s="5">
        <f t="shared" si="1"/>
        <v>6</v>
      </c>
    </row>
    <row r="9" spans="1:5">
      <c r="A9" s="5" t="s">
        <v>91</v>
      </c>
      <c r="B9" s="19">
        <v>5.1999999999999998E-2</v>
      </c>
      <c r="C9" s="19">
        <v>6.7000000000000004E-2</v>
      </c>
      <c r="D9" s="5">
        <f t="shared" si="0"/>
        <v>4</v>
      </c>
      <c r="E9" s="5">
        <f t="shared" si="1"/>
        <v>4</v>
      </c>
    </row>
    <row r="10" spans="1:5">
      <c r="A10" s="5" t="s">
        <v>193</v>
      </c>
      <c r="B10" s="19">
        <v>6.8000000000000005E-2</v>
      </c>
      <c r="C10" s="19">
        <v>8.3000000000000004E-2</v>
      </c>
      <c r="D10" s="5">
        <f t="shared" si="0"/>
        <v>3</v>
      </c>
      <c r="E10" s="5">
        <f t="shared" si="1"/>
        <v>2</v>
      </c>
    </row>
    <row r="11" spans="1:5">
      <c r="A11" s="5" t="s">
        <v>219</v>
      </c>
      <c r="B11" s="19">
        <v>9.0999999999999998E-2</v>
      </c>
      <c r="C11" s="19">
        <v>6.8000000000000005E-2</v>
      </c>
      <c r="D11" s="5">
        <f t="shared" si="0"/>
        <v>2</v>
      </c>
      <c r="E11" s="5">
        <f t="shared" si="1"/>
        <v>3</v>
      </c>
    </row>
    <row r="12" spans="1:5">
      <c r="A12" s="5" t="s">
        <v>192</v>
      </c>
      <c r="B12" s="19">
        <v>9.4E-2</v>
      </c>
      <c r="C12" s="19">
        <v>0.114</v>
      </c>
      <c r="D12" s="5">
        <f t="shared" si="0"/>
        <v>1</v>
      </c>
      <c r="E12" s="5">
        <f t="shared" si="1"/>
        <v>1</v>
      </c>
    </row>
    <row r="14" spans="1:5" ht="17.25">
      <c r="A14" s="7" t="s">
        <v>201</v>
      </c>
    </row>
    <row r="15" spans="1:5" ht="17.25">
      <c r="B15" s="111">
        <f>CORREL(B2:B12,C2:C12)</f>
        <v>0.86444189132436455</v>
      </c>
      <c r="D15" s="111">
        <f>CORREL(D2:D12,E2:E12)</f>
        <v>0.95454545454545436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
  <sheetViews>
    <sheetView workbookViewId="0">
      <pane xSplit="1" ySplit="1" topLeftCell="B2" activePane="bottomRight" state="frozen"/>
      <selection pane="topRight" activeCell="B1" sqref="B1"/>
      <selection pane="bottomLeft" activeCell="A4" sqref="A4"/>
      <selection pane="bottomRight" activeCell="H26" sqref="H26"/>
    </sheetView>
  </sheetViews>
  <sheetFormatPr defaultRowHeight="15"/>
  <cols>
    <col min="1" max="1" width="23.7109375" customWidth="1"/>
    <col min="2" max="2" width="14" style="78" customWidth="1"/>
    <col min="3" max="3" width="14" style="79" customWidth="1"/>
    <col min="4" max="4" width="14" style="2" customWidth="1"/>
    <col min="5" max="5" width="9.140625" style="3"/>
    <col min="6" max="6" width="20.28515625" bestFit="1" customWidth="1"/>
    <col min="19" max="19" width="9.140625" style="2"/>
    <col min="25" max="25" width="9.140625" style="2"/>
  </cols>
  <sheetData>
    <row r="1" spans="1:6" ht="17.25">
      <c r="A1" s="4" t="s">
        <v>196</v>
      </c>
      <c r="B1" s="5"/>
      <c r="C1" s="5"/>
      <c r="D1" s="5"/>
      <c r="E1" s="20"/>
      <c r="F1" s="20"/>
    </row>
    <row r="2" spans="1:6" ht="34.5">
      <c r="A2" s="12" t="s">
        <v>27</v>
      </c>
      <c r="B2" s="116" t="s">
        <v>198</v>
      </c>
      <c r="C2" s="116" t="s">
        <v>197</v>
      </c>
      <c r="D2" s="117" t="s">
        <v>185</v>
      </c>
    </row>
    <row r="3" spans="1:6" ht="16.5">
      <c r="A3" s="5">
        <v>1997</v>
      </c>
      <c r="B3" s="20">
        <v>5.5748844772122386E-2</v>
      </c>
      <c r="C3" s="20">
        <v>4.9834904201768504E-2</v>
      </c>
      <c r="D3" s="20">
        <v>9.7461550116346718E-2</v>
      </c>
    </row>
    <row r="4" spans="1:6" ht="16.5">
      <c r="A4" s="5">
        <f>A3+1</f>
        <v>1998</v>
      </c>
      <c r="B4" s="20">
        <v>-1.8588558722034243E-2</v>
      </c>
      <c r="C4" s="20">
        <v>-2.3301005427001087E-2</v>
      </c>
      <c r="D4" s="20">
        <v>0.16903486163784542</v>
      </c>
    </row>
    <row r="5" spans="1:6" ht="16.5">
      <c r="A5" s="5">
        <f t="shared" ref="A5:A17" si="0">A4+1</f>
        <v>1999</v>
      </c>
      <c r="B5" s="20">
        <v>0.19193142111431971</v>
      </c>
      <c r="C5" s="20">
        <v>0.18707603253772787</v>
      </c>
      <c r="D5" s="20">
        <v>0.22079301647562266</v>
      </c>
    </row>
    <row r="6" spans="1:6" ht="16.5">
      <c r="A6" s="5">
        <f t="shared" si="0"/>
        <v>2000</v>
      </c>
      <c r="B6" s="20">
        <v>-6.0556575709039162E-2</v>
      </c>
      <c r="C6" s="20">
        <v>-6.5817111608701517E-2</v>
      </c>
      <c r="D6" s="20">
        <v>-0.19893773090115141</v>
      </c>
    </row>
    <row r="7" spans="1:6" ht="16.5">
      <c r="A7" s="5">
        <f t="shared" si="0"/>
        <v>2001</v>
      </c>
      <c r="B7" s="20">
        <v>-5.1014987473506634E-2</v>
      </c>
      <c r="C7" s="20">
        <v>-5.6121071175381787E-2</v>
      </c>
      <c r="D7" s="20">
        <v>-0.20293175773710237</v>
      </c>
    </row>
    <row r="8" spans="1:6" ht="16.5">
      <c r="A8" s="5">
        <f t="shared" si="0"/>
        <v>2002</v>
      </c>
      <c r="B8" s="20">
        <v>1.8707187904146494E-2</v>
      </c>
      <c r="C8" s="20">
        <v>1.4468892659809329E-2</v>
      </c>
      <c r="D8" s="20">
        <v>-0.14602183324005624</v>
      </c>
    </row>
    <row r="9" spans="1:6" ht="16.5">
      <c r="A9" s="5">
        <f t="shared" si="0"/>
        <v>2003</v>
      </c>
      <c r="B9" s="20">
        <v>0.27874692160123571</v>
      </c>
      <c r="C9" s="20">
        <v>0.27389134381580904</v>
      </c>
      <c r="D9" s="20">
        <v>0.20469320806497726</v>
      </c>
    </row>
    <row r="10" spans="1:6" ht="16.5">
      <c r="A10" s="5">
        <f t="shared" si="0"/>
        <v>2004</v>
      </c>
      <c r="B10" s="20">
        <v>0.12527706090880741</v>
      </c>
      <c r="C10" s="20">
        <v>0.12202814633918657</v>
      </c>
      <c r="D10" s="20">
        <v>8.9463871158512953E-2</v>
      </c>
    </row>
    <row r="11" spans="1:6" ht="16.5">
      <c r="A11" s="5">
        <f t="shared" si="0"/>
        <v>2005</v>
      </c>
      <c r="B11" s="20">
        <v>6.876432699533197E-2</v>
      </c>
      <c r="C11" s="20">
        <v>6.487433960092126E-2</v>
      </c>
      <c r="D11" s="20">
        <v>2.9829975034237899E-2</v>
      </c>
    </row>
    <row r="12" spans="1:6" ht="16.5">
      <c r="A12" s="5">
        <f t="shared" si="0"/>
        <v>2006</v>
      </c>
      <c r="B12" s="20">
        <v>7.7125504495742847E-2</v>
      </c>
      <c r="C12" s="20">
        <v>7.3464490608283084E-2</v>
      </c>
      <c r="D12" s="20">
        <v>8.6285895905731325E-2</v>
      </c>
    </row>
    <row r="13" spans="1:6" ht="16.5">
      <c r="A13" s="5">
        <f t="shared" si="0"/>
        <v>2007</v>
      </c>
      <c r="B13" s="20">
        <v>4.1970677053086547E-2</v>
      </c>
      <c r="C13" s="20">
        <v>3.8383179023596892E-2</v>
      </c>
      <c r="D13" s="20">
        <v>4.6647705135655748E-2</v>
      </c>
    </row>
    <row r="14" spans="1:6" ht="16.5">
      <c r="A14" s="5">
        <f t="shared" si="0"/>
        <v>2008</v>
      </c>
      <c r="B14" s="20">
        <v>-0.20927562405964062</v>
      </c>
      <c r="C14" s="20">
        <v>-0.21175205854214507</v>
      </c>
      <c r="D14" s="20">
        <v>-0.2979078593318728</v>
      </c>
    </row>
    <row r="15" spans="1:6" ht="16.5">
      <c r="A15" s="5">
        <f t="shared" si="0"/>
        <v>2009</v>
      </c>
      <c r="B15" s="20">
        <v>0.22544839225671054</v>
      </c>
      <c r="C15" s="20">
        <v>0.22225328204850214</v>
      </c>
      <c r="D15" s="20">
        <v>0.24315618432684127</v>
      </c>
    </row>
    <row r="16" spans="1:6" ht="16.5">
      <c r="A16" s="5">
        <f t="shared" si="0"/>
        <v>2010</v>
      </c>
      <c r="B16" s="20">
        <v>7.3214465995101508E-2</v>
      </c>
      <c r="C16" s="20">
        <v>7.2511410099334483E-2</v>
      </c>
      <c r="D16" s="20">
        <v>0.10916984536901464</v>
      </c>
    </row>
    <row r="17" spans="1:6" ht="16.5">
      <c r="A17" s="5">
        <f t="shared" si="0"/>
        <v>2011</v>
      </c>
      <c r="B17" s="20">
        <v>1.5946498609829218E-2</v>
      </c>
      <c r="C17" s="20">
        <v>1.5946498609829218E-2</v>
      </c>
      <c r="D17" s="20">
        <v>-1.9792797781699512E-2</v>
      </c>
    </row>
    <row r="18" spans="1:6" ht="16.5">
      <c r="A18" s="5"/>
      <c r="B18" s="20"/>
      <c r="C18" s="20"/>
      <c r="D18" s="20"/>
    </row>
    <row r="19" spans="1:6" ht="34.5">
      <c r="A19" s="5"/>
      <c r="B19" s="116" t="s">
        <v>198</v>
      </c>
      <c r="C19" s="116" t="s">
        <v>197</v>
      </c>
      <c r="D19" s="117" t="s">
        <v>185</v>
      </c>
    </row>
    <row r="20" spans="1:6" ht="17.25">
      <c r="A20" s="7" t="s">
        <v>19</v>
      </c>
      <c r="B20" s="20">
        <f t="shared" ref="B20" si="1">AVERAGE(B3:B17)</f>
        <v>5.5563037049480915E-2</v>
      </c>
      <c r="C20" s="20">
        <f>AVERAGE(C3:C17)</f>
        <v>5.1849418186102593E-2</v>
      </c>
      <c r="D20" s="20">
        <f t="shared" ref="D20" si="2">AVERAGE(D3:D17)</f>
        <v>2.8729608948860237E-2</v>
      </c>
      <c r="F20" s="1"/>
    </row>
    <row r="21" spans="1:6" ht="17.25">
      <c r="A21" s="7" t="s">
        <v>195</v>
      </c>
      <c r="B21" s="18">
        <f t="shared" ref="B21" si="3">_xlfn.STDEV.S(B3:B17)</f>
        <v>0.12150028641821928</v>
      </c>
      <c r="C21" s="18">
        <f>_xlfn.STDEV.S(C3:C17)</f>
        <v>0.12133873695751216</v>
      </c>
      <c r="D21" s="18">
        <f t="shared" ref="D21" si="4">_xlfn.STDEV.S(D3:D17)</f>
        <v>0.16842084843885236</v>
      </c>
      <c r="F21" s="1"/>
    </row>
    <row r="22" spans="1:6" ht="17.25">
      <c r="A22" s="7" t="s">
        <v>194</v>
      </c>
      <c r="B22" s="6">
        <f t="shared" ref="B22" si="5">B20/B21</f>
        <v>0.45730786887387204</v>
      </c>
      <c r="C22" s="6">
        <f>C20/C21</f>
        <v>0.42731133919960063</v>
      </c>
      <c r="D22" s="6">
        <f t="shared" ref="D22" si="6">D20/D21</f>
        <v>0.17058225994681972</v>
      </c>
      <c r="F22" s="1"/>
    </row>
    <row r="25" spans="1:6">
      <c r="A25" s="141" t="s">
        <v>199</v>
      </c>
      <c r="B25" s="141"/>
      <c r="C25" s="141"/>
      <c r="D25" s="141"/>
    </row>
    <row r="26" spans="1:6" ht="251.25" customHeight="1">
      <c r="A26" s="142" t="s">
        <v>200</v>
      </c>
      <c r="B26" s="142"/>
      <c r="C26" s="142"/>
      <c r="D26" s="142"/>
    </row>
  </sheetData>
  <sortState ref="Q227:R240">
    <sortCondition ref="Q227:Q240"/>
  </sortState>
  <mergeCells count="2">
    <mergeCell ref="A25:D25"/>
    <mergeCell ref="A26:D2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413"/>
  <sheetViews>
    <sheetView workbookViewId="0">
      <selection activeCell="F22" sqref="F22"/>
    </sheetView>
  </sheetViews>
  <sheetFormatPr defaultColWidth="9.140625" defaultRowHeight="15"/>
  <cols>
    <col min="1" max="1" width="49.140625" style="42" customWidth="1"/>
    <col min="2" max="5" width="16" style="42" customWidth="1"/>
    <col min="6" max="10" width="9.140625" style="42"/>
    <col min="11" max="11" width="38" style="42" customWidth="1"/>
    <col min="12" max="12" width="40.42578125" style="42" customWidth="1"/>
    <col min="13" max="16384" width="9.140625" style="42"/>
  </cols>
  <sheetData>
    <row r="2" spans="1:15">
      <c r="B2" s="42" t="s">
        <v>163</v>
      </c>
      <c r="C2" s="42" t="s">
        <v>161</v>
      </c>
      <c r="D2" s="42" t="s">
        <v>162</v>
      </c>
      <c r="E2" s="42" t="s">
        <v>160</v>
      </c>
      <c r="F2" s="42" t="s">
        <v>167</v>
      </c>
    </row>
    <row r="3" spans="1:15">
      <c r="B3" s="77" t="s">
        <v>186</v>
      </c>
      <c r="C3" s="77" t="s">
        <v>187</v>
      </c>
      <c r="D3" s="77" t="s">
        <v>188</v>
      </c>
      <c r="E3" s="77" t="s">
        <v>189</v>
      </c>
      <c r="F3" s="77" t="s">
        <v>142</v>
      </c>
      <c r="G3" s="77"/>
      <c r="H3" s="77"/>
      <c r="I3" s="77"/>
      <c r="J3" s="77"/>
      <c r="K3" s="77" t="s">
        <v>153</v>
      </c>
      <c r="L3" s="77" t="s">
        <v>159</v>
      </c>
      <c r="M3" s="77" t="s">
        <v>141</v>
      </c>
      <c r="N3" s="77"/>
      <c r="O3" s="77"/>
    </row>
    <row r="4" spans="1:15">
      <c r="A4" s="42">
        <v>1996</v>
      </c>
      <c r="B4" s="105">
        <v>0.26304737565754205</v>
      </c>
      <c r="C4" s="105">
        <v>0.30191107622421209</v>
      </c>
      <c r="D4" s="105">
        <v>0.24013297321679197</v>
      </c>
      <c r="E4" s="105">
        <v>0.1342265423130099</v>
      </c>
      <c r="F4" s="105">
        <v>6.0682032588443971E-2</v>
      </c>
      <c r="G4" s="106"/>
      <c r="K4" s="42" t="s">
        <v>181</v>
      </c>
      <c r="L4" s="42" t="s">
        <v>169</v>
      </c>
      <c r="M4" s="107" t="s">
        <v>182</v>
      </c>
    </row>
    <row r="5" spans="1:15">
      <c r="A5" s="42">
        <v>1997</v>
      </c>
      <c r="B5" s="105">
        <v>0.27463163184490513</v>
      </c>
      <c r="C5" s="105">
        <v>0.40743405559632634</v>
      </c>
      <c r="D5" s="105">
        <v>0.22527010491557942</v>
      </c>
      <c r="E5" s="105">
        <v>3.2670053335207158E-2</v>
      </c>
      <c r="F5" s="105">
        <v>5.9994154307981919E-2</v>
      </c>
      <c r="G5" s="106"/>
      <c r="K5" s="42" t="s">
        <v>180</v>
      </c>
      <c r="L5" s="42" t="s">
        <v>169</v>
      </c>
      <c r="M5" s="107" t="s">
        <v>179</v>
      </c>
    </row>
    <row r="6" spans="1:15">
      <c r="A6" s="42">
        <f>A5+1</f>
        <v>1998</v>
      </c>
      <c r="B6" s="105">
        <v>0.24831712138993917</v>
      </c>
      <c r="C6" s="105">
        <v>0.44959802003697946</v>
      </c>
      <c r="D6" s="105">
        <v>0.1896706035728323</v>
      </c>
      <c r="E6" s="105">
        <v>6.4695774353552074E-2</v>
      </c>
      <c r="F6" s="105">
        <v>4.7718480646697037E-2</v>
      </c>
      <c r="G6" s="106"/>
      <c r="K6" s="42" t="s">
        <v>177</v>
      </c>
      <c r="L6" s="42" t="s">
        <v>169</v>
      </c>
      <c r="M6" s="107" t="s">
        <v>178</v>
      </c>
    </row>
    <row r="7" spans="1:15">
      <c r="A7" s="42">
        <f>A6+1</f>
        <v>1999</v>
      </c>
      <c r="B7" s="105">
        <v>0.252181157612963</v>
      </c>
      <c r="C7" s="105">
        <v>0.41746894120766925</v>
      </c>
      <c r="D7" s="105">
        <v>0.22110390865756971</v>
      </c>
      <c r="E7" s="105">
        <v>5.8352082814187932E-2</v>
      </c>
      <c r="F7" s="105">
        <v>5.089390970761009E-2</v>
      </c>
      <c r="G7" s="106"/>
      <c r="K7" s="42" t="s">
        <v>176</v>
      </c>
      <c r="L7" s="42" t="s">
        <v>169</v>
      </c>
      <c r="M7" s="107" t="s">
        <v>175</v>
      </c>
    </row>
    <row r="8" spans="1:15">
      <c r="A8" s="42">
        <f>A7+1</f>
        <v>2000</v>
      </c>
      <c r="B8" s="105">
        <v>0.26595592638374882</v>
      </c>
      <c r="C8" s="105">
        <v>0.42591651301325029</v>
      </c>
      <c r="D8" s="105">
        <v>0.22499148058714594</v>
      </c>
      <c r="E8" s="105">
        <v>1.8817043564112429E-2</v>
      </c>
      <c r="F8" s="105">
        <v>6.4319036451742417E-2</v>
      </c>
      <c r="G8" s="106"/>
      <c r="K8" s="42" t="s">
        <v>174</v>
      </c>
      <c r="L8" s="42" t="s">
        <v>169</v>
      </c>
      <c r="M8" s="107" t="s">
        <v>173</v>
      </c>
    </row>
    <row r="9" spans="1:15">
      <c r="A9" s="42">
        <f>A8+1</f>
        <v>2001</v>
      </c>
      <c r="B9" s="105">
        <v>0.2371119792803299</v>
      </c>
      <c r="C9" s="105">
        <v>0.41438519815771102</v>
      </c>
      <c r="D9" s="105">
        <v>0.21636757775995186</v>
      </c>
      <c r="E9" s="105">
        <v>4.8274010947760418E-2</v>
      </c>
      <c r="F9" s="105">
        <v>8.3861233854246806E-2</v>
      </c>
      <c r="G9" s="106"/>
      <c r="K9" s="42" t="s">
        <v>171</v>
      </c>
      <c r="L9" s="42" t="s">
        <v>169</v>
      </c>
      <c r="M9" s="107" t="s">
        <v>172</v>
      </c>
    </row>
    <row r="10" spans="1:15">
      <c r="A10" s="42">
        <v>2002</v>
      </c>
      <c r="B10" s="105">
        <v>0.23715644488857152</v>
      </c>
      <c r="C10" s="105">
        <v>0.31258230454756014</v>
      </c>
      <c r="D10" s="105">
        <v>0.27136277113722379</v>
      </c>
      <c r="E10" s="105">
        <v>0.10901319502460792</v>
      </c>
      <c r="F10" s="105">
        <v>6.9885284402036604E-2</v>
      </c>
      <c r="G10" s="106"/>
      <c r="K10" s="42" t="s">
        <v>170</v>
      </c>
      <c r="L10" s="42" t="s">
        <v>169</v>
      </c>
      <c r="M10" s="107" t="s">
        <v>168</v>
      </c>
    </row>
    <row r="11" spans="1:15">
      <c r="A11" s="42">
        <v>2003</v>
      </c>
      <c r="B11" s="105">
        <v>0.25835263888761523</v>
      </c>
      <c r="C11" s="105">
        <v>0.26381667662129199</v>
      </c>
      <c r="D11" s="105">
        <v>0.37073664006719298</v>
      </c>
      <c r="E11" s="105">
        <v>7.1656605875316803E-2</v>
      </c>
      <c r="F11" s="105">
        <v>3.5437438548583042E-2</v>
      </c>
      <c r="G11" s="106"/>
      <c r="K11" s="42" t="s">
        <v>184</v>
      </c>
      <c r="L11" s="42" t="s">
        <v>154</v>
      </c>
      <c r="M11" s="104" t="s">
        <v>183</v>
      </c>
    </row>
    <row r="12" spans="1:15">
      <c r="A12" s="42">
        <v>2004</v>
      </c>
      <c r="B12" s="105">
        <v>0.26945218074959659</v>
      </c>
      <c r="C12" s="105">
        <v>0.27647666959117467</v>
      </c>
      <c r="D12" s="105">
        <v>0.32859837035687078</v>
      </c>
      <c r="E12" s="105">
        <v>0.10184398552954962</v>
      </c>
      <c r="F12" s="105">
        <v>2.45568534070792E-2</v>
      </c>
      <c r="G12" s="106"/>
      <c r="K12" s="42" t="s">
        <v>146</v>
      </c>
      <c r="L12" s="42" t="s">
        <v>154</v>
      </c>
      <c r="M12" s="107" t="s">
        <v>145</v>
      </c>
    </row>
    <row r="13" spans="1:15">
      <c r="A13" s="42">
        <v>2005</v>
      </c>
      <c r="B13" s="105">
        <v>0.26400766652980312</v>
      </c>
      <c r="C13" s="105">
        <v>0.32369299303723198</v>
      </c>
      <c r="D13" s="105">
        <v>0.30906138387831944</v>
      </c>
      <c r="E13" s="105">
        <v>5.8563348569003124E-2</v>
      </c>
      <c r="F13" s="105">
        <v>4.4674607985642267E-2</v>
      </c>
      <c r="G13" s="106"/>
      <c r="K13" s="42" t="s">
        <v>148</v>
      </c>
      <c r="L13" s="42" t="s">
        <v>154</v>
      </c>
      <c r="M13" s="107" t="s">
        <v>147</v>
      </c>
    </row>
    <row r="14" spans="1:15">
      <c r="A14" s="42">
        <v>2006</v>
      </c>
      <c r="B14" s="105">
        <v>0.25029642491174059</v>
      </c>
      <c r="C14" s="105">
        <v>0.44120084040570301</v>
      </c>
      <c r="D14" s="105">
        <v>0.26992083901999209</v>
      </c>
      <c r="E14" s="105">
        <v>1.4345040550232361E-2</v>
      </c>
      <c r="F14" s="105">
        <v>2.4236855112331927E-2</v>
      </c>
      <c r="G14" s="106"/>
      <c r="K14" s="42" t="s">
        <v>144</v>
      </c>
      <c r="L14" s="42" t="s">
        <v>154</v>
      </c>
      <c r="M14" s="107" t="s">
        <v>143</v>
      </c>
    </row>
    <row r="15" spans="1:15">
      <c r="A15" s="42">
        <v>2007</v>
      </c>
      <c r="B15" s="105">
        <v>0.13240525681929968</v>
      </c>
      <c r="C15" s="105">
        <v>0.46233857532262007</v>
      </c>
      <c r="D15" s="105">
        <v>0.39638373049098058</v>
      </c>
      <c r="E15" s="105">
        <v>8.8724373670997017E-3</v>
      </c>
      <c r="F15" s="105">
        <v>0</v>
      </c>
      <c r="G15" s="106"/>
      <c r="K15" s="42" t="s">
        <v>150</v>
      </c>
      <c r="L15" s="42" t="s">
        <v>154</v>
      </c>
      <c r="M15" s="107" t="s">
        <v>149</v>
      </c>
    </row>
    <row r="16" spans="1:15">
      <c r="A16" s="42">
        <v>2008</v>
      </c>
      <c r="B16" s="105">
        <v>0.26401732111616694</v>
      </c>
      <c r="C16" s="105">
        <v>0.4468141803076886</v>
      </c>
      <c r="D16" s="105">
        <v>0.28576011780977134</v>
      </c>
      <c r="E16" s="105">
        <v>3.408380766373119E-3</v>
      </c>
      <c r="F16" s="105">
        <v>0</v>
      </c>
      <c r="G16" s="106"/>
      <c r="K16" s="42" t="s">
        <v>151</v>
      </c>
      <c r="L16" s="42" t="s">
        <v>154</v>
      </c>
      <c r="M16" s="107" t="s">
        <v>152</v>
      </c>
    </row>
    <row r="17" spans="1:16">
      <c r="A17" s="42">
        <v>2009</v>
      </c>
      <c r="B17" s="106">
        <v>0.32763962064599955</v>
      </c>
      <c r="C17" s="106">
        <v>0.28554998120280833</v>
      </c>
      <c r="D17" s="106">
        <v>0.38285535869677656</v>
      </c>
      <c r="E17" s="106">
        <v>3.955039454415628E-3</v>
      </c>
      <c r="F17" s="106">
        <v>0</v>
      </c>
      <c r="G17" s="106"/>
      <c r="K17" s="42" t="s">
        <v>155</v>
      </c>
      <c r="L17" s="42" t="s">
        <v>154</v>
      </c>
      <c r="M17" s="107" t="s">
        <v>166</v>
      </c>
    </row>
    <row r="18" spans="1:16">
      <c r="A18" s="42">
        <v>2010</v>
      </c>
      <c r="B18" s="106">
        <v>0.25881589599299809</v>
      </c>
      <c r="C18" s="106">
        <v>0.38076819564013242</v>
      </c>
      <c r="D18" s="106">
        <v>0.35570282173386397</v>
      </c>
      <c r="E18" s="106">
        <v>4.7130866330055126E-3</v>
      </c>
      <c r="F18" s="106">
        <v>0</v>
      </c>
      <c r="G18" s="106"/>
      <c r="K18" s="42" t="s">
        <v>156</v>
      </c>
      <c r="L18" s="42" t="s">
        <v>154</v>
      </c>
      <c r="M18" s="107" t="s">
        <v>165</v>
      </c>
      <c r="P18" s="107"/>
    </row>
    <row r="19" spans="1:16">
      <c r="A19" s="42">
        <v>2011</v>
      </c>
      <c r="B19" s="106">
        <v>0.29380985465883491</v>
      </c>
      <c r="C19" s="106">
        <v>0.36066332764720815</v>
      </c>
      <c r="D19" s="106">
        <v>0.34058571370940915</v>
      </c>
      <c r="E19" s="106">
        <v>4.9411039845477537E-3</v>
      </c>
      <c r="F19" s="106">
        <v>0</v>
      </c>
      <c r="G19" s="106"/>
      <c r="K19" s="42" t="s">
        <v>157</v>
      </c>
      <c r="L19" s="108" t="s">
        <v>158</v>
      </c>
      <c r="M19" s="107" t="s">
        <v>164</v>
      </c>
    </row>
    <row r="27" spans="1:16">
      <c r="B27" s="109"/>
    </row>
    <row r="28" spans="1:16">
      <c r="B28" s="109"/>
    </row>
    <row r="29" spans="1:16">
      <c r="B29" s="109"/>
    </row>
    <row r="30" spans="1:16">
      <c r="B30" s="109"/>
    </row>
    <row r="31" spans="1:16">
      <c r="B31" s="109"/>
    </row>
    <row r="32" spans="1:16">
      <c r="B32" s="109"/>
    </row>
    <row r="33" spans="2:2">
      <c r="B33" s="109"/>
    </row>
    <row r="34" spans="2:2">
      <c r="B34" s="109"/>
    </row>
    <row r="35" spans="2:2">
      <c r="B35" s="109"/>
    </row>
    <row r="36" spans="2:2">
      <c r="B36" s="109"/>
    </row>
    <row r="37" spans="2:2">
      <c r="B37" s="109"/>
    </row>
    <row r="38" spans="2:2">
      <c r="B38" s="109"/>
    </row>
    <row r="39" spans="2:2">
      <c r="B39" s="109"/>
    </row>
    <row r="40" spans="2:2">
      <c r="B40" s="109"/>
    </row>
    <row r="41" spans="2:2">
      <c r="B41" s="109"/>
    </row>
    <row r="42" spans="2:2">
      <c r="B42" s="109"/>
    </row>
    <row r="43" spans="2:2">
      <c r="B43" s="109"/>
    </row>
    <row r="44" spans="2:2">
      <c r="B44" s="109"/>
    </row>
    <row r="45" spans="2:2">
      <c r="B45" s="109"/>
    </row>
    <row r="46" spans="2:2">
      <c r="B46" s="109"/>
    </row>
    <row r="47" spans="2:2">
      <c r="B47" s="109"/>
    </row>
    <row r="48" spans="2:2">
      <c r="B48" s="109"/>
    </row>
    <row r="49" spans="2:2">
      <c r="B49" s="109"/>
    </row>
    <row r="50" spans="2:2">
      <c r="B50" s="109"/>
    </row>
    <row r="51" spans="2:2">
      <c r="B51" s="109"/>
    </row>
    <row r="52" spans="2:2">
      <c r="B52" s="109"/>
    </row>
    <row r="53" spans="2:2">
      <c r="B53" s="109"/>
    </row>
    <row r="54" spans="2:2">
      <c r="B54" s="109"/>
    </row>
    <row r="55" spans="2:2">
      <c r="B55" s="109"/>
    </row>
    <row r="56" spans="2:2">
      <c r="B56" s="109"/>
    </row>
    <row r="57" spans="2:2">
      <c r="B57" s="109"/>
    </row>
    <row r="58" spans="2:2">
      <c r="B58" s="109"/>
    </row>
    <row r="59" spans="2:2">
      <c r="B59" s="109"/>
    </row>
    <row r="60" spans="2:2">
      <c r="B60" s="109"/>
    </row>
    <row r="61" spans="2:2">
      <c r="B61" s="109"/>
    </row>
    <row r="62" spans="2:2">
      <c r="B62" s="109"/>
    </row>
    <row r="63" spans="2:2">
      <c r="B63" s="109"/>
    </row>
    <row r="64" spans="2:2">
      <c r="B64" s="109"/>
    </row>
    <row r="65" spans="2:2">
      <c r="B65" s="109"/>
    </row>
    <row r="66" spans="2:2">
      <c r="B66" s="109"/>
    </row>
    <row r="67" spans="2:2">
      <c r="B67" s="109"/>
    </row>
    <row r="68" spans="2:2">
      <c r="B68" s="109"/>
    </row>
    <row r="69" spans="2:2">
      <c r="B69" s="109"/>
    </row>
    <row r="70" spans="2:2">
      <c r="B70" s="109"/>
    </row>
    <row r="71" spans="2:2">
      <c r="B71" s="109"/>
    </row>
    <row r="72" spans="2:2">
      <c r="B72" s="109"/>
    </row>
    <row r="73" spans="2:2">
      <c r="B73" s="109"/>
    </row>
    <row r="74" spans="2:2">
      <c r="B74" s="109"/>
    </row>
    <row r="75" spans="2:2">
      <c r="B75" s="109"/>
    </row>
    <row r="76" spans="2:2">
      <c r="B76" s="109"/>
    </row>
    <row r="77" spans="2:2">
      <c r="B77" s="109"/>
    </row>
    <row r="78" spans="2:2">
      <c r="B78" s="109"/>
    </row>
    <row r="79" spans="2:2">
      <c r="B79" s="109"/>
    </row>
    <row r="80" spans="2:2">
      <c r="B80" s="109"/>
    </row>
    <row r="81" spans="2:2">
      <c r="B81" s="109"/>
    </row>
    <row r="82" spans="2:2">
      <c r="B82" s="109"/>
    </row>
    <row r="83" spans="2:2">
      <c r="B83" s="109"/>
    </row>
    <row r="84" spans="2:2">
      <c r="B84" s="109"/>
    </row>
    <row r="85" spans="2:2">
      <c r="B85" s="109"/>
    </row>
    <row r="86" spans="2:2">
      <c r="B86" s="109"/>
    </row>
    <row r="87" spans="2:2">
      <c r="B87" s="109"/>
    </row>
    <row r="88" spans="2:2">
      <c r="B88" s="109"/>
    </row>
    <row r="89" spans="2:2">
      <c r="B89" s="109"/>
    </row>
    <row r="90" spans="2:2">
      <c r="B90" s="109"/>
    </row>
    <row r="91" spans="2:2">
      <c r="B91" s="109"/>
    </row>
    <row r="92" spans="2:2">
      <c r="B92" s="109"/>
    </row>
    <row r="93" spans="2:2">
      <c r="B93" s="109"/>
    </row>
    <row r="94" spans="2:2">
      <c r="B94" s="109"/>
    </row>
    <row r="95" spans="2:2">
      <c r="B95" s="109"/>
    </row>
    <row r="96" spans="2:2">
      <c r="B96" s="109"/>
    </row>
    <row r="97" spans="2:2">
      <c r="B97" s="109"/>
    </row>
    <row r="98" spans="2:2">
      <c r="B98" s="109"/>
    </row>
    <row r="99" spans="2:2">
      <c r="B99" s="109"/>
    </row>
    <row r="100" spans="2:2">
      <c r="B100" s="109"/>
    </row>
    <row r="101" spans="2:2">
      <c r="B101" s="109"/>
    </row>
    <row r="102" spans="2:2">
      <c r="B102" s="109"/>
    </row>
    <row r="103" spans="2:2">
      <c r="B103" s="109"/>
    </row>
    <row r="104" spans="2:2">
      <c r="B104" s="109"/>
    </row>
    <row r="105" spans="2:2">
      <c r="B105" s="109"/>
    </row>
    <row r="106" spans="2:2">
      <c r="B106" s="109"/>
    </row>
    <row r="107" spans="2:2">
      <c r="B107" s="109"/>
    </row>
    <row r="108" spans="2:2">
      <c r="B108" s="109"/>
    </row>
    <row r="109" spans="2:2">
      <c r="B109" s="109"/>
    </row>
    <row r="110" spans="2:2">
      <c r="B110" s="109"/>
    </row>
    <row r="111" spans="2:2">
      <c r="B111" s="109"/>
    </row>
    <row r="112" spans="2:2">
      <c r="B112" s="109"/>
    </row>
    <row r="113" spans="2:2">
      <c r="B113" s="109"/>
    </row>
    <row r="114" spans="2:2">
      <c r="B114" s="109"/>
    </row>
    <row r="115" spans="2:2">
      <c r="B115" s="109"/>
    </row>
    <row r="116" spans="2:2">
      <c r="B116" s="109"/>
    </row>
    <row r="117" spans="2:2">
      <c r="B117" s="109"/>
    </row>
    <row r="118" spans="2:2">
      <c r="B118" s="109"/>
    </row>
    <row r="119" spans="2:2">
      <c r="B119" s="109"/>
    </row>
    <row r="120" spans="2:2">
      <c r="B120" s="109"/>
    </row>
    <row r="121" spans="2:2">
      <c r="B121" s="109"/>
    </row>
    <row r="122" spans="2:2">
      <c r="B122" s="109"/>
    </row>
    <row r="123" spans="2:2">
      <c r="B123" s="109"/>
    </row>
    <row r="124" spans="2:2">
      <c r="B124" s="109"/>
    </row>
    <row r="125" spans="2:2">
      <c r="B125" s="109"/>
    </row>
    <row r="126" spans="2:2">
      <c r="B126" s="109"/>
    </row>
    <row r="127" spans="2:2">
      <c r="B127" s="109"/>
    </row>
    <row r="128" spans="2:2">
      <c r="B128" s="109"/>
    </row>
    <row r="129" spans="2:2">
      <c r="B129" s="109"/>
    </row>
    <row r="130" spans="2:2">
      <c r="B130" s="109"/>
    </row>
    <row r="131" spans="2:2">
      <c r="B131" s="109"/>
    </row>
    <row r="132" spans="2:2">
      <c r="B132" s="109"/>
    </row>
    <row r="133" spans="2:2">
      <c r="B133" s="109"/>
    </row>
    <row r="134" spans="2:2">
      <c r="B134" s="109"/>
    </row>
    <row r="135" spans="2:2">
      <c r="B135" s="109"/>
    </row>
    <row r="136" spans="2:2">
      <c r="B136" s="109"/>
    </row>
    <row r="137" spans="2:2">
      <c r="B137" s="109"/>
    </row>
    <row r="138" spans="2:2">
      <c r="B138" s="109"/>
    </row>
    <row r="139" spans="2:2">
      <c r="B139" s="109"/>
    </row>
    <row r="140" spans="2:2">
      <c r="B140" s="109"/>
    </row>
    <row r="141" spans="2:2">
      <c r="B141" s="109"/>
    </row>
    <row r="142" spans="2:2">
      <c r="B142" s="109"/>
    </row>
    <row r="143" spans="2:2">
      <c r="B143" s="109"/>
    </row>
    <row r="144" spans="2:2">
      <c r="B144" s="109"/>
    </row>
    <row r="145" spans="2:2">
      <c r="B145" s="109"/>
    </row>
    <row r="146" spans="2:2">
      <c r="B146" s="109"/>
    </row>
    <row r="147" spans="2:2">
      <c r="B147" s="109"/>
    </row>
    <row r="148" spans="2:2">
      <c r="B148" s="109"/>
    </row>
    <row r="149" spans="2:2">
      <c r="B149" s="109"/>
    </row>
    <row r="150" spans="2:2">
      <c r="B150" s="109"/>
    </row>
    <row r="151" spans="2:2">
      <c r="B151" s="109"/>
    </row>
    <row r="152" spans="2:2">
      <c r="B152" s="109"/>
    </row>
    <row r="153" spans="2:2">
      <c r="B153" s="109"/>
    </row>
    <row r="154" spans="2:2">
      <c r="B154" s="109"/>
    </row>
    <row r="155" spans="2:2">
      <c r="B155" s="109"/>
    </row>
    <row r="156" spans="2:2">
      <c r="B156" s="109"/>
    </row>
    <row r="157" spans="2:2">
      <c r="B157" s="109"/>
    </row>
    <row r="158" spans="2:2">
      <c r="B158" s="109"/>
    </row>
    <row r="159" spans="2:2">
      <c r="B159" s="109"/>
    </row>
    <row r="160" spans="2:2">
      <c r="B160" s="109"/>
    </row>
    <row r="161" spans="2:2">
      <c r="B161" s="109"/>
    </row>
    <row r="162" spans="2:2">
      <c r="B162" s="109"/>
    </row>
    <row r="163" spans="2:2">
      <c r="B163" s="109"/>
    </row>
    <row r="164" spans="2:2">
      <c r="B164" s="109"/>
    </row>
    <row r="165" spans="2:2">
      <c r="B165" s="109"/>
    </row>
    <row r="166" spans="2:2">
      <c r="B166" s="109"/>
    </row>
    <row r="167" spans="2:2">
      <c r="B167" s="109"/>
    </row>
    <row r="168" spans="2:2">
      <c r="B168" s="109"/>
    </row>
    <row r="169" spans="2:2">
      <c r="B169" s="109"/>
    </row>
    <row r="170" spans="2:2">
      <c r="B170" s="109"/>
    </row>
    <row r="171" spans="2:2">
      <c r="B171" s="109"/>
    </row>
    <row r="172" spans="2:2">
      <c r="B172" s="109"/>
    </row>
    <row r="173" spans="2:2">
      <c r="B173" s="109"/>
    </row>
    <row r="174" spans="2:2">
      <c r="B174" s="109"/>
    </row>
    <row r="175" spans="2:2">
      <c r="B175" s="109"/>
    </row>
    <row r="176" spans="2:2">
      <c r="B176" s="109"/>
    </row>
    <row r="177" spans="2:2">
      <c r="B177" s="109"/>
    </row>
    <row r="178" spans="2:2">
      <c r="B178" s="109"/>
    </row>
    <row r="179" spans="2:2">
      <c r="B179" s="109"/>
    </row>
    <row r="180" spans="2:2">
      <c r="B180" s="109"/>
    </row>
    <row r="181" spans="2:2">
      <c r="B181" s="109"/>
    </row>
    <row r="182" spans="2:2">
      <c r="B182" s="109"/>
    </row>
    <row r="183" spans="2:2">
      <c r="B183" s="109"/>
    </row>
    <row r="184" spans="2:2">
      <c r="B184" s="109"/>
    </row>
    <row r="185" spans="2:2">
      <c r="B185" s="109"/>
    </row>
    <row r="186" spans="2:2">
      <c r="B186" s="109"/>
    </row>
    <row r="187" spans="2:2">
      <c r="B187" s="109"/>
    </row>
    <row r="188" spans="2:2">
      <c r="B188" s="109"/>
    </row>
    <row r="189" spans="2:2">
      <c r="B189" s="109"/>
    </row>
    <row r="190" spans="2:2">
      <c r="B190" s="109"/>
    </row>
    <row r="191" spans="2:2">
      <c r="B191" s="109"/>
    </row>
    <row r="192" spans="2:2">
      <c r="B192" s="109"/>
    </row>
    <row r="193" spans="2:2">
      <c r="B193" s="109"/>
    </row>
    <row r="194" spans="2:2">
      <c r="B194" s="109"/>
    </row>
    <row r="195" spans="2:2">
      <c r="B195" s="109"/>
    </row>
    <row r="196" spans="2:2">
      <c r="B196" s="109"/>
    </row>
    <row r="197" spans="2:2">
      <c r="B197" s="109"/>
    </row>
    <row r="198" spans="2:2">
      <c r="B198" s="109"/>
    </row>
    <row r="199" spans="2:2">
      <c r="B199" s="109"/>
    </row>
    <row r="200" spans="2:2">
      <c r="B200" s="109"/>
    </row>
    <row r="201" spans="2:2">
      <c r="B201" s="109"/>
    </row>
    <row r="202" spans="2:2">
      <c r="B202" s="109"/>
    </row>
    <row r="203" spans="2:2">
      <c r="B203" s="109"/>
    </row>
    <row r="204" spans="2:2">
      <c r="B204" s="109"/>
    </row>
    <row r="205" spans="2:2">
      <c r="B205" s="109"/>
    </row>
    <row r="206" spans="2:2">
      <c r="B206" s="109"/>
    </row>
    <row r="207" spans="2:2">
      <c r="B207" s="109"/>
    </row>
    <row r="208" spans="2:2">
      <c r="B208" s="109"/>
    </row>
    <row r="209" spans="2:2">
      <c r="B209" s="109"/>
    </row>
    <row r="210" spans="2:2">
      <c r="B210" s="109"/>
    </row>
    <row r="211" spans="2:2">
      <c r="B211" s="109"/>
    </row>
    <row r="212" spans="2:2">
      <c r="B212" s="109"/>
    </row>
    <row r="213" spans="2:2">
      <c r="B213" s="109"/>
    </row>
    <row r="214" spans="2:2">
      <c r="B214" s="109"/>
    </row>
    <row r="215" spans="2:2">
      <c r="B215" s="109"/>
    </row>
    <row r="216" spans="2:2">
      <c r="B216" s="109"/>
    </row>
    <row r="217" spans="2:2">
      <c r="B217" s="109"/>
    </row>
    <row r="218" spans="2:2">
      <c r="B218" s="109"/>
    </row>
    <row r="219" spans="2:2">
      <c r="B219" s="109"/>
    </row>
    <row r="220" spans="2:2">
      <c r="B220" s="109"/>
    </row>
    <row r="221" spans="2:2">
      <c r="B221" s="109"/>
    </row>
    <row r="222" spans="2:2">
      <c r="B222" s="109"/>
    </row>
    <row r="223" spans="2:2">
      <c r="B223" s="109"/>
    </row>
    <row r="224" spans="2:2">
      <c r="B224" s="109"/>
    </row>
    <row r="225" spans="2:2">
      <c r="B225" s="109"/>
    </row>
    <row r="226" spans="2:2">
      <c r="B226" s="109"/>
    </row>
    <row r="227" spans="2:2">
      <c r="B227" s="109"/>
    </row>
    <row r="228" spans="2:2">
      <c r="B228" s="109"/>
    </row>
    <row r="229" spans="2:2">
      <c r="B229" s="109"/>
    </row>
    <row r="230" spans="2:2">
      <c r="B230" s="109"/>
    </row>
    <row r="231" spans="2:2">
      <c r="B231" s="109"/>
    </row>
    <row r="232" spans="2:2">
      <c r="B232" s="109"/>
    </row>
    <row r="233" spans="2:2">
      <c r="B233" s="109"/>
    </row>
    <row r="234" spans="2:2">
      <c r="B234" s="109"/>
    </row>
    <row r="235" spans="2:2">
      <c r="B235" s="109"/>
    </row>
    <row r="236" spans="2:2">
      <c r="B236" s="109"/>
    </row>
    <row r="237" spans="2:2">
      <c r="B237" s="109"/>
    </row>
    <row r="238" spans="2:2">
      <c r="B238" s="109"/>
    </row>
    <row r="239" spans="2:2">
      <c r="B239" s="109"/>
    </row>
    <row r="240" spans="2:2">
      <c r="B240" s="109"/>
    </row>
    <row r="241" spans="2:2">
      <c r="B241" s="109"/>
    </row>
    <row r="242" spans="2:2">
      <c r="B242" s="109"/>
    </row>
    <row r="243" spans="2:2">
      <c r="B243" s="109"/>
    </row>
    <row r="244" spans="2:2">
      <c r="B244" s="109"/>
    </row>
    <row r="245" spans="2:2">
      <c r="B245" s="109"/>
    </row>
    <row r="246" spans="2:2">
      <c r="B246" s="109"/>
    </row>
    <row r="247" spans="2:2">
      <c r="B247" s="109"/>
    </row>
    <row r="248" spans="2:2">
      <c r="B248" s="109"/>
    </row>
    <row r="249" spans="2:2">
      <c r="B249" s="109"/>
    </row>
    <row r="250" spans="2:2">
      <c r="B250" s="109"/>
    </row>
    <row r="251" spans="2:2">
      <c r="B251" s="109"/>
    </row>
    <row r="252" spans="2:2">
      <c r="B252" s="109"/>
    </row>
    <row r="253" spans="2:2">
      <c r="B253" s="109"/>
    </row>
    <row r="254" spans="2:2">
      <c r="B254" s="109"/>
    </row>
    <row r="255" spans="2:2">
      <c r="B255" s="109"/>
    </row>
    <row r="256" spans="2:2">
      <c r="B256" s="109"/>
    </row>
    <row r="257" spans="2:2">
      <c r="B257" s="109"/>
    </row>
    <row r="258" spans="2:2">
      <c r="B258" s="109"/>
    </row>
    <row r="259" spans="2:2">
      <c r="B259" s="109"/>
    </row>
    <row r="260" spans="2:2">
      <c r="B260" s="109"/>
    </row>
    <row r="261" spans="2:2">
      <c r="B261" s="109"/>
    </row>
    <row r="262" spans="2:2">
      <c r="B262" s="109"/>
    </row>
    <row r="263" spans="2:2">
      <c r="B263" s="109"/>
    </row>
    <row r="264" spans="2:2">
      <c r="B264" s="109"/>
    </row>
    <row r="265" spans="2:2">
      <c r="B265" s="109"/>
    </row>
    <row r="266" spans="2:2">
      <c r="B266" s="109"/>
    </row>
    <row r="267" spans="2:2">
      <c r="B267" s="109"/>
    </row>
    <row r="268" spans="2:2">
      <c r="B268" s="109"/>
    </row>
    <row r="269" spans="2:2">
      <c r="B269" s="109"/>
    </row>
    <row r="270" spans="2:2">
      <c r="B270" s="109"/>
    </row>
    <row r="271" spans="2:2">
      <c r="B271" s="109"/>
    </row>
    <row r="272" spans="2:2">
      <c r="B272" s="109"/>
    </row>
    <row r="273" spans="2:2">
      <c r="B273" s="109"/>
    </row>
    <row r="274" spans="2:2">
      <c r="B274" s="109"/>
    </row>
    <row r="275" spans="2:2">
      <c r="B275" s="109"/>
    </row>
    <row r="276" spans="2:2">
      <c r="B276" s="109"/>
    </row>
    <row r="277" spans="2:2">
      <c r="B277" s="109"/>
    </row>
    <row r="278" spans="2:2">
      <c r="B278" s="109"/>
    </row>
    <row r="279" spans="2:2">
      <c r="B279" s="109"/>
    </row>
    <row r="280" spans="2:2">
      <c r="B280" s="109"/>
    </row>
    <row r="281" spans="2:2">
      <c r="B281" s="109"/>
    </row>
    <row r="282" spans="2:2">
      <c r="B282" s="109"/>
    </row>
    <row r="283" spans="2:2">
      <c r="B283" s="109"/>
    </row>
    <row r="284" spans="2:2">
      <c r="B284" s="109"/>
    </row>
    <row r="285" spans="2:2">
      <c r="B285" s="109"/>
    </row>
    <row r="286" spans="2:2">
      <c r="B286" s="109"/>
    </row>
    <row r="287" spans="2:2">
      <c r="B287" s="109"/>
    </row>
    <row r="288" spans="2:2">
      <c r="B288" s="109"/>
    </row>
    <row r="289" spans="2:2">
      <c r="B289" s="109"/>
    </row>
    <row r="290" spans="2:2">
      <c r="B290" s="109"/>
    </row>
    <row r="291" spans="2:2">
      <c r="B291" s="109"/>
    </row>
    <row r="292" spans="2:2">
      <c r="B292" s="109"/>
    </row>
    <row r="293" spans="2:2">
      <c r="B293" s="109"/>
    </row>
    <row r="294" spans="2:2">
      <c r="B294" s="109"/>
    </row>
    <row r="295" spans="2:2">
      <c r="B295" s="109"/>
    </row>
    <row r="296" spans="2:2">
      <c r="B296" s="109"/>
    </row>
    <row r="297" spans="2:2">
      <c r="B297" s="109"/>
    </row>
    <row r="298" spans="2:2">
      <c r="B298" s="109"/>
    </row>
    <row r="299" spans="2:2">
      <c r="B299" s="109"/>
    </row>
    <row r="300" spans="2:2">
      <c r="B300" s="109"/>
    </row>
    <row r="301" spans="2:2">
      <c r="B301" s="109"/>
    </row>
    <row r="302" spans="2:2">
      <c r="B302" s="109"/>
    </row>
    <row r="303" spans="2:2">
      <c r="B303" s="109"/>
    </row>
    <row r="304" spans="2:2">
      <c r="B304" s="109"/>
    </row>
    <row r="305" spans="2:2">
      <c r="B305" s="109"/>
    </row>
    <row r="306" spans="2:2">
      <c r="B306" s="109"/>
    </row>
    <row r="307" spans="2:2">
      <c r="B307" s="109"/>
    </row>
    <row r="308" spans="2:2">
      <c r="B308" s="109"/>
    </row>
    <row r="309" spans="2:2">
      <c r="B309" s="109"/>
    </row>
    <row r="310" spans="2:2">
      <c r="B310" s="109"/>
    </row>
    <row r="311" spans="2:2">
      <c r="B311" s="109"/>
    </row>
    <row r="312" spans="2:2">
      <c r="B312" s="109"/>
    </row>
    <row r="313" spans="2:2">
      <c r="B313" s="109"/>
    </row>
    <row r="314" spans="2:2">
      <c r="B314" s="109"/>
    </row>
    <row r="315" spans="2:2">
      <c r="B315" s="109"/>
    </row>
    <row r="316" spans="2:2">
      <c r="B316" s="109"/>
    </row>
    <row r="317" spans="2:2">
      <c r="B317" s="109"/>
    </row>
    <row r="318" spans="2:2">
      <c r="B318" s="109"/>
    </row>
    <row r="319" spans="2:2">
      <c r="B319" s="109"/>
    </row>
    <row r="320" spans="2:2">
      <c r="B320" s="109"/>
    </row>
    <row r="321" spans="2:2">
      <c r="B321" s="109"/>
    </row>
    <row r="322" spans="2:2">
      <c r="B322" s="109"/>
    </row>
    <row r="323" spans="2:2">
      <c r="B323" s="109"/>
    </row>
    <row r="324" spans="2:2">
      <c r="B324" s="109"/>
    </row>
    <row r="325" spans="2:2">
      <c r="B325" s="109"/>
    </row>
    <row r="326" spans="2:2">
      <c r="B326" s="109"/>
    </row>
    <row r="327" spans="2:2">
      <c r="B327" s="109"/>
    </row>
    <row r="328" spans="2:2">
      <c r="B328" s="109"/>
    </row>
    <row r="329" spans="2:2">
      <c r="B329" s="109"/>
    </row>
    <row r="330" spans="2:2">
      <c r="B330" s="109"/>
    </row>
    <row r="331" spans="2:2">
      <c r="B331" s="109"/>
    </row>
    <row r="332" spans="2:2">
      <c r="B332" s="109"/>
    </row>
    <row r="333" spans="2:2">
      <c r="B333" s="109"/>
    </row>
    <row r="334" spans="2:2">
      <c r="B334" s="109"/>
    </row>
    <row r="335" spans="2:2">
      <c r="B335" s="109"/>
    </row>
    <row r="336" spans="2:2">
      <c r="B336" s="109"/>
    </row>
    <row r="337" spans="2:2">
      <c r="B337" s="109"/>
    </row>
    <row r="338" spans="2:2">
      <c r="B338" s="109"/>
    </row>
    <row r="339" spans="2:2">
      <c r="B339" s="109"/>
    </row>
    <row r="340" spans="2:2">
      <c r="B340" s="109"/>
    </row>
    <row r="341" spans="2:2">
      <c r="B341" s="109"/>
    </row>
    <row r="342" spans="2:2">
      <c r="B342" s="109"/>
    </row>
    <row r="343" spans="2:2">
      <c r="B343" s="109"/>
    </row>
    <row r="344" spans="2:2">
      <c r="B344" s="109"/>
    </row>
    <row r="345" spans="2:2">
      <c r="B345" s="109"/>
    </row>
    <row r="346" spans="2:2">
      <c r="B346" s="109"/>
    </row>
    <row r="347" spans="2:2">
      <c r="B347" s="109"/>
    </row>
    <row r="348" spans="2:2">
      <c r="B348" s="109"/>
    </row>
    <row r="349" spans="2:2">
      <c r="B349" s="109"/>
    </row>
    <row r="350" spans="2:2">
      <c r="B350" s="109"/>
    </row>
    <row r="351" spans="2:2">
      <c r="B351" s="109"/>
    </row>
    <row r="352" spans="2:2">
      <c r="B352" s="109"/>
    </row>
    <row r="353" spans="2:2">
      <c r="B353" s="109"/>
    </row>
    <row r="354" spans="2:2">
      <c r="B354" s="109"/>
    </row>
    <row r="355" spans="2:2">
      <c r="B355" s="109"/>
    </row>
    <row r="356" spans="2:2">
      <c r="B356" s="109"/>
    </row>
    <row r="357" spans="2:2">
      <c r="B357" s="109"/>
    </row>
    <row r="358" spans="2:2">
      <c r="B358" s="109"/>
    </row>
    <row r="359" spans="2:2">
      <c r="B359" s="109"/>
    </row>
    <row r="360" spans="2:2">
      <c r="B360" s="109"/>
    </row>
    <row r="361" spans="2:2">
      <c r="B361" s="109"/>
    </row>
    <row r="362" spans="2:2">
      <c r="B362" s="109"/>
    </row>
    <row r="363" spans="2:2">
      <c r="B363" s="109"/>
    </row>
    <row r="364" spans="2:2">
      <c r="B364" s="109"/>
    </row>
    <row r="365" spans="2:2">
      <c r="B365" s="109"/>
    </row>
    <row r="366" spans="2:2">
      <c r="B366" s="109"/>
    </row>
    <row r="367" spans="2:2">
      <c r="B367" s="109"/>
    </row>
    <row r="368" spans="2:2">
      <c r="B368" s="109"/>
    </row>
    <row r="369" spans="2:2">
      <c r="B369" s="109"/>
    </row>
    <row r="370" spans="2:2">
      <c r="B370" s="109"/>
    </row>
    <row r="371" spans="2:2">
      <c r="B371" s="109"/>
    </row>
    <row r="372" spans="2:2">
      <c r="B372" s="109"/>
    </row>
    <row r="373" spans="2:2">
      <c r="B373" s="109"/>
    </row>
    <row r="374" spans="2:2">
      <c r="B374" s="109"/>
    </row>
    <row r="375" spans="2:2">
      <c r="B375" s="109"/>
    </row>
    <row r="376" spans="2:2">
      <c r="B376" s="109"/>
    </row>
    <row r="377" spans="2:2">
      <c r="B377" s="109"/>
    </row>
    <row r="378" spans="2:2">
      <c r="B378" s="109"/>
    </row>
    <row r="379" spans="2:2">
      <c r="B379" s="109"/>
    </row>
    <row r="380" spans="2:2">
      <c r="B380" s="109"/>
    </row>
    <row r="381" spans="2:2">
      <c r="B381" s="109"/>
    </row>
    <row r="382" spans="2:2">
      <c r="B382" s="109"/>
    </row>
    <row r="383" spans="2:2">
      <c r="B383" s="109"/>
    </row>
    <row r="384" spans="2:2">
      <c r="B384" s="109"/>
    </row>
    <row r="385" spans="2:2">
      <c r="B385" s="109"/>
    </row>
    <row r="386" spans="2:2">
      <c r="B386" s="109"/>
    </row>
    <row r="387" spans="2:2">
      <c r="B387" s="109"/>
    </row>
    <row r="388" spans="2:2">
      <c r="B388" s="109"/>
    </row>
    <row r="389" spans="2:2">
      <c r="B389" s="109"/>
    </row>
    <row r="390" spans="2:2">
      <c r="B390" s="109"/>
    </row>
    <row r="391" spans="2:2">
      <c r="B391" s="109"/>
    </row>
    <row r="392" spans="2:2">
      <c r="B392" s="109"/>
    </row>
    <row r="393" spans="2:2">
      <c r="B393" s="109"/>
    </row>
    <row r="394" spans="2:2">
      <c r="B394" s="109"/>
    </row>
    <row r="395" spans="2:2">
      <c r="B395" s="109"/>
    </row>
    <row r="396" spans="2:2">
      <c r="B396" s="109"/>
    </row>
    <row r="397" spans="2:2">
      <c r="B397" s="109"/>
    </row>
    <row r="398" spans="2:2">
      <c r="B398" s="109"/>
    </row>
    <row r="399" spans="2:2">
      <c r="B399" s="109"/>
    </row>
    <row r="400" spans="2:2">
      <c r="B400" s="109"/>
    </row>
    <row r="401" spans="2:2">
      <c r="B401" s="109"/>
    </row>
    <row r="402" spans="2:2">
      <c r="B402" s="109"/>
    </row>
    <row r="403" spans="2:2">
      <c r="B403" s="109"/>
    </row>
    <row r="404" spans="2:2">
      <c r="B404" s="109"/>
    </row>
    <row r="405" spans="2:2">
      <c r="B405" s="109"/>
    </row>
    <row r="406" spans="2:2">
      <c r="B406" s="109"/>
    </row>
    <row r="407" spans="2:2">
      <c r="B407" s="109"/>
    </row>
    <row r="408" spans="2:2">
      <c r="B408" s="109"/>
    </row>
    <row r="409" spans="2:2">
      <c r="B409" s="109"/>
    </row>
    <row r="410" spans="2:2">
      <c r="B410" s="109"/>
    </row>
    <row r="411" spans="2:2">
      <c r="B411" s="109"/>
    </row>
    <row r="412" spans="2:2">
      <c r="B412" s="109"/>
    </row>
    <row r="413" spans="2:2">
      <c r="B413" s="109"/>
    </row>
    <row r="414" spans="2:2">
      <c r="B414" s="109"/>
    </row>
    <row r="415" spans="2:2">
      <c r="B415" s="109"/>
    </row>
    <row r="416" spans="2:2">
      <c r="B416" s="109"/>
    </row>
    <row r="417" spans="2:2">
      <c r="B417" s="109"/>
    </row>
    <row r="418" spans="2:2">
      <c r="B418" s="109"/>
    </row>
    <row r="419" spans="2:2">
      <c r="B419" s="109"/>
    </row>
    <row r="420" spans="2:2">
      <c r="B420" s="109"/>
    </row>
    <row r="421" spans="2:2">
      <c r="B421" s="109"/>
    </row>
    <row r="422" spans="2:2">
      <c r="B422" s="109"/>
    </row>
    <row r="423" spans="2:2">
      <c r="B423" s="109"/>
    </row>
    <row r="424" spans="2:2">
      <c r="B424" s="109"/>
    </row>
    <row r="425" spans="2:2">
      <c r="B425" s="109"/>
    </row>
    <row r="426" spans="2:2">
      <c r="B426" s="109"/>
    </row>
    <row r="427" spans="2:2">
      <c r="B427" s="109"/>
    </row>
    <row r="428" spans="2:2">
      <c r="B428" s="109"/>
    </row>
    <row r="429" spans="2:2">
      <c r="B429" s="109"/>
    </row>
    <row r="430" spans="2:2">
      <c r="B430" s="109"/>
    </row>
    <row r="431" spans="2:2">
      <c r="B431" s="109"/>
    </row>
    <row r="432" spans="2:2">
      <c r="B432" s="109"/>
    </row>
    <row r="433" spans="2:2">
      <c r="B433" s="109"/>
    </row>
    <row r="434" spans="2:2">
      <c r="B434" s="109"/>
    </row>
    <row r="435" spans="2:2">
      <c r="B435" s="109"/>
    </row>
    <row r="436" spans="2:2">
      <c r="B436" s="109"/>
    </row>
    <row r="437" spans="2:2">
      <c r="B437" s="109"/>
    </row>
    <row r="438" spans="2:2">
      <c r="B438" s="109"/>
    </row>
    <row r="439" spans="2:2">
      <c r="B439" s="109"/>
    </row>
    <row r="440" spans="2:2">
      <c r="B440" s="109"/>
    </row>
    <row r="441" spans="2:2">
      <c r="B441" s="109"/>
    </row>
    <row r="442" spans="2:2">
      <c r="B442" s="109"/>
    </row>
    <row r="443" spans="2:2">
      <c r="B443" s="109"/>
    </row>
    <row r="444" spans="2:2">
      <c r="B444" s="109"/>
    </row>
    <row r="445" spans="2:2">
      <c r="B445" s="109"/>
    </row>
    <row r="446" spans="2:2">
      <c r="B446" s="109"/>
    </row>
    <row r="447" spans="2:2">
      <c r="B447" s="109"/>
    </row>
    <row r="448" spans="2:2">
      <c r="B448" s="109"/>
    </row>
    <row r="449" spans="2:2">
      <c r="B449" s="109"/>
    </row>
    <row r="450" spans="2:2">
      <c r="B450" s="109"/>
    </row>
    <row r="451" spans="2:2">
      <c r="B451" s="109"/>
    </row>
    <row r="452" spans="2:2">
      <c r="B452" s="109"/>
    </row>
    <row r="453" spans="2:2">
      <c r="B453" s="109"/>
    </row>
    <row r="454" spans="2:2">
      <c r="B454" s="109"/>
    </row>
    <row r="455" spans="2:2">
      <c r="B455" s="109"/>
    </row>
    <row r="456" spans="2:2">
      <c r="B456" s="109"/>
    </row>
    <row r="457" spans="2:2">
      <c r="B457" s="109"/>
    </row>
    <row r="458" spans="2:2">
      <c r="B458" s="109"/>
    </row>
    <row r="459" spans="2:2">
      <c r="B459" s="109"/>
    </row>
    <row r="460" spans="2:2">
      <c r="B460" s="109"/>
    </row>
    <row r="461" spans="2:2">
      <c r="B461" s="109"/>
    </row>
    <row r="462" spans="2:2">
      <c r="B462" s="109"/>
    </row>
    <row r="463" spans="2:2">
      <c r="B463" s="109"/>
    </row>
    <row r="464" spans="2:2">
      <c r="B464" s="109"/>
    </row>
    <row r="465" spans="2:2">
      <c r="B465" s="109"/>
    </row>
    <row r="466" spans="2:2">
      <c r="B466" s="109"/>
    </row>
    <row r="467" spans="2:2">
      <c r="B467" s="109"/>
    </row>
    <row r="468" spans="2:2">
      <c r="B468" s="109"/>
    </row>
    <row r="469" spans="2:2">
      <c r="B469" s="109"/>
    </row>
    <row r="470" spans="2:2">
      <c r="B470" s="109"/>
    </row>
    <row r="471" spans="2:2">
      <c r="B471" s="109"/>
    </row>
    <row r="472" spans="2:2">
      <c r="B472" s="109"/>
    </row>
    <row r="473" spans="2:2">
      <c r="B473" s="109"/>
    </row>
    <row r="474" spans="2:2">
      <c r="B474" s="109"/>
    </row>
    <row r="475" spans="2:2">
      <c r="B475" s="109"/>
    </row>
    <row r="476" spans="2:2">
      <c r="B476" s="109"/>
    </row>
    <row r="477" spans="2:2">
      <c r="B477" s="109"/>
    </row>
    <row r="478" spans="2:2">
      <c r="B478" s="109"/>
    </row>
    <row r="479" spans="2:2">
      <c r="B479" s="109"/>
    </row>
    <row r="480" spans="2:2">
      <c r="B480" s="109"/>
    </row>
    <row r="481" spans="2:2">
      <c r="B481" s="109"/>
    </row>
    <row r="482" spans="2:2">
      <c r="B482" s="109"/>
    </row>
    <row r="483" spans="2:2">
      <c r="B483" s="109"/>
    </row>
    <row r="484" spans="2:2">
      <c r="B484" s="109"/>
    </row>
    <row r="485" spans="2:2">
      <c r="B485" s="109"/>
    </row>
    <row r="486" spans="2:2">
      <c r="B486" s="109"/>
    </row>
    <row r="487" spans="2:2">
      <c r="B487" s="109"/>
    </row>
    <row r="488" spans="2:2">
      <c r="B488" s="109"/>
    </row>
    <row r="489" spans="2:2">
      <c r="B489" s="109"/>
    </row>
    <row r="490" spans="2:2">
      <c r="B490" s="109"/>
    </row>
    <row r="491" spans="2:2">
      <c r="B491" s="109"/>
    </row>
    <row r="492" spans="2:2">
      <c r="B492" s="109"/>
    </row>
    <row r="493" spans="2:2">
      <c r="B493" s="109"/>
    </row>
    <row r="494" spans="2:2">
      <c r="B494" s="109"/>
    </row>
    <row r="495" spans="2:2">
      <c r="B495" s="109"/>
    </row>
    <row r="496" spans="2:2">
      <c r="B496" s="109"/>
    </row>
    <row r="497" spans="2:2">
      <c r="B497" s="109"/>
    </row>
    <row r="498" spans="2:2">
      <c r="B498" s="109"/>
    </row>
    <row r="499" spans="2:2">
      <c r="B499" s="109"/>
    </row>
    <row r="500" spans="2:2">
      <c r="B500" s="109"/>
    </row>
    <row r="501" spans="2:2">
      <c r="B501" s="109"/>
    </row>
    <row r="502" spans="2:2">
      <c r="B502" s="109"/>
    </row>
    <row r="503" spans="2:2">
      <c r="B503" s="109"/>
    </row>
    <row r="504" spans="2:2">
      <c r="B504" s="109"/>
    </row>
    <row r="505" spans="2:2">
      <c r="B505" s="109"/>
    </row>
    <row r="506" spans="2:2">
      <c r="B506" s="109"/>
    </row>
    <row r="507" spans="2:2">
      <c r="B507" s="109"/>
    </row>
    <row r="508" spans="2:2">
      <c r="B508" s="109"/>
    </row>
    <row r="509" spans="2:2">
      <c r="B509" s="109"/>
    </row>
    <row r="510" spans="2:2">
      <c r="B510" s="109"/>
    </row>
    <row r="511" spans="2:2">
      <c r="B511" s="109"/>
    </row>
    <row r="512" spans="2:2">
      <c r="B512" s="109"/>
    </row>
    <row r="513" spans="2:2">
      <c r="B513" s="109"/>
    </row>
    <row r="514" spans="2:2">
      <c r="B514" s="109"/>
    </row>
    <row r="515" spans="2:2">
      <c r="B515" s="109"/>
    </row>
    <row r="516" spans="2:2">
      <c r="B516" s="109"/>
    </row>
    <row r="517" spans="2:2">
      <c r="B517" s="109"/>
    </row>
    <row r="518" spans="2:2">
      <c r="B518" s="109"/>
    </row>
    <row r="519" spans="2:2">
      <c r="B519" s="109"/>
    </row>
    <row r="520" spans="2:2">
      <c r="B520" s="109"/>
    </row>
    <row r="521" spans="2:2">
      <c r="B521" s="109"/>
    </row>
    <row r="522" spans="2:2">
      <c r="B522" s="109"/>
    </row>
    <row r="523" spans="2:2">
      <c r="B523" s="109"/>
    </row>
    <row r="524" spans="2:2">
      <c r="B524" s="109"/>
    </row>
    <row r="525" spans="2:2">
      <c r="B525" s="109"/>
    </row>
    <row r="526" spans="2:2">
      <c r="B526" s="109"/>
    </row>
    <row r="527" spans="2:2">
      <c r="B527" s="109"/>
    </row>
    <row r="528" spans="2:2">
      <c r="B528" s="109"/>
    </row>
    <row r="529" spans="2:2">
      <c r="B529" s="109"/>
    </row>
    <row r="530" spans="2:2">
      <c r="B530" s="109"/>
    </row>
    <row r="531" spans="2:2">
      <c r="B531" s="109"/>
    </row>
    <row r="532" spans="2:2">
      <c r="B532" s="109"/>
    </row>
    <row r="533" spans="2:2">
      <c r="B533" s="109"/>
    </row>
    <row r="534" spans="2:2">
      <c r="B534" s="109"/>
    </row>
    <row r="535" spans="2:2">
      <c r="B535" s="109"/>
    </row>
    <row r="536" spans="2:2">
      <c r="B536" s="109"/>
    </row>
    <row r="537" spans="2:2">
      <c r="B537" s="109"/>
    </row>
    <row r="538" spans="2:2">
      <c r="B538" s="109"/>
    </row>
    <row r="539" spans="2:2">
      <c r="B539" s="109"/>
    </row>
    <row r="540" spans="2:2">
      <c r="B540" s="109"/>
    </row>
    <row r="541" spans="2:2">
      <c r="B541" s="109"/>
    </row>
    <row r="542" spans="2:2">
      <c r="B542" s="109"/>
    </row>
    <row r="543" spans="2:2">
      <c r="B543" s="109"/>
    </row>
    <row r="544" spans="2:2">
      <c r="B544" s="109"/>
    </row>
    <row r="545" spans="2:2">
      <c r="B545" s="109"/>
    </row>
    <row r="546" spans="2:2">
      <c r="B546" s="109"/>
    </row>
    <row r="547" spans="2:2">
      <c r="B547" s="109"/>
    </row>
    <row r="548" spans="2:2">
      <c r="B548" s="109"/>
    </row>
    <row r="549" spans="2:2">
      <c r="B549" s="109"/>
    </row>
    <row r="550" spans="2:2">
      <c r="B550" s="109"/>
    </row>
    <row r="551" spans="2:2">
      <c r="B551" s="109"/>
    </row>
    <row r="552" spans="2:2">
      <c r="B552" s="109"/>
    </row>
    <row r="553" spans="2:2">
      <c r="B553" s="109"/>
    </row>
    <row r="554" spans="2:2">
      <c r="B554" s="109"/>
    </row>
    <row r="555" spans="2:2">
      <c r="B555" s="109"/>
    </row>
    <row r="556" spans="2:2">
      <c r="B556" s="109"/>
    </row>
    <row r="557" spans="2:2">
      <c r="B557" s="109"/>
    </row>
    <row r="558" spans="2:2">
      <c r="B558" s="109"/>
    </row>
    <row r="559" spans="2:2">
      <c r="B559" s="109"/>
    </row>
    <row r="560" spans="2:2">
      <c r="B560" s="109"/>
    </row>
    <row r="561" spans="2:2">
      <c r="B561" s="109"/>
    </row>
    <row r="562" spans="2:2">
      <c r="B562" s="109"/>
    </row>
    <row r="563" spans="2:2">
      <c r="B563" s="109"/>
    </row>
    <row r="564" spans="2:2">
      <c r="B564" s="109"/>
    </row>
    <row r="565" spans="2:2">
      <c r="B565" s="109"/>
    </row>
    <row r="566" spans="2:2">
      <c r="B566" s="109"/>
    </row>
    <row r="567" spans="2:2">
      <c r="B567" s="109"/>
    </row>
    <row r="568" spans="2:2">
      <c r="B568" s="109"/>
    </row>
    <row r="569" spans="2:2">
      <c r="B569" s="109"/>
    </row>
    <row r="570" spans="2:2">
      <c r="B570" s="109"/>
    </row>
    <row r="571" spans="2:2">
      <c r="B571" s="109"/>
    </row>
    <row r="572" spans="2:2">
      <c r="B572" s="109"/>
    </row>
    <row r="573" spans="2:2">
      <c r="B573" s="109"/>
    </row>
    <row r="574" spans="2:2">
      <c r="B574" s="109"/>
    </row>
    <row r="575" spans="2:2">
      <c r="B575" s="109"/>
    </row>
    <row r="576" spans="2:2">
      <c r="B576" s="109"/>
    </row>
    <row r="577" spans="2:2">
      <c r="B577" s="109"/>
    </row>
    <row r="578" spans="2:2">
      <c r="B578" s="109"/>
    </row>
    <row r="579" spans="2:2">
      <c r="B579" s="109"/>
    </row>
    <row r="580" spans="2:2">
      <c r="B580" s="109"/>
    </row>
    <row r="581" spans="2:2">
      <c r="B581" s="109"/>
    </row>
    <row r="582" spans="2:2">
      <c r="B582" s="109"/>
    </row>
    <row r="583" spans="2:2">
      <c r="B583" s="109"/>
    </row>
    <row r="584" spans="2:2">
      <c r="B584" s="109"/>
    </row>
    <row r="585" spans="2:2">
      <c r="B585" s="109"/>
    </row>
    <row r="586" spans="2:2">
      <c r="B586" s="109"/>
    </row>
    <row r="587" spans="2:2">
      <c r="B587" s="109"/>
    </row>
    <row r="588" spans="2:2">
      <c r="B588" s="109"/>
    </row>
    <row r="589" spans="2:2">
      <c r="B589" s="109"/>
    </row>
    <row r="590" spans="2:2">
      <c r="B590" s="109"/>
    </row>
    <row r="591" spans="2:2">
      <c r="B591" s="109"/>
    </row>
    <row r="592" spans="2:2">
      <c r="B592" s="109"/>
    </row>
    <row r="593" spans="2:2">
      <c r="B593" s="109"/>
    </row>
    <row r="594" spans="2:2">
      <c r="B594" s="109"/>
    </row>
    <row r="595" spans="2:2">
      <c r="B595" s="109"/>
    </row>
    <row r="596" spans="2:2">
      <c r="B596" s="109"/>
    </row>
    <row r="597" spans="2:2">
      <c r="B597" s="109"/>
    </row>
    <row r="598" spans="2:2">
      <c r="B598" s="109"/>
    </row>
    <row r="599" spans="2:2">
      <c r="B599" s="109"/>
    </row>
    <row r="600" spans="2:2">
      <c r="B600" s="109"/>
    </row>
    <row r="601" spans="2:2">
      <c r="B601" s="109"/>
    </row>
    <row r="602" spans="2:2">
      <c r="B602" s="109"/>
    </row>
    <row r="603" spans="2:2">
      <c r="B603" s="109"/>
    </row>
    <row r="604" spans="2:2">
      <c r="B604" s="109"/>
    </row>
    <row r="605" spans="2:2">
      <c r="B605" s="109"/>
    </row>
    <row r="606" spans="2:2">
      <c r="B606" s="109"/>
    </row>
    <row r="607" spans="2:2">
      <c r="B607" s="109"/>
    </row>
    <row r="608" spans="2:2">
      <c r="B608" s="109"/>
    </row>
    <row r="609" spans="2:2">
      <c r="B609" s="109"/>
    </row>
    <row r="610" spans="2:2">
      <c r="B610" s="109"/>
    </row>
    <row r="611" spans="2:2">
      <c r="B611" s="109"/>
    </row>
    <row r="612" spans="2:2">
      <c r="B612" s="109"/>
    </row>
    <row r="613" spans="2:2">
      <c r="B613" s="109"/>
    </row>
    <row r="614" spans="2:2">
      <c r="B614" s="109"/>
    </row>
    <row r="615" spans="2:2">
      <c r="B615" s="109"/>
    </row>
    <row r="616" spans="2:2">
      <c r="B616" s="109"/>
    </row>
    <row r="617" spans="2:2">
      <c r="B617" s="109"/>
    </row>
    <row r="618" spans="2:2">
      <c r="B618" s="109"/>
    </row>
    <row r="619" spans="2:2">
      <c r="B619" s="109"/>
    </row>
    <row r="620" spans="2:2">
      <c r="B620" s="109"/>
    </row>
    <row r="621" spans="2:2">
      <c r="B621" s="109"/>
    </row>
    <row r="622" spans="2:2">
      <c r="B622" s="109"/>
    </row>
    <row r="623" spans="2:2">
      <c r="B623" s="109"/>
    </row>
    <row r="624" spans="2:2">
      <c r="B624" s="109"/>
    </row>
    <row r="625" spans="2:2">
      <c r="B625" s="109"/>
    </row>
    <row r="626" spans="2:2">
      <c r="B626" s="109"/>
    </row>
    <row r="627" spans="2:2">
      <c r="B627" s="109"/>
    </row>
    <row r="628" spans="2:2">
      <c r="B628" s="109"/>
    </row>
    <row r="629" spans="2:2">
      <c r="B629" s="109"/>
    </row>
    <row r="630" spans="2:2">
      <c r="B630" s="109"/>
    </row>
    <row r="631" spans="2:2">
      <c r="B631" s="109"/>
    </row>
    <row r="632" spans="2:2">
      <c r="B632" s="109"/>
    </row>
    <row r="633" spans="2:2">
      <c r="B633" s="109"/>
    </row>
    <row r="634" spans="2:2">
      <c r="B634" s="109"/>
    </row>
    <row r="635" spans="2:2">
      <c r="B635" s="109"/>
    </row>
    <row r="636" spans="2:2">
      <c r="B636" s="109"/>
    </row>
    <row r="637" spans="2:2">
      <c r="B637" s="109"/>
    </row>
    <row r="638" spans="2:2">
      <c r="B638" s="109"/>
    </row>
    <row r="639" spans="2:2">
      <c r="B639" s="109"/>
    </row>
    <row r="640" spans="2:2">
      <c r="B640" s="109"/>
    </row>
    <row r="641" spans="2:2">
      <c r="B641" s="109"/>
    </row>
    <row r="642" spans="2:2">
      <c r="B642" s="109"/>
    </row>
    <row r="643" spans="2:2">
      <c r="B643" s="109"/>
    </row>
    <row r="644" spans="2:2">
      <c r="B644" s="109"/>
    </row>
    <row r="645" spans="2:2">
      <c r="B645" s="109"/>
    </row>
    <row r="646" spans="2:2">
      <c r="B646" s="109"/>
    </row>
    <row r="647" spans="2:2">
      <c r="B647" s="109"/>
    </row>
    <row r="648" spans="2:2">
      <c r="B648" s="109"/>
    </row>
    <row r="649" spans="2:2">
      <c r="B649" s="109"/>
    </row>
    <row r="650" spans="2:2">
      <c r="B650" s="109"/>
    </row>
    <row r="651" spans="2:2">
      <c r="B651" s="109"/>
    </row>
    <row r="652" spans="2:2">
      <c r="B652" s="109"/>
    </row>
    <row r="653" spans="2:2">
      <c r="B653" s="109"/>
    </row>
    <row r="654" spans="2:2">
      <c r="B654" s="109"/>
    </row>
    <row r="655" spans="2:2">
      <c r="B655" s="109"/>
    </row>
    <row r="656" spans="2:2">
      <c r="B656" s="109"/>
    </row>
    <row r="657" spans="2:2">
      <c r="B657" s="109"/>
    </row>
    <row r="658" spans="2:2">
      <c r="B658" s="109"/>
    </row>
    <row r="659" spans="2:2">
      <c r="B659" s="109"/>
    </row>
    <row r="660" spans="2:2">
      <c r="B660" s="109"/>
    </row>
    <row r="661" spans="2:2">
      <c r="B661" s="109"/>
    </row>
    <row r="662" spans="2:2">
      <c r="B662" s="109"/>
    </row>
    <row r="663" spans="2:2">
      <c r="B663" s="109"/>
    </row>
    <row r="664" spans="2:2">
      <c r="B664" s="109"/>
    </row>
    <row r="665" spans="2:2">
      <c r="B665" s="109"/>
    </row>
    <row r="666" spans="2:2">
      <c r="B666" s="109"/>
    </row>
    <row r="667" spans="2:2">
      <c r="B667" s="109"/>
    </row>
    <row r="668" spans="2:2">
      <c r="B668" s="109"/>
    </row>
    <row r="669" spans="2:2">
      <c r="B669" s="109"/>
    </row>
    <row r="670" spans="2:2">
      <c r="B670" s="109"/>
    </row>
    <row r="671" spans="2:2">
      <c r="B671" s="109"/>
    </row>
    <row r="672" spans="2:2">
      <c r="B672" s="109"/>
    </row>
    <row r="673" spans="2:2">
      <c r="B673" s="109"/>
    </row>
    <row r="674" spans="2:2">
      <c r="B674" s="109"/>
    </row>
    <row r="675" spans="2:2">
      <c r="B675" s="109"/>
    </row>
    <row r="676" spans="2:2">
      <c r="B676" s="109"/>
    </row>
    <row r="677" spans="2:2">
      <c r="B677" s="109"/>
    </row>
    <row r="678" spans="2:2">
      <c r="B678" s="109"/>
    </row>
    <row r="679" spans="2:2">
      <c r="B679" s="109"/>
    </row>
    <row r="680" spans="2:2">
      <c r="B680" s="109"/>
    </row>
    <row r="681" spans="2:2">
      <c r="B681" s="109"/>
    </row>
    <row r="682" spans="2:2">
      <c r="B682" s="109"/>
    </row>
    <row r="683" spans="2:2">
      <c r="B683" s="109"/>
    </row>
    <row r="684" spans="2:2">
      <c r="B684" s="109"/>
    </row>
    <row r="685" spans="2:2">
      <c r="B685" s="109"/>
    </row>
    <row r="686" spans="2:2">
      <c r="B686" s="109"/>
    </row>
    <row r="687" spans="2:2">
      <c r="B687" s="109"/>
    </row>
    <row r="688" spans="2:2">
      <c r="B688" s="109"/>
    </row>
    <row r="689" spans="2:2">
      <c r="B689" s="109"/>
    </row>
    <row r="690" spans="2:2">
      <c r="B690" s="109"/>
    </row>
    <row r="691" spans="2:2">
      <c r="B691" s="109"/>
    </row>
    <row r="692" spans="2:2">
      <c r="B692" s="109"/>
    </row>
    <row r="693" spans="2:2">
      <c r="B693" s="109"/>
    </row>
    <row r="694" spans="2:2">
      <c r="B694" s="109"/>
    </row>
    <row r="695" spans="2:2">
      <c r="B695" s="109"/>
    </row>
    <row r="696" spans="2:2">
      <c r="B696" s="109"/>
    </row>
    <row r="697" spans="2:2">
      <c r="B697" s="109"/>
    </row>
    <row r="698" spans="2:2">
      <c r="B698" s="109"/>
    </row>
    <row r="699" spans="2:2">
      <c r="B699" s="109"/>
    </row>
    <row r="700" spans="2:2">
      <c r="B700" s="109"/>
    </row>
    <row r="701" spans="2:2">
      <c r="B701" s="109"/>
    </row>
    <row r="702" spans="2:2">
      <c r="B702" s="109"/>
    </row>
    <row r="703" spans="2:2">
      <c r="B703" s="109"/>
    </row>
    <row r="704" spans="2:2">
      <c r="B704" s="109"/>
    </row>
    <row r="705" spans="2:2">
      <c r="B705" s="109"/>
    </row>
    <row r="706" spans="2:2">
      <c r="B706" s="109"/>
    </row>
    <row r="707" spans="2:2">
      <c r="B707" s="109"/>
    </row>
    <row r="708" spans="2:2">
      <c r="B708" s="109"/>
    </row>
    <row r="709" spans="2:2">
      <c r="B709" s="109"/>
    </row>
    <row r="710" spans="2:2">
      <c r="B710" s="109"/>
    </row>
    <row r="711" spans="2:2">
      <c r="B711" s="109"/>
    </row>
    <row r="712" spans="2:2">
      <c r="B712" s="109"/>
    </row>
    <row r="713" spans="2:2">
      <c r="B713" s="109"/>
    </row>
    <row r="714" spans="2:2">
      <c r="B714" s="109"/>
    </row>
    <row r="715" spans="2:2">
      <c r="B715" s="109"/>
    </row>
    <row r="716" spans="2:2">
      <c r="B716" s="109"/>
    </row>
    <row r="717" spans="2:2">
      <c r="B717" s="109"/>
    </row>
    <row r="718" spans="2:2">
      <c r="B718" s="109"/>
    </row>
    <row r="719" spans="2:2">
      <c r="B719" s="109"/>
    </row>
    <row r="720" spans="2:2">
      <c r="B720" s="109"/>
    </row>
    <row r="721" spans="2:2">
      <c r="B721" s="109"/>
    </row>
    <row r="722" spans="2:2">
      <c r="B722" s="109"/>
    </row>
    <row r="723" spans="2:2">
      <c r="B723" s="109"/>
    </row>
    <row r="724" spans="2:2">
      <c r="B724" s="109"/>
    </row>
    <row r="725" spans="2:2">
      <c r="B725" s="109"/>
    </row>
    <row r="726" spans="2:2">
      <c r="B726" s="109"/>
    </row>
    <row r="727" spans="2:2">
      <c r="B727" s="109"/>
    </row>
    <row r="728" spans="2:2">
      <c r="B728" s="109"/>
    </row>
    <row r="729" spans="2:2">
      <c r="B729" s="109"/>
    </row>
    <row r="730" spans="2:2">
      <c r="B730" s="109"/>
    </row>
    <row r="731" spans="2:2">
      <c r="B731" s="109"/>
    </row>
    <row r="732" spans="2:2">
      <c r="B732" s="109"/>
    </row>
    <row r="733" spans="2:2">
      <c r="B733" s="109"/>
    </row>
    <row r="734" spans="2:2">
      <c r="B734" s="109"/>
    </row>
    <row r="735" spans="2:2">
      <c r="B735" s="109"/>
    </row>
    <row r="736" spans="2:2">
      <c r="B736" s="109"/>
    </row>
    <row r="737" spans="2:2">
      <c r="B737" s="109"/>
    </row>
    <row r="738" spans="2:2">
      <c r="B738" s="109"/>
    </row>
    <row r="739" spans="2:2">
      <c r="B739" s="109"/>
    </row>
    <row r="740" spans="2:2">
      <c r="B740" s="109"/>
    </row>
    <row r="741" spans="2:2">
      <c r="B741" s="109"/>
    </row>
    <row r="742" spans="2:2">
      <c r="B742" s="109"/>
    </row>
    <row r="743" spans="2:2">
      <c r="B743" s="109"/>
    </row>
    <row r="744" spans="2:2">
      <c r="B744" s="109"/>
    </row>
    <row r="745" spans="2:2">
      <c r="B745" s="109"/>
    </row>
    <row r="746" spans="2:2">
      <c r="B746" s="109"/>
    </row>
    <row r="747" spans="2:2">
      <c r="B747" s="109"/>
    </row>
    <row r="748" spans="2:2">
      <c r="B748" s="109"/>
    </row>
    <row r="749" spans="2:2">
      <c r="B749" s="109"/>
    </row>
    <row r="750" spans="2:2">
      <c r="B750" s="109"/>
    </row>
    <row r="751" spans="2:2">
      <c r="B751" s="109"/>
    </row>
    <row r="752" spans="2:2">
      <c r="B752" s="109"/>
    </row>
    <row r="753" spans="2:2">
      <c r="B753" s="109"/>
    </row>
    <row r="754" spans="2:2">
      <c r="B754" s="109"/>
    </row>
    <row r="755" spans="2:2">
      <c r="B755" s="109"/>
    </row>
    <row r="756" spans="2:2">
      <c r="B756" s="109"/>
    </row>
    <row r="757" spans="2:2">
      <c r="B757" s="109"/>
    </row>
    <row r="758" spans="2:2">
      <c r="B758" s="109"/>
    </row>
    <row r="759" spans="2:2">
      <c r="B759" s="109"/>
    </row>
    <row r="760" spans="2:2">
      <c r="B760" s="109"/>
    </row>
    <row r="761" spans="2:2">
      <c r="B761" s="109"/>
    </row>
    <row r="762" spans="2:2">
      <c r="B762" s="109"/>
    </row>
    <row r="763" spans="2:2">
      <c r="B763" s="109"/>
    </row>
    <row r="764" spans="2:2">
      <c r="B764" s="109"/>
    </row>
    <row r="765" spans="2:2">
      <c r="B765" s="109"/>
    </row>
    <row r="766" spans="2:2">
      <c r="B766" s="109"/>
    </row>
    <row r="767" spans="2:2">
      <c r="B767" s="109"/>
    </row>
    <row r="768" spans="2:2">
      <c r="B768" s="109"/>
    </row>
    <row r="769" spans="2:2">
      <c r="B769" s="109"/>
    </row>
    <row r="770" spans="2:2">
      <c r="B770" s="109"/>
    </row>
    <row r="771" spans="2:2">
      <c r="B771" s="109"/>
    </row>
    <row r="772" spans="2:2">
      <c r="B772" s="109"/>
    </row>
    <row r="773" spans="2:2">
      <c r="B773" s="109"/>
    </row>
    <row r="774" spans="2:2">
      <c r="B774" s="109"/>
    </row>
    <row r="775" spans="2:2">
      <c r="B775" s="109"/>
    </row>
    <row r="776" spans="2:2">
      <c r="B776" s="109"/>
    </row>
    <row r="777" spans="2:2">
      <c r="B777" s="109"/>
    </row>
    <row r="778" spans="2:2">
      <c r="B778" s="109"/>
    </row>
    <row r="779" spans="2:2">
      <c r="B779" s="109"/>
    </row>
    <row r="780" spans="2:2">
      <c r="B780" s="109"/>
    </row>
    <row r="781" spans="2:2">
      <c r="B781" s="109"/>
    </row>
    <row r="782" spans="2:2">
      <c r="B782" s="109"/>
    </row>
    <row r="783" spans="2:2">
      <c r="B783" s="109"/>
    </row>
    <row r="784" spans="2:2">
      <c r="B784" s="109"/>
    </row>
    <row r="785" spans="2:2">
      <c r="B785" s="109"/>
    </row>
    <row r="786" spans="2:2">
      <c r="B786" s="109"/>
    </row>
    <row r="787" spans="2:2">
      <c r="B787" s="109"/>
    </row>
    <row r="788" spans="2:2">
      <c r="B788" s="109"/>
    </row>
    <row r="789" spans="2:2">
      <c r="B789" s="109"/>
    </row>
    <row r="790" spans="2:2">
      <c r="B790" s="109"/>
    </row>
    <row r="791" spans="2:2">
      <c r="B791" s="109"/>
    </row>
    <row r="792" spans="2:2">
      <c r="B792" s="109"/>
    </row>
    <row r="793" spans="2:2">
      <c r="B793" s="109"/>
    </row>
    <row r="794" spans="2:2">
      <c r="B794" s="109"/>
    </row>
    <row r="795" spans="2:2">
      <c r="B795" s="109"/>
    </row>
    <row r="796" spans="2:2">
      <c r="B796" s="109"/>
    </row>
    <row r="797" spans="2:2">
      <c r="B797" s="109"/>
    </row>
    <row r="798" spans="2:2">
      <c r="B798" s="109"/>
    </row>
    <row r="799" spans="2:2">
      <c r="B799" s="109"/>
    </row>
    <row r="800" spans="2:2">
      <c r="B800" s="109"/>
    </row>
    <row r="801" spans="2:2">
      <c r="B801" s="109"/>
    </row>
    <row r="802" spans="2:2">
      <c r="B802" s="109"/>
    </row>
    <row r="803" spans="2:2">
      <c r="B803" s="109"/>
    </row>
    <row r="804" spans="2:2">
      <c r="B804" s="109"/>
    </row>
    <row r="805" spans="2:2">
      <c r="B805" s="109"/>
    </row>
    <row r="806" spans="2:2">
      <c r="B806" s="109"/>
    </row>
    <row r="807" spans="2:2">
      <c r="B807" s="109"/>
    </row>
    <row r="808" spans="2:2">
      <c r="B808" s="109"/>
    </row>
    <row r="809" spans="2:2">
      <c r="B809" s="109"/>
    </row>
    <row r="810" spans="2:2">
      <c r="B810" s="109"/>
    </row>
    <row r="811" spans="2:2">
      <c r="B811" s="109"/>
    </row>
    <row r="812" spans="2:2">
      <c r="B812" s="109"/>
    </row>
    <row r="813" spans="2:2">
      <c r="B813" s="109"/>
    </row>
    <row r="814" spans="2:2">
      <c r="B814" s="109"/>
    </row>
    <row r="815" spans="2:2">
      <c r="B815" s="109"/>
    </row>
    <row r="816" spans="2:2">
      <c r="B816" s="109"/>
    </row>
    <row r="817" spans="2:2">
      <c r="B817" s="109"/>
    </row>
    <row r="818" spans="2:2">
      <c r="B818" s="109"/>
    </row>
    <row r="819" spans="2:2">
      <c r="B819" s="109"/>
    </row>
    <row r="820" spans="2:2">
      <c r="B820" s="109"/>
    </row>
    <row r="821" spans="2:2">
      <c r="B821" s="109"/>
    </row>
    <row r="822" spans="2:2">
      <c r="B822" s="109"/>
    </row>
    <row r="823" spans="2:2">
      <c r="B823" s="109"/>
    </row>
    <row r="824" spans="2:2">
      <c r="B824" s="109"/>
    </row>
    <row r="825" spans="2:2">
      <c r="B825" s="109"/>
    </row>
    <row r="826" spans="2:2">
      <c r="B826" s="109"/>
    </row>
    <row r="827" spans="2:2">
      <c r="B827" s="109"/>
    </row>
    <row r="828" spans="2:2">
      <c r="B828" s="109"/>
    </row>
    <row r="829" spans="2:2">
      <c r="B829" s="109"/>
    </row>
    <row r="830" spans="2:2">
      <c r="B830" s="109"/>
    </row>
    <row r="831" spans="2:2">
      <c r="B831" s="109"/>
    </row>
    <row r="832" spans="2:2">
      <c r="B832" s="109"/>
    </row>
    <row r="833" spans="2:2">
      <c r="B833" s="109"/>
    </row>
    <row r="834" spans="2:2">
      <c r="B834" s="109"/>
    </row>
    <row r="835" spans="2:2">
      <c r="B835" s="109"/>
    </row>
    <row r="836" spans="2:2">
      <c r="B836" s="109"/>
    </row>
    <row r="837" spans="2:2">
      <c r="B837" s="109"/>
    </row>
    <row r="838" spans="2:2">
      <c r="B838" s="109"/>
    </row>
    <row r="839" spans="2:2">
      <c r="B839" s="109"/>
    </row>
    <row r="840" spans="2:2">
      <c r="B840" s="109"/>
    </row>
    <row r="841" spans="2:2">
      <c r="B841" s="109"/>
    </row>
    <row r="842" spans="2:2">
      <c r="B842" s="109"/>
    </row>
    <row r="843" spans="2:2">
      <c r="B843" s="109"/>
    </row>
    <row r="844" spans="2:2">
      <c r="B844" s="109"/>
    </row>
    <row r="845" spans="2:2">
      <c r="B845" s="109"/>
    </row>
    <row r="846" spans="2:2">
      <c r="B846" s="109"/>
    </row>
    <row r="847" spans="2:2">
      <c r="B847" s="109"/>
    </row>
    <row r="848" spans="2:2">
      <c r="B848" s="109"/>
    </row>
    <row r="849" spans="2:2">
      <c r="B849" s="109"/>
    </row>
    <row r="850" spans="2:2">
      <c r="B850" s="109"/>
    </row>
    <row r="851" spans="2:2">
      <c r="B851" s="109"/>
    </row>
    <row r="852" spans="2:2">
      <c r="B852" s="109"/>
    </row>
    <row r="853" spans="2:2">
      <c r="B853" s="109"/>
    </row>
    <row r="854" spans="2:2">
      <c r="B854" s="109"/>
    </row>
    <row r="855" spans="2:2">
      <c r="B855" s="109"/>
    </row>
    <row r="856" spans="2:2">
      <c r="B856" s="109"/>
    </row>
    <row r="857" spans="2:2">
      <c r="B857" s="109"/>
    </row>
    <row r="858" spans="2:2">
      <c r="B858" s="109"/>
    </row>
    <row r="859" spans="2:2">
      <c r="B859" s="109"/>
    </row>
    <row r="860" spans="2:2">
      <c r="B860" s="109"/>
    </row>
    <row r="861" spans="2:2">
      <c r="B861" s="109"/>
    </row>
    <row r="862" spans="2:2">
      <c r="B862" s="109"/>
    </row>
    <row r="863" spans="2:2">
      <c r="B863" s="109"/>
    </row>
    <row r="864" spans="2:2">
      <c r="B864" s="109"/>
    </row>
    <row r="865" spans="2:2">
      <c r="B865" s="109"/>
    </row>
    <row r="866" spans="2:2">
      <c r="B866" s="109"/>
    </row>
    <row r="867" spans="2:2">
      <c r="B867" s="109"/>
    </row>
    <row r="868" spans="2:2">
      <c r="B868" s="109"/>
    </row>
    <row r="869" spans="2:2">
      <c r="B869" s="109"/>
    </row>
    <row r="870" spans="2:2">
      <c r="B870" s="109"/>
    </row>
    <row r="871" spans="2:2">
      <c r="B871" s="109"/>
    </row>
    <row r="872" spans="2:2">
      <c r="B872" s="109"/>
    </row>
    <row r="873" spans="2:2">
      <c r="B873" s="109"/>
    </row>
    <row r="874" spans="2:2">
      <c r="B874" s="109"/>
    </row>
    <row r="875" spans="2:2">
      <c r="B875" s="109"/>
    </row>
    <row r="876" spans="2:2">
      <c r="B876" s="109"/>
    </row>
    <row r="877" spans="2:2">
      <c r="B877" s="109"/>
    </row>
    <row r="878" spans="2:2">
      <c r="B878" s="109"/>
    </row>
    <row r="879" spans="2:2">
      <c r="B879" s="109"/>
    </row>
    <row r="880" spans="2:2">
      <c r="B880" s="109"/>
    </row>
    <row r="881" spans="2:2">
      <c r="B881" s="109"/>
    </row>
    <row r="882" spans="2:2">
      <c r="B882" s="109"/>
    </row>
    <row r="883" spans="2:2">
      <c r="B883" s="109"/>
    </row>
    <row r="884" spans="2:2">
      <c r="B884" s="109"/>
    </row>
    <row r="885" spans="2:2">
      <c r="B885" s="109"/>
    </row>
    <row r="886" spans="2:2">
      <c r="B886" s="109"/>
    </row>
    <row r="887" spans="2:2">
      <c r="B887" s="109"/>
    </row>
    <row r="888" spans="2:2">
      <c r="B888" s="109"/>
    </row>
    <row r="889" spans="2:2">
      <c r="B889" s="109"/>
    </row>
    <row r="890" spans="2:2">
      <c r="B890" s="109"/>
    </row>
    <row r="891" spans="2:2">
      <c r="B891" s="109"/>
    </row>
    <row r="892" spans="2:2">
      <c r="B892" s="109"/>
    </row>
    <row r="893" spans="2:2">
      <c r="B893" s="109"/>
    </row>
    <row r="894" spans="2:2">
      <c r="B894" s="109"/>
    </row>
    <row r="895" spans="2:2">
      <c r="B895" s="109"/>
    </row>
    <row r="896" spans="2:2">
      <c r="B896" s="109"/>
    </row>
    <row r="897" spans="2:2">
      <c r="B897" s="109"/>
    </row>
    <row r="898" spans="2:2">
      <c r="B898" s="109"/>
    </row>
    <row r="899" spans="2:2">
      <c r="B899" s="109"/>
    </row>
    <row r="900" spans="2:2">
      <c r="B900" s="109"/>
    </row>
    <row r="901" spans="2:2">
      <c r="B901" s="109"/>
    </row>
    <row r="902" spans="2:2">
      <c r="B902" s="109"/>
    </row>
    <row r="903" spans="2:2">
      <c r="B903" s="109"/>
    </row>
    <row r="904" spans="2:2">
      <c r="B904" s="109"/>
    </row>
    <row r="905" spans="2:2">
      <c r="B905" s="109"/>
    </row>
    <row r="906" spans="2:2">
      <c r="B906" s="109"/>
    </row>
    <row r="907" spans="2:2">
      <c r="B907" s="109"/>
    </row>
    <row r="908" spans="2:2">
      <c r="B908" s="109"/>
    </row>
    <row r="909" spans="2:2">
      <c r="B909" s="109"/>
    </row>
    <row r="910" spans="2:2">
      <c r="B910" s="109"/>
    </row>
    <row r="911" spans="2:2">
      <c r="B911" s="109"/>
    </row>
    <row r="912" spans="2:2">
      <c r="B912" s="109"/>
    </row>
    <row r="913" spans="2:2">
      <c r="B913" s="109"/>
    </row>
    <row r="914" spans="2:2">
      <c r="B914" s="109"/>
    </row>
    <row r="915" spans="2:2">
      <c r="B915" s="109"/>
    </row>
    <row r="916" spans="2:2">
      <c r="B916" s="109"/>
    </row>
    <row r="917" spans="2:2">
      <c r="B917" s="109"/>
    </row>
    <row r="918" spans="2:2">
      <c r="B918" s="109"/>
    </row>
    <row r="919" spans="2:2">
      <c r="B919" s="109"/>
    </row>
    <row r="920" spans="2:2">
      <c r="B920" s="109"/>
    </row>
    <row r="921" spans="2:2">
      <c r="B921" s="109"/>
    </row>
    <row r="922" spans="2:2">
      <c r="B922" s="109"/>
    </row>
    <row r="923" spans="2:2">
      <c r="B923" s="109"/>
    </row>
    <row r="924" spans="2:2">
      <c r="B924" s="109"/>
    </row>
    <row r="925" spans="2:2">
      <c r="B925" s="109"/>
    </row>
    <row r="926" spans="2:2">
      <c r="B926" s="109"/>
    </row>
    <row r="927" spans="2:2">
      <c r="B927" s="109"/>
    </row>
    <row r="928" spans="2:2">
      <c r="B928" s="109"/>
    </row>
    <row r="929" spans="2:2">
      <c r="B929" s="109"/>
    </row>
    <row r="930" spans="2:2">
      <c r="B930" s="109"/>
    </row>
    <row r="931" spans="2:2">
      <c r="B931" s="109"/>
    </row>
    <row r="932" spans="2:2">
      <c r="B932" s="109"/>
    </row>
    <row r="933" spans="2:2">
      <c r="B933" s="109"/>
    </row>
    <row r="934" spans="2:2">
      <c r="B934" s="109"/>
    </row>
    <row r="935" spans="2:2">
      <c r="B935" s="109"/>
    </row>
    <row r="936" spans="2:2">
      <c r="B936" s="109"/>
    </row>
    <row r="937" spans="2:2">
      <c r="B937" s="109"/>
    </row>
    <row r="938" spans="2:2">
      <c r="B938" s="109"/>
    </row>
    <row r="939" spans="2:2">
      <c r="B939" s="109"/>
    </row>
    <row r="940" spans="2:2">
      <c r="B940" s="109"/>
    </row>
    <row r="941" spans="2:2">
      <c r="B941" s="109"/>
    </row>
    <row r="942" spans="2:2">
      <c r="B942" s="109"/>
    </row>
    <row r="943" spans="2:2">
      <c r="B943" s="109"/>
    </row>
    <row r="944" spans="2:2">
      <c r="B944" s="109"/>
    </row>
    <row r="945" spans="2:2">
      <c r="B945" s="109"/>
    </row>
    <row r="946" spans="2:2">
      <c r="B946" s="109"/>
    </row>
    <row r="947" spans="2:2">
      <c r="B947" s="109"/>
    </row>
    <row r="948" spans="2:2">
      <c r="B948" s="109"/>
    </row>
    <row r="949" spans="2:2">
      <c r="B949" s="109"/>
    </row>
    <row r="950" spans="2:2">
      <c r="B950" s="109"/>
    </row>
    <row r="951" spans="2:2">
      <c r="B951" s="109"/>
    </row>
    <row r="952" spans="2:2">
      <c r="B952" s="109"/>
    </row>
    <row r="953" spans="2:2">
      <c r="B953" s="109"/>
    </row>
    <row r="954" spans="2:2">
      <c r="B954" s="109"/>
    </row>
    <row r="955" spans="2:2">
      <c r="B955" s="109"/>
    </row>
    <row r="956" spans="2:2">
      <c r="B956" s="109"/>
    </row>
    <row r="957" spans="2:2">
      <c r="B957" s="109"/>
    </row>
    <row r="958" spans="2:2">
      <c r="B958" s="109"/>
    </row>
    <row r="959" spans="2:2">
      <c r="B959" s="109"/>
    </row>
    <row r="960" spans="2:2">
      <c r="B960" s="109"/>
    </row>
    <row r="961" spans="2:2">
      <c r="B961" s="109"/>
    </row>
    <row r="962" spans="2:2">
      <c r="B962" s="109"/>
    </row>
    <row r="963" spans="2:2">
      <c r="B963" s="109"/>
    </row>
    <row r="964" spans="2:2">
      <c r="B964" s="109"/>
    </row>
    <row r="965" spans="2:2">
      <c r="B965" s="109"/>
    </row>
    <row r="966" spans="2:2">
      <c r="B966" s="109"/>
    </row>
    <row r="967" spans="2:2">
      <c r="B967" s="109"/>
    </row>
    <row r="968" spans="2:2">
      <c r="B968" s="109"/>
    </row>
    <row r="969" spans="2:2">
      <c r="B969" s="109"/>
    </row>
    <row r="970" spans="2:2">
      <c r="B970" s="109"/>
    </row>
    <row r="971" spans="2:2">
      <c r="B971" s="109"/>
    </row>
    <row r="972" spans="2:2">
      <c r="B972" s="109"/>
    </row>
    <row r="973" spans="2:2">
      <c r="B973" s="109"/>
    </row>
    <row r="974" spans="2:2">
      <c r="B974" s="109"/>
    </row>
    <row r="975" spans="2:2">
      <c r="B975" s="109"/>
    </row>
    <row r="976" spans="2:2">
      <c r="B976" s="109"/>
    </row>
    <row r="977" spans="2:2">
      <c r="B977" s="109"/>
    </row>
    <row r="978" spans="2:2">
      <c r="B978" s="109"/>
    </row>
    <row r="979" spans="2:2">
      <c r="B979" s="109"/>
    </row>
    <row r="980" spans="2:2">
      <c r="B980" s="109"/>
    </row>
    <row r="981" spans="2:2">
      <c r="B981" s="109"/>
    </row>
    <row r="982" spans="2:2">
      <c r="B982" s="109"/>
    </row>
    <row r="983" spans="2:2">
      <c r="B983" s="109"/>
    </row>
    <row r="984" spans="2:2">
      <c r="B984" s="109"/>
    </row>
    <row r="985" spans="2:2">
      <c r="B985" s="109"/>
    </row>
    <row r="986" spans="2:2">
      <c r="B986" s="109"/>
    </row>
    <row r="987" spans="2:2">
      <c r="B987" s="109"/>
    </row>
    <row r="988" spans="2:2">
      <c r="B988" s="109"/>
    </row>
    <row r="989" spans="2:2">
      <c r="B989" s="109"/>
    </row>
    <row r="990" spans="2:2">
      <c r="B990" s="109"/>
    </row>
    <row r="991" spans="2:2">
      <c r="B991" s="109"/>
    </row>
    <row r="992" spans="2:2">
      <c r="B992" s="109"/>
    </row>
    <row r="993" spans="2:2">
      <c r="B993" s="109"/>
    </row>
    <row r="994" spans="2:2">
      <c r="B994" s="109"/>
    </row>
    <row r="995" spans="2:2">
      <c r="B995" s="109"/>
    </row>
    <row r="996" spans="2:2">
      <c r="B996" s="109"/>
    </row>
    <row r="997" spans="2:2">
      <c r="B997" s="109"/>
    </row>
    <row r="998" spans="2:2">
      <c r="B998" s="109"/>
    </row>
    <row r="999" spans="2:2">
      <c r="B999" s="109"/>
    </row>
    <row r="1000" spans="2:2">
      <c r="B1000" s="109"/>
    </row>
    <row r="1001" spans="2:2">
      <c r="B1001" s="109"/>
    </row>
    <row r="1002" spans="2:2">
      <c r="B1002" s="109"/>
    </row>
    <row r="1003" spans="2:2">
      <c r="B1003" s="109"/>
    </row>
    <row r="1004" spans="2:2">
      <c r="B1004" s="109"/>
    </row>
    <row r="1005" spans="2:2">
      <c r="B1005" s="109"/>
    </row>
    <row r="1006" spans="2:2">
      <c r="B1006" s="109"/>
    </row>
    <row r="1007" spans="2:2">
      <c r="B1007" s="109"/>
    </row>
    <row r="1008" spans="2:2">
      <c r="B1008" s="109"/>
    </row>
    <row r="1009" spans="2:2">
      <c r="B1009" s="109"/>
    </row>
    <row r="1010" spans="2:2">
      <c r="B1010" s="109"/>
    </row>
    <row r="1011" spans="2:2">
      <c r="B1011" s="109"/>
    </row>
    <row r="1012" spans="2:2">
      <c r="B1012" s="109"/>
    </row>
    <row r="1013" spans="2:2">
      <c r="B1013" s="109"/>
    </row>
    <row r="1014" spans="2:2">
      <c r="B1014" s="109"/>
    </row>
    <row r="1015" spans="2:2">
      <c r="B1015" s="109"/>
    </row>
    <row r="1016" spans="2:2">
      <c r="B1016" s="109"/>
    </row>
    <row r="1017" spans="2:2">
      <c r="B1017" s="109"/>
    </row>
    <row r="1018" spans="2:2">
      <c r="B1018" s="109"/>
    </row>
    <row r="1019" spans="2:2">
      <c r="B1019" s="109"/>
    </row>
    <row r="1020" spans="2:2">
      <c r="B1020" s="109"/>
    </row>
    <row r="1021" spans="2:2">
      <c r="B1021" s="109"/>
    </row>
    <row r="1022" spans="2:2">
      <c r="B1022" s="109"/>
    </row>
    <row r="1023" spans="2:2">
      <c r="B1023" s="109"/>
    </row>
    <row r="1024" spans="2:2">
      <c r="B1024" s="109"/>
    </row>
    <row r="1025" spans="2:2">
      <c r="B1025" s="109"/>
    </row>
    <row r="1026" spans="2:2">
      <c r="B1026" s="109"/>
    </row>
    <row r="1027" spans="2:2">
      <c r="B1027" s="109"/>
    </row>
    <row r="1028" spans="2:2">
      <c r="B1028" s="109"/>
    </row>
    <row r="1029" spans="2:2">
      <c r="B1029" s="109"/>
    </row>
    <row r="1030" spans="2:2">
      <c r="B1030" s="109"/>
    </row>
    <row r="1031" spans="2:2">
      <c r="B1031" s="109"/>
    </row>
    <row r="1032" spans="2:2">
      <c r="B1032" s="109"/>
    </row>
    <row r="1033" spans="2:2">
      <c r="B1033" s="109"/>
    </row>
    <row r="1034" spans="2:2">
      <c r="B1034" s="109"/>
    </row>
    <row r="1035" spans="2:2">
      <c r="B1035" s="109"/>
    </row>
    <row r="1036" spans="2:2">
      <c r="B1036" s="109"/>
    </row>
    <row r="1037" spans="2:2">
      <c r="B1037" s="109"/>
    </row>
    <row r="1038" spans="2:2">
      <c r="B1038" s="109"/>
    </row>
    <row r="1039" spans="2:2">
      <c r="B1039" s="109"/>
    </row>
    <row r="1040" spans="2:2">
      <c r="B1040" s="109"/>
    </row>
    <row r="1041" spans="2:2">
      <c r="B1041" s="109"/>
    </row>
    <row r="1042" spans="2:2">
      <c r="B1042" s="109"/>
    </row>
    <row r="1043" spans="2:2">
      <c r="B1043" s="109"/>
    </row>
    <row r="1044" spans="2:2">
      <c r="B1044" s="109"/>
    </row>
    <row r="1045" spans="2:2">
      <c r="B1045" s="109"/>
    </row>
    <row r="1046" spans="2:2">
      <c r="B1046" s="109"/>
    </row>
    <row r="1047" spans="2:2">
      <c r="B1047" s="109"/>
    </row>
    <row r="1048" spans="2:2">
      <c r="B1048" s="109"/>
    </row>
    <row r="1049" spans="2:2">
      <c r="B1049" s="109"/>
    </row>
    <row r="1050" spans="2:2">
      <c r="B1050" s="109"/>
    </row>
    <row r="1051" spans="2:2">
      <c r="B1051" s="109"/>
    </row>
    <row r="1052" spans="2:2">
      <c r="B1052" s="109"/>
    </row>
    <row r="1053" spans="2:2">
      <c r="B1053" s="109"/>
    </row>
    <row r="1054" spans="2:2">
      <c r="B1054" s="109"/>
    </row>
    <row r="1055" spans="2:2">
      <c r="B1055" s="109"/>
    </row>
    <row r="1056" spans="2:2">
      <c r="B1056" s="109"/>
    </row>
    <row r="1057" spans="2:2">
      <c r="B1057" s="109"/>
    </row>
    <row r="1058" spans="2:2">
      <c r="B1058" s="109"/>
    </row>
    <row r="1059" spans="2:2">
      <c r="B1059" s="109"/>
    </row>
    <row r="1060" spans="2:2">
      <c r="B1060" s="109"/>
    </row>
    <row r="1061" spans="2:2">
      <c r="B1061" s="109"/>
    </row>
    <row r="1062" spans="2:2">
      <c r="B1062" s="109"/>
    </row>
    <row r="1063" spans="2:2">
      <c r="B1063" s="109"/>
    </row>
    <row r="1064" spans="2:2">
      <c r="B1064" s="109"/>
    </row>
    <row r="1065" spans="2:2">
      <c r="B1065" s="109"/>
    </row>
    <row r="1066" spans="2:2">
      <c r="B1066" s="109"/>
    </row>
    <row r="1067" spans="2:2">
      <c r="B1067" s="109"/>
    </row>
    <row r="1068" spans="2:2">
      <c r="B1068" s="109"/>
    </row>
    <row r="1069" spans="2:2">
      <c r="B1069" s="109"/>
    </row>
    <row r="1070" spans="2:2">
      <c r="B1070" s="109"/>
    </row>
    <row r="1071" spans="2:2">
      <c r="B1071" s="109"/>
    </row>
    <row r="1072" spans="2:2">
      <c r="B1072" s="109"/>
    </row>
    <row r="1073" spans="2:2">
      <c r="B1073" s="109"/>
    </row>
    <row r="1074" spans="2:2">
      <c r="B1074" s="109"/>
    </row>
    <row r="1075" spans="2:2">
      <c r="B1075" s="109"/>
    </row>
    <row r="1076" spans="2:2">
      <c r="B1076" s="109"/>
    </row>
    <row r="1077" spans="2:2">
      <c r="B1077" s="109"/>
    </row>
    <row r="1078" spans="2:2">
      <c r="B1078" s="109"/>
    </row>
    <row r="1079" spans="2:2">
      <c r="B1079" s="109"/>
    </row>
    <row r="1080" spans="2:2">
      <c r="B1080" s="109"/>
    </row>
    <row r="1081" spans="2:2">
      <c r="B1081" s="109"/>
    </row>
    <row r="1082" spans="2:2">
      <c r="B1082" s="109"/>
    </row>
    <row r="1083" spans="2:2">
      <c r="B1083" s="109"/>
    </row>
    <row r="1084" spans="2:2">
      <c r="B1084" s="109"/>
    </row>
    <row r="1085" spans="2:2">
      <c r="B1085" s="109"/>
    </row>
    <row r="1086" spans="2:2">
      <c r="B1086" s="109"/>
    </row>
    <row r="1087" spans="2:2">
      <c r="B1087" s="109"/>
    </row>
    <row r="1088" spans="2:2">
      <c r="B1088" s="109"/>
    </row>
    <row r="1089" spans="2:2">
      <c r="B1089" s="109"/>
    </row>
    <row r="1090" spans="2:2">
      <c r="B1090" s="109"/>
    </row>
    <row r="1091" spans="2:2">
      <c r="B1091" s="109"/>
    </row>
    <row r="1092" spans="2:2">
      <c r="B1092" s="109"/>
    </row>
    <row r="1093" spans="2:2">
      <c r="B1093" s="109"/>
    </row>
    <row r="1094" spans="2:2">
      <c r="B1094" s="109"/>
    </row>
    <row r="1095" spans="2:2">
      <c r="B1095" s="109"/>
    </row>
    <row r="1096" spans="2:2">
      <c r="B1096" s="109"/>
    </row>
    <row r="1097" spans="2:2">
      <c r="B1097" s="109"/>
    </row>
    <row r="1098" spans="2:2">
      <c r="B1098" s="109"/>
    </row>
    <row r="1099" spans="2:2">
      <c r="B1099" s="109"/>
    </row>
    <row r="1100" spans="2:2">
      <c r="B1100" s="109"/>
    </row>
    <row r="1101" spans="2:2">
      <c r="B1101" s="109"/>
    </row>
    <row r="1102" spans="2:2">
      <c r="B1102" s="109"/>
    </row>
    <row r="1103" spans="2:2">
      <c r="B1103" s="109"/>
    </row>
    <row r="1104" spans="2:2">
      <c r="B1104" s="109"/>
    </row>
    <row r="1105" spans="2:2">
      <c r="B1105" s="109"/>
    </row>
    <row r="1106" spans="2:2">
      <c r="B1106" s="109"/>
    </row>
    <row r="1107" spans="2:2">
      <c r="B1107" s="109"/>
    </row>
    <row r="1108" spans="2:2">
      <c r="B1108" s="109"/>
    </row>
    <row r="1109" spans="2:2">
      <c r="B1109" s="109"/>
    </row>
    <row r="1110" spans="2:2">
      <c r="B1110" s="109"/>
    </row>
    <row r="1111" spans="2:2">
      <c r="B1111" s="109"/>
    </row>
    <row r="1112" spans="2:2">
      <c r="B1112" s="109"/>
    </row>
    <row r="1113" spans="2:2">
      <c r="B1113" s="109"/>
    </row>
    <row r="1114" spans="2:2">
      <c r="B1114" s="109"/>
    </row>
    <row r="1115" spans="2:2">
      <c r="B1115" s="109"/>
    </row>
    <row r="1116" spans="2:2">
      <c r="B1116" s="109"/>
    </row>
    <row r="1117" spans="2:2">
      <c r="B1117" s="109"/>
    </row>
    <row r="1118" spans="2:2">
      <c r="B1118" s="109"/>
    </row>
    <row r="1119" spans="2:2">
      <c r="B1119" s="109"/>
    </row>
    <row r="1120" spans="2:2">
      <c r="B1120" s="109"/>
    </row>
    <row r="1121" spans="2:2">
      <c r="B1121" s="109"/>
    </row>
    <row r="1122" spans="2:2">
      <c r="B1122" s="109"/>
    </row>
    <row r="1123" spans="2:2">
      <c r="B1123" s="109"/>
    </row>
    <row r="1124" spans="2:2">
      <c r="B1124" s="109"/>
    </row>
    <row r="1125" spans="2:2">
      <c r="B1125" s="109"/>
    </row>
    <row r="1126" spans="2:2">
      <c r="B1126" s="109"/>
    </row>
    <row r="1127" spans="2:2">
      <c r="B1127" s="109"/>
    </row>
    <row r="1128" spans="2:2">
      <c r="B1128" s="109"/>
    </row>
    <row r="1129" spans="2:2">
      <c r="B1129" s="109"/>
    </row>
    <row r="1130" spans="2:2">
      <c r="B1130" s="109"/>
    </row>
    <row r="1131" spans="2:2">
      <c r="B1131" s="109"/>
    </row>
    <row r="1132" spans="2:2">
      <c r="B1132" s="109"/>
    </row>
    <row r="1133" spans="2:2">
      <c r="B1133" s="109"/>
    </row>
    <row r="1134" spans="2:2">
      <c r="B1134" s="109"/>
    </row>
    <row r="1135" spans="2:2">
      <c r="B1135" s="109"/>
    </row>
    <row r="1136" spans="2:2">
      <c r="B1136" s="109"/>
    </row>
    <row r="1137" spans="2:2">
      <c r="B1137" s="109"/>
    </row>
    <row r="1138" spans="2:2">
      <c r="B1138" s="109"/>
    </row>
    <row r="1139" spans="2:2">
      <c r="B1139" s="109"/>
    </row>
    <row r="1140" spans="2:2">
      <c r="B1140" s="109"/>
    </row>
    <row r="1141" spans="2:2">
      <c r="B1141" s="109"/>
    </row>
    <row r="1142" spans="2:2">
      <c r="B1142" s="109"/>
    </row>
    <row r="1143" spans="2:2">
      <c r="B1143" s="109"/>
    </row>
    <row r="1144" spans="2:2">
      <c r="B1144" s="109"/>
    </row>
    <row r="1145" spans="2:2">
      <c r="B1145" s="109"/>
    </row>
    <row r="1146" spans="2:2">
      <c r="B1146" s="109"/>
    </row>
    <row r="1147" spans="2:2">
      <c r="B1147" s="109"/>
    </row>
    <row r="1148" spans="2:2">
      <c r="B1148" s="109"/>
    </row>
    <row r="1149" spans="2:2">
      <c r="B1149" s="109"/>
    </row>
    <row r="1150" spans="2:2">
      <c r="B1150" s="109"/>
    </row>
    <row r="1151" spans="2:2">
      <c r="B1151" s="109"/>
    </row>
    <row r="1152" spans="2:2">
      <c r="B1152" s="109"/>
    </row>
    <row r="1153" spans="2:2">
      <c r="B1153" s="109"/>
    </row>
    <row r="1154" spans="2:2">
      <c r="B1154" s="109"/>
    </row>
    <row r="1155" spans="2:2">
      <c r="B1155" s="109"/>
    </row>
    <row r="1156" spans="2:2">
      <c r="B1156" s="109"/>
    </row>
    <row r="1157" spans="2:2">
      <c r="B1157" s="109"/>
    </row>
    <row r="1158" spans="2:2">
      <c r="B1158" s="109"/>
    </row>
    <row r="1159" spans="2:2">
      <c r="B1159" s="109"/>
    </row>
    <row r="1160" spans="2:2">
      <c r="B1160" s="109"/>
    </row>
    <row r="1161" spans="2:2">
      <c r="B1161" s="109"/>
    </row>
    <row r="1162" spans="2:2">
      <c r="B1162" s="109"/>
    </row>
    <row r="1163" spans="2:2">
      <c r="B1163" s="109"/>
    </row>
    <row r="1164" spans="2:2">
      <c r="B1164" s="109"/>
    </row>
    <row r="1165" spans="2:2">
      <c r="B1165" s="109"/>
    </row>
    <row r="1166" spans="2:2">
      <c r="B1166" s="109"/>
    </row>
    <row r="1167" spans="2:2">
      <c r="B1167" s="109"/>
    </row>
    <row r="1168" spans="2:2">
      <c r="B1168" s="109"/>
    </row>
    <row r="1169" spans="2:2">
      <c r="B1169" s="109"/>
    </row>
    <row r="1170" spans="2:2">
      <c r="B1170" s="109"/>
    </row>
    <row r="1171" spans="2:2">
      <c r="B1171" s="109"/>
    </row>
    <row r="1172" spans="2:2">
      <c r="B1172" s="109"/>
    </row>
    <row r="1173" spans="2:2">
      <c r="B1173" s="109"/>
    </row>
    <row r="1174" spans="2:2">
      <c r="B1174" s="109"/>
    </row>
    <row r="1175" spans="2:2">
      <c r="B1175" s="109"/>
    </row>
    <row r="1176" spans="2:2">
      <c r="B1176" s="109"/>
    </row>
    <row r="1177" spans="2:2">
      <c r="B1177" s="109"/>
    </row>
    <row r="1178" spans="2:2">
      <c r="B1178" s="109"/>
    </row>
    <row r="1179" spans="2:2">
      <c r="B1179" s="109"/>
    </row>
    <row r="1180" spans="2:2">
      <c r="B1180" s="109"/>
    </row>
    <row r="1181" spans="2:2">
      <c r="B1181" s="109"/>
    </row>
    <row r="1182" spans="2:2">
      <c r="B1182" s="109"/>
    </row>
    <row r="1183" spans="2:2">
      <c r="B1183" s="109"/>
    </row>
    <row r="1184" spans="2:2">
      <c r="B1184" s="109"/>
    </row>
    <row r="1185" spans="2:2">
      <c r="B1185" s="109"/>
    </row>
    <row r="1186" spans="2:2">
      <c r="B1186" s="109"/>
    </row>
    <row r="1187" spans="2:2">
      <c r="B1187" s="109"/>
    </row>
    <row r="1188" spans="2:2">
      <c r="B1188" s="109"/>
    </row>
    <row r="1189" spans="2:2">
      <c r="B1189" s="109"/>
    </row>
    <row r="1190" spans="2:2">
      <c r="B1190" s="109"/>
    </row>
    <row r="1191" spans="2:2">
      <c r="B1191" s="109"/>
    </row>
    <row r="1192" spans="2:2">
      <c r="B1192" s="109"/>
    </row>
    <row r="1193" spans="2:2">
      <c r="B1193" s="109"/>
    </row>
    <row r="1194" spans="2:2">
      <c r="B1194" s="109"/>
    </row>
    <row r="1195" spans="2:2">
      <c r="B1195" s="109"/>
    </row>
    <row r="1196" spans="2:2">
      <c r="B1196" s="109"/>
    </row>
    <row r="1197" spans="2:2">
      <c r="B1197" s="109"/>
    </row>
    <row r="1198" spans="2:2">
      <c r="B1198" s="109"/>
    </row>
    <row r="1199" spans="2:2">
      <c r="B1199" s="109"/>
    </row>
    <row r="1200" spans="2:2">
      <c r="B1200" s="109"/>
    </row>
    <row r="1201" spans="2:2">
      <c r="B1201" s="109"/>
    </row>
    <row r="1202" spans="2:2">
      <c r="B1202" s="109"/>
    </row>
    <row r="1203" spans="2:2">
      <c r="B1203" s="109"/>
    </row>
    <row r="1204" spans="2:2">
      <c r="B1204" s="109"/>
    </row>
    <row r="1205" spans="2:2">
      <c r="B1205" s="109"/>
    </row>
    <row r="1206" spans="2:2">
      <c r="B1206" s="109"/>
    </row>
    <row r="1207" spans="2:2">
      <c r="B1207" s="109"/>
    </row>
    <row r="1208" spans="2:2">
      <c r="B1208" s="109"/>
    </row>
    <row r="1209" spans="2:2">
      <c r="B1209" s="109"/>
    </row>
    <row r="1210" spans="2:2">
      <c r="B1210" s="109"/>
    </row>
    <row r="1211" spans="2:2">
      <c r="B1211" s="109"/>
    </row>
    <row r="1212" spans="2:2">
      <c r="B1212" s="109"/>
    </row>
    <row r="1213" spans="2:2">
      <c r="B1213" s="109"/>
    </row>
    <row r="1214" spans="2:2">
      <c r="B1214" s="109"/>
    </row>
    <row r="1215" spans="2:2">
      <c r="B1215" s="109"/>
    </row>
    <row r="1216" spans="2:2">
      <c r="B1216" s="109"/>
    </row>
    <row r="1217" spans="2:2">
      <c r="B1217" s="109"/>
    </row>
    <row r="1218" spans="2:2">
      <c r="B1218" s="109"/>
    </row>
    <row r="1219" spans="2:2">
      <c r="B1219" s="109"/>
    </row>
    <row r="1220" spans="2:2">
      <c r="B1220" s="109"/>
    </row>
    <row r="1221" spans="2:2">
      <c r="B1221" s="109"/>
    </row>
    <row r="1222" spans="2:2">
      <c r="B1222" s="109"/>
    </row>
    <row r="1223" spans="2:2">
      <c r="B1223" s="109"/>
    </row>
    <row r="1224" spans="2:2">
      <c r="B1224" s="109"/>
    </row>
    <row r="1225" spans="2:2">
      <c r="B1225" s="109"/>
    </row>
    <row r="1226" spans="2:2">
      <c r="B1226" s="109"/>
    </row>
    <row r="1227" spans="2:2">
      <c r="B1227" s="109"/>
    </row>
    <row r="1228" spans="2:2">
      <c r="B1228" s="109"/>
    </row>
    <row r="1229" spans="2:2">
      <c r="B1229" s="109"/>
    </row>
    <row r="1230" spans="2:2">
      <c r="B1230" s="109"/>
    </row>
    <row r="1231" spans="2:2">
      <c r="B1231" s="109"/>
    </row>
    <row r="1232" spans="2:2">
      <c r="B1232" s="109"/>
    </row>
    <row r="1233" spans="2:2">
      <c r="B1233" s="109"/>
    </row>
    <row r="1234" spans="2:2">
      <c r="B1234" s="109"/>
    </row>
    <row r="1235" spans="2:2">
      <c r="B1235" s="109"/>
    </row>
    <row r="1236" spans="2:2">
      <c r="B1236" s="109"/>
    </row>
    <row r="1237" spans="2:2">
      <c r="B1237" s="109"/>
    </row>
    <row r="1238" spans="2:2">
      <c r="B1238" s="109"/>
    </row>
    <row r="1239" spans="2:2">
      <c r="B1239" s="109"/>
    </row>
    <row r="1240" spans="2:2">
      <c r="B1240" s="109"/>
    </row>
    <row r="1241" spans="2:2">
      <c r="B1241" s="109"/>
    </row>
    <row r="1242" spans="2:2">
      <c r="B1242" s="109"/>
    </row>
    <row r="1243" spans="2:2">
      <c r="B1243" s="109"/>
    </row>
    <row r="1244" spans="2:2">
      <c r="B1244" s="109"/>
    </row>
    <row r="1245" spans="2:2">
      <c r="B1245" s="109"/>
    </row>
    <row r="1246" spans="2:2">
      <c r="B1246" s="109"/>
    </row>
    <row r="1247" spans="2:2">
      <c r="B1247" s="109"/>
    </row>
    <row r="1248" spans="2:2">
      <c r="B1248" s="109"/>
    </row>
    <row r="1249" spans="2:2">
      <c r="B1249" s="109"/>
    </row>
    <row r="1250" spans="2:2">
      <c r="B1250" s="109"/>
    </row>
    <row r="1251" spans="2:2">
      <c r="B1251" s="109"/>
    </row>
    <row r="1252" spans="2:2">
      <c r="B1252" s="109"/>
    </row>
    <row r="1253" spans="2:2">
      <c r="B1253" s="109"/>
    </row>
    <row r="1254" spans="2:2">
      <c r="B1254" s="109"/>
    </row>
    <row r="1255" spans="2:2">
      <c r="B1255" s="109"/>
    </row>
    <row r="1256" spans="2:2">
      <c r="B1256" s="109"/>
    </row>
    <row r="1257" spans="2:2">
      <c r="B1257" s="109"/>
    </row>
    <row r="1258" spans="2:2">
      <c r="B1258" s="109"/>
    </row>
    <row r="1259" spans="2:2">
      <c r="B1259" s="109"/>
    </row>
    <row r="1260" spans="2:2">
      <c r="B1260" s="109"/>
    </row>
    <row r="1261" spans="2:2">
      <c r="B1261" s="109"/>
    </row>
    <row r="1262" spans="2:2">
      <c r="B1262" s="109"/>
    </row>
    <row r="1263" spans="2:2">
      <c r="B1263" s="109"/>
    </row>
    <row r="1264" spans="2:2">
      <c r="B1264" s="109"/>
    </row>
    <row r="1265" spans="2:2">
      <c r="B1265" s="109"/>
    </row>
    <row r="1266" spans="2:2">
      <c r="B1266" s="109"/>
    </row>
    <row r="1267" spans="2:2">
      <c r="B1267" s="109"/>
    </row>
    <row r="1268" spans="2:2">
      <c r="B1268" s="109"/>
    </row>
    <row r="1269" spans="2:2">
      <c r="B1269" s="109"/>
    </row>
    <row r="1270" spans="2:2">
      <c r="B1270" s="109"/>
    </row>
    <row r="1271" spans="2:2">
      <c r="B1271" s="109"/>
    </row>
    <row r="1272" spans="2:2">
      <c r="B1272" s="109"/>
    </row>
    <row r="1273" spans="2:2">
      <c r="B1273" s="109"/>
    </row>
    <row r="1274" spans="2:2">
      <c r="B1274" s="109"/>
    </row>
    <row r="1275" spans="2:2">
      <c r="B1275" s="109"/>
    </row>
    <row r="1276" spans="2:2">
      <c r="B1276" s="109"/>
    </row>
    <row r="1277" spans="2:2">
      <c r="B1277" s="109"/>
    </row>
    <row r="1278" spans="2:2">
      <c r="B1278" s="109"/>
    </row>
    <row r="1279" spans="2:2">
      <c r="B1279" s="109"/>
    </row>
    <row r="1280" spans="2:2">
      <c r="B1280" s="109"/>
    </row>
    <row r="1281" spans="2:2">
      <c r="B1281" s="109"/>
    </row>
    <row r="1282" spans="2:2">
      <c r="B1282" s="109"/>
    </row>
    <row r="1283" spans="2:2">
      <c r="B1283" s="109"/>
    </row>
    <row r="1284" spans="2:2">
      <c r="B1284" s="109"/>
    </row>
    <row r="1285" spans="2:2">
      <c r="B1285" s="109"/>
    </row>
    <row r="1286" spans="2:2">
      <c r="B1286" s="109"/>
    </row>
    <row r="1287" spans="2:2">
      <c r="B1287" s="109"/>
    </row>
    <row r="1288" spans="2:2">
      <c r="B1288" s="109"/>
    </row>
    <row r="1289" spans="2:2">
      <c r="B1289" s="109"/>
    </row>
    <row r="1290" spans="2:2">
      <c r="B1290" s="109"/>
    </row>
    <row r="1291" spans="2:2">
      <c r="B1291" s="109"/>
    </row>
    <row r="1292" spans="2:2">
      <c r="B1292" s="109"/>
    </row>
    <row r="1293" spans="2:2">
      <c r="B1293" s="109"/>
    </row>
    <row r="1294" spans="2:2">
      <c r="B1294" s="109"/>
    </row>
    <row r="1295" spans="2:2">
      <c r="B1295" s="109"/>
    </row>
    <row r="1296" spans="2:2">
      <c r="B1296" s="109"/>
    </row>
    <row r="1297" spans="2:2">
      <c r="B1297" s="109"/>
    </row>
    <row r="1298" spans="2:2">
      <c r="B1298" s="109"/>
    </row>
    <row r="1299" spans="2:2">
      <c r="B1299" s="109"/>
    </row>
    <row r="1300" spans="2:2">
      <c r="B1300" s="109"/>
    </row>
    <row r="1301" spans="2:2">
      <c r="B1301" s="109"/>
    </row>
    <row r="1302" spans="2:2">
      <c r="B1302" s="109"/>
    </row>
    <row r="1303" spans="2:2">
      <c r="B1303" s="109"/>
    </row>
    <row r="1304" spans="2:2">
      <c r="B1304" s="109"/>
    </row>
    <row r="1305" spans="2:2">
      <c r="B1305" s="109"/>
    </row>
    <row r="1306" spans="2:2">
      <c r="B1306" s="109"/>
    </row>
    <row r="1307" spans="2:2">
      <c r="B1307" s="109"/>
    </row>
    <row r="1308" spans="2:2">
      <c r="B1308" s="109"/>
    </row>
    <row r="1309" spans="2:2">
      <c r="B1309" s="109"/>
    </row>
    <row r="1310" spans="2:2">
      <c r="B1310" s="109"/>
    </row>
    <row r="1311" spans="2:2">
      <c r="B1311" s="109"/>
    </row>
    <row r="1312" spans="2:2">
      <c r="B1312" s="109"/>
    </row>
    <row r="1313" spans="2:2">
      <c r="B1313" s="109"/>
    </row>
    <row r="1314" spans="2:2">
      <c r="B1314" s="109"/>
    </row>
    <row r="1315" spans="2:2">
      <c r="B1315" s="109"/>
    </row>
    <row r="1316" spans="2:2">
      <c r="B1316" s="109"/>
    </row>
    <row r="1317" spans="2:2">
      <c r="B1317" s="109"/>
    </row>
    <row r="1318" spans="2:2">
      <c r="B1318" s="109"/>
    </row>
    <row r="1319" spans="2:2">
      <c r="B1319" s="109"/>
    </row>
    <row r="1320" spans="2:2">
      <c r="B1320" s="109"/>
    </row>
    <row r="1321" spans="2:2">
      <c r="B1321" s="109"/>
    </row>
    <row r="1322" spans="2:2">
      <c r="B1322" s="109"/>
    </row>
    <row r="1323" spans="2:2">
      <c r="B1323" s="109"/>
    </row>
    <row r="1324" spans="2:2">
      <c r="B1324" s="109"/>
    </row>
    <row r="1325" spans="2:2">
      <c r="B1325" s="109"/>
    </row>
    <row r="1326" spans="2:2">
      <c r="B1326" s="109"/>
    </row>
    <row r="1327" spans="2:2">
      <c r="B1327" s="109"/>
    </row>
    <row r="1328" spans="2:2">
      <c r="B1328" s="109"/>
    </row>
    <row r="1329" spans="2:2">
      <c r="B1329" s="109"/>
    </row>
    <row r="1330" spans="2:2">
      <c r="B1330" s="109"/>
    </row>
    <row r="1331" spans="2:2">
      <c r="B1331" s="109"/>
    </row>
    <row r="1332" spans="2:2">
      <c r="B1332" s="109"/>
    </row>
    <row r="1333" spans="2:2">
      <c r="B1333" s="109"/>
    </row>
    <row r="1334" spans="2:2">
      <c r="B1334" s="109"/>
    </row>
    <row r="1335" spans="2:2">
      <c r="B1335" s="109"/>
    </row>
    <row r="1336" spans="2:2">
      <c r="B1336" s="109"/>
    </row>
    <row r="1337" spans="2:2">
      <c r="B1337" s="109"/>
    </row>
    <row r="1338" spans="2:2">
      <c r="B1338" s="109"/>
    </row>
    <row r="1339" spans="2:2">
      <c r="B1339" s="109"/>
    </row>
    <row r="1340" spans="2:2">
      <c r="B1340" s="109"/>
    </row>
    <row r="1341" spans="2:2">
      <c r="B1341" s="109"/>
    </row>
    <row r="1342" spans="2:2">
      <c r="B1342" s="109"/>
    </row>
    <row r="1343" spans="2:2">
      <c r="B1343" s="109"/>
    </row>
    <row r="1344" spans="2:2">
      <c r="B1344" s="109"/>
    </row>
    <row r="1345" spans="2:2">
      <c r="B1345" s="109"/>
    </row>
    <row r="1346" spans="2:2">
      <c r="B1346" s="109"/>
    </row>
    <row r="1347" spans="2:2">
      <c r="B1347" s="109"/>
    </row>
    <row r="1348" spans="2:2">
      <c r="B1348" s="109"/>
    </row>
    <row r="1349" spans="2:2">
      <c r="B1349" s="109"/>
    </row>
    <row r="1350" spans="2:2">
      <c r="B1350" s="109"/>
    </row>
    <row r="1351" spans="2:2">
      <c r="B1351" s="109"/>
    </row>
    <row r="1352" spans="2:2">
      <c r="B1352" s="109"/>
    </row>
    <row r="1353" spans="2:2">
      <c r="B1353" s="109"/>
    </row>
    <row r="1354" spans="2:2">
      <c r="B1354" s="109"/>
    </row>
    <row r="1355" spans="2:2">
      <c r="B1355" s="109"/>
    </row>
    <row r="1356" spans="2:2">
      <c r="B1356" s="109"/>
    </row>
    <row r="1357" spans="2:2">
      <c r="B1357" s="109"/>
    </row>
    <row r="1358" spans="2:2">
      <c r="B1358" s="109"/>
    </row>
    <row r="1359" spans="2:2">
      <c r="B1359" s="109"/>
    </row>
    <row r="1360" spans="2:2">
      <c r="B1360" s="109"/>
    </row>
    <row r="1361" spans="2:2">
      <c r="B1361" s="109"/>
    </row>
    <row r="1362" spans="2:2">
      <c r="B1362" s="109"/>
    </row>
    <row r="1363" spans="2:2">
      <c r="B1363" s="109"/>
    </row>
    <row r="1364" spans="2:2">
      <c r="B1364" s="109"/>
    </row>
    <row r="1365" spans="2:2">
      <c r="B1365" s="109"/>
    </row>
    <row r="1366" spans="2:2">
      <c r="B1366" s="109"/>
    </row>
    <row r="1367" spans="2:2">
      <c r="B1367" s="109"/>
    </row>
    <row r="1368" spans="2:2">
      <c r="B1368" s="109"/>
    </row>
    <row r="1369" spans="2:2">
      <c r="B1369" s="109"/>
    </row>
    <row r="1370" spans="2:2">
      <c r="B1370" s="109"/>
    </row>
    <row r="1371" spans="2:2">
      <c r="B1371" s="109"/>
    </row>
    <row r="1372" spans="2:2">
      <c r="B1372" s="109"/>
    </row>
    <row r="1373" spans="2:2">
      <c r="B1373" s="109"/>
    </row>
    <row r="1374" spans="2:2">
      <c r="B1374" s="109"/>
    </row>
    <row r="1375" spans="2:2">
      <c r="B1375" s="109"/>
    </row>
    <row r="1376" spans="2:2">
      <c r="B1376" s="109"/>
    </row>
    <row r="1377" spans="2:2">
      <c r="B1377" s="109"/>
    </row>
    <row r="1378" spans="2:2">
      <c r="B1378" s="109"/>
    </row>
    <row r="1379" spans="2:2">
      <c r="B1379" s="109"/>
    </row>
    <row r="1380" spans="2:2">
      <c r="B1380" s="109"/>
    </row>
    <row r="1381" spans="2:2">
      <c r="B1381" s="109"/>
    </row>
    <row r="1382" spans="2:2">
      <c r="B1382" s="109"/>
    </row>
    <row r="1383" spans="2:2">
      <c r="B1383" s="109"/>
    </row>
    <row r="1384" spans="2:2">
      <c r="B1384" s="109"/>
    </row>
    <row r="1385" spans="2:2">
      <c r="B1385" s="109"/>
    </row>
    <row r="1386" spans="2:2">
      <c r="B1386" s="109"/>
    </row>
    <row r="1387" spans="2:2">
      <c r="B1387" s="109"/>
    </row>
    <row r="1388" spans="2:2">
      <c r="B1388" s="109"/>
    </row>
    <row r="1389" spans="2:2">
      <c r="B1389" s="109"/>
    </row>
    <row r="1390" spans="2:2">
      <c r="B1390" s="109"/>
    </row>
    <row r="1391" spans="2:2">
      <c r="B1391" s="109"/>
    </row>
    <row r="1392" spans="2:2">
      <c r="B1392" s="109"/>
    </row>
    <row r="1393" spans="2:2">
      <c r="B1393" s="109"/>
    </row>
    <row r="1394" spans="2:2">
      <c r="B1394" s="109"/>
    </row>
    <row r="1395" spans="2:2">
      <c r="B1395" s="109"/>
    </row>
    <row r="1396" spans="2:2">
      <c r="B1396" s="109"/>
    </row>
    <row r="1397" spans="2:2">
      <c r="B1397" s="109"/>
    </row>
    <row r="1398" spans="2:2">
      <c r="B1398" s="109"/>
    </row>
    <row r="1399" spans="2:2">
      <c r="B1399" s="109"/>
    </row>
    <row r="1400" spans="2:2">
      <c r="B1400" s="109"/>
    </row>
    <row r="1401" spans="2:2">
      <c r="B1401" s="109"/>
    </row>
    <row r="1402" spans="2:2">
      <c r="B1402" s="109"/>
    </row>
    <row r="1403" spans="2:2">
      <c r="B1403" s="109"/>
    </row>
    <row r="1404" spans="2:2">
      <c r="B1404" s="109"/>
    </row>
    <row r="1405" spans="2:2">
      <c r="B1405" s="109"/>
    </row>
    <row r="1406" spans="2:2">
      <c r="B1406" s="109"/>
    </row>
    <row r="1407" spans="2:2">
      <c r="B1407" s="109"/>
    </row>
    <row r="1408" spans="2:2">
      <c r="B1408" s="109"/>
    </row>
    <row r="1409" spans="2:2">
      <c r="B1409" s="109"/>
    </row>
    <row r="1410" spans="2:2">
      <c r="B1410" s="109"/>
    </row>
    <row r="1411" spans="2:2">
      <c r="B1411" s="109"/>
    </row>
    <row r="1412" spans="2:2">
      <c r="B1412" s="109"/>
    </row>
    <row r="1413" spans="2:2">
      <c r="B1413" s="109"/>
    </row>
  </sheetData>
  <hyperlinks>
    <hyperlink ref="M16" r:id="rId1"/>
    <hyperlink ref="M14" r:id="rId2"/>
    <hyperlink ref="M13" r:id="rId3"/>
    <hyperlink ref="M15" r:id="rId4"/>
    <hyperlink ref="M17" r:id="rId5"/>
    <hyperlink ref="M18" r:id="rId6"/>
    <hyperlink ref="M19" r:id="rId7"/>
    <hyperlink ref="M12" r:id="rId8"/>
    <hyperlink ref="M10" r:id="rId9"/>
    <hyperlink ref="M9" r:id="rId10"/>
    <hyperlink ref="M8" r:id="rId11"/>
    <hyperlink ref="M7" r:id="rId12"/>
    <hyperlink ref="M6" r:id="rId13"/>
    <hyperlink ref="M5" r:id="rId14"/>
    <hyperlink ref="M4" r:id="rId15"/>
    <hyperlink ref="M11" r:id="rId16"/>
  </hyperlinks>
  <pageMargins left="0.7" right="0.7" top="0.75" bottom="0.75" header="0.3" footer="0.3"/>
  <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election activeCell="C25" sqref="C25"/>
    </sheetView>
  </sheetViews>
  <sheetFormatPr defaultColWidth="8.85546875" defaultRowHeight="16.5"/>
  <cols>
    <col min="1" max="1" width="8.85546875" style="5"/>
    <col min="2" max="3" width="13.5703125" style="5" customWidth="1"/>
    <col min="4" max="4" width="13.5703125" style="17" customWidth="1"/>
    <col min="5" max="5" width="13.5703125" style="81" customWidth="1"/>
    <col min="6" max="6" width="13.5703125" style="5" customWidth="1"/>
    <col min="7" max="16384" width="8.85546875" style="5"/>
  </cols>
  <sheetData>
    <row r="1" spans="1:6" ht="49.5">
      <c r="A1" s="71" t="s">
        <v>27</v>
      </c>
      <c r="B1" s="82" t="s">
        <v>87</v>
      </c>
      <c r="C1" s="82" t="s">
        <v>86</v>
      </c>
      <c r="D1" s="83" t="s">
        <v>88</v>
      </c>
      <c r="E1" s="84" t="s">
        <v>89</v>
      </c>
      <c r="F1" s="82" t="s">
        <v>90</v>
      </c>
    </row>
    <row r="2" spans="1:6">
      <c r="A2" s="5">
        <v>1870</v>
      </c>
    </row>
    <row r="3" spans="1:6">
      <c r="A3" s="5">
        <v>1871</v>
      </c>
      <c r="B3" s="23">
        <f>'Exhibit 6'!M7</f>
        <v>0</v>
      </c>
      <c r="D3" s="17">
        <v>100</v>
      </c>
      <c r="E3" s="81">
        <f>MAX($D$3:D3)</f>
        <v>100</v>
      </c>
      <c r="F3" s="19">
        <f t="shared" ref="F3:F7" si="0">1-D3/E3</f>
        <v>0</v>
      </c>
    </row>
    <row r="4" spans="1:6">
      <c r="A4" s="5">
        <v>1872</v>
      </c>
      <c r="B4" s="23">
        <f>'Exhibit 6'!M8</f>
        <v>0</v>
      </c>
      <c r="C4" s="19">
        <f>'Exhibit 6'!J8</f>
        <v>8.8615417461555213E-2</v>
      </c>
      <c r="D4" s="17">
        <f t="shared" ref="D4:D35" si="1">D3*(1+C4)</f>
        <v>108.86154174615552</v>
      </c>
      <c r="E4" s="81">
        <f>MAX($D$3:D4)</f>
        <v>108.86154174615552</v>
      </c>
      <c r="F4" s="19">
        <f t="shared" si="0"/>
        <v>0</v>
      </c>
    </row>
    <row r="5" spans="1:6">
      <c r="A5" s="5">
        <v>1873</v>
      </c>
      <c r="B5" s="23">
        <f>'Exhibit 6'!M9</f>
        <v>1</v>
      </c>
      <c r="C5" s="19">
        <f>'Exhibit 6'!J9</f>
        <v>2.1589701854395571E-2</v>
      </c>
      <c r="D5" s="17">
        <f t="shared" si="1"/>
        <v>111.21182997586486</v>
      </c>
      <c r="E5" s="81">
        <f>MAX($D$3:D5)</f>
        <v>111.21182997586486</v>
      </c>
      <c r="F5" s="19">
        <f t="shared" si="0"/>
        <v>0</v>
      </c>
    </row>
    <row r="6" spans="1:6">
      <c r="A6" s="5">
        <v>1874</v>
      </c>
      <c r="B6" s="23">
        <f>'Exhibit 6'!M10</f>
        <v>1</v>
      </c>
      <c r="C6" s="19">
        <f>'Exhibit 6'!J10</f>
        <v>0.12279027661468822</v>
      </c>
      <c r="D6" s="17">
        <f t="shared" si="1"/>
        <v>124.86756134142698</v>
      </c>
      <c r="E6" s="81">
        <f>MAX($D$3:D6)</f>
        <v>124.86756134142698</v>
      </c>
      <c r="F6" s="19">
        <f t="shared" si="0"/>
        <v>0</v>
      </c>
    </row>
    <row r="7" spans="1:6">
      <c r="A7" s="5">
        <v>1875</v>
      </c>
      <c r="B7" s="23">
        <f>'Exhibit 6'!M11</f>
        <v>1</v>
      </c>
      <c r="C7" s="19">
        <f>'Exhibit 6'!J11</f>
        <v>0.11284278830136008</v>
      </c>
      <c r="D7" s="17">
        <f t="shared" si="1"/>
        <v>138.95796513158473</v>
      </c>
      <c r="E7" s="81">
        <f>MAX($D$3:D7)</f>
        <v>138.95796513158473</v>
      </c>
      <c r="F7" s="19">
        <f t="shared" si="0"/>
        <v>0</v>
      </c>
    </row>
    <row r="8" spans="1:6">
      <c r="A8" s="5">
        <v>1876</v>
      </c>
      <c r="B8" s="23">
        <f>'Exhibit 6'!M12</f>
        <v>1</v>
      </c>
      <c r="C8" s="19">
        <f>'Exhibit 6'!J12</f>
        <v>-0.1442791702381373</v>
      </c>
      <c r="D8" s="17">
        <f t="shared" si="1"/>
        <v>118.90922522441967</v>
      </c>
      <c r="E8" s="81">
        <f>MAX($D$3:D8)</f>
        <v>138.95796513158473</v>
      </c>
      <c r="F8" s="19">
        <f>1-D8/E8</f>
        <v>0.1442791702381373</v>
      </c>
    </row>
    <row r="9" spans="1:6">
      <c r="A9" s="5">
        <v>1877</v>
      </c>
      <c r="B9" s="23">
        <f>'Exhibit 6'!M13</f>
        <v>1</v>
      </c>
      <c r="C9" s="19">
        <f>'Exhibit 6'!J13</f>
        <v>0.14883493098436951</v>
      </c>
      <c r="D9" s="17">
        <f t="shared" si="1"/>
        <v>136.60707155410103</v>
      </c>
      <c r="E9" s="81">
        <f>MAX($D$3:D9)</f>
        <v>138.95796513158473</v>
      </c>
      <c r="F9" s="19">
        <f t="shared" ref="F9:F72" si="2">1-D9/E9</f>
        <v>1.691801959864303E-2</v>
      </c>
    </row>
    <row r="10" spans="1:6">
      <c r="A10" s="5">
        <v>1878</v>
      </c>
      <c r="B10" s="23">
        <f>'Exhibit 6'!M14</f>
        <v>1</v>
      </c>
      <c r="C10" s="19">
        <f>'Exhibit 6'!J14</f>
        <v>0.28989611740018084</v>
      </c>
      <c r="D10" s="17">
        <f t="shared" si="1"/>
        <v>176.20893120704361</v>
      </c>
      <c r="E10" s="81">
        <f>MAX($D$3:D10)</f>
        <v>176.20893120704361</v>
      </c>
      <c r="F10" s="19">
        <f t="shared" si="2"/>
        <v>0</v>
      </c>
    </row>
    <row r="11" spans="1:6">
      <c r="A11" s="5">
        <v>1879</v>
      </c>
      <c r="B11" s="23">
        <f>'Exhibit 6'!M15</f>
        <v>0</v>
      </c>
      <c r="C11" s="19">
        <f>'Exhibit 6'!J15</f>
        <v>0.22896702684621251</v>
      </c>
      <c r="D11" s="17">
        <f t="shared" si="1"/>
        <v>216.55496628926917</v>
      </c>
      <c r="E11" s="81">
        <f>MAX($D$3:D11)</f>
        <v>216.55496628926917</v>
      </c>
      <c r="F11" s="19">
        <f t="shared" si="2"/>
        <v>0</v>
      </c>
    </row>
    <row r="12" spans="1:6">
      <c r="A12" s="5">
        <v>1880</v>
      </c>
      <c r="B12" s="23">
        <f>'Exhibit 6'!M16</f>
        <v>0</v>
      </c>
      <c r="C12" s="19">
        <f>'Exhibit 6'!J16</f>
        <v>0.33873470444496889</v>
      </c>
      <c r="D12" s="17">
        <f t="shared" si="1"/>
        <v>289.90964879135498</v>
      </c>
      <c r="E12" s="81">
        <f>MAX($D$3:D12)</f>
        <v>289.90964879135498</v>
      </c>
      <c r="F12" s="19">
        <f t="shared" si="2"/>
        <v>0</v>
      </c>
    </row>
    <row r="13" spans="1:6">
      <c r="A13" s="5">
        <v>1881</v>
      </c>
      <c r="B13" s="23">
        <f>'Exhibit 6'!M17</f>
        <v>0</v>
      </c>
      <c r="C13" s="19">
        <f>'Exhibit 6'!J17</f>
        <v>-6.7292277855849347E-2</v>
      </c>
      <c r="D13" s="17">
        <f t="shared" si="1"/>
        <v>270.40096815179544</v>
      </c>
      <c r="E13" s="81">
        <f>MAX($D$3:D13)</f>
        <v>289.90964879135498</v>
      </c>
      <c r="F13" s="19">
        <f t="shared" si="2"/>
        <v>6.7292277855849347E-2</v>
      </c>
    </row>
    <row r="14" spans="1:6">
      <c r="A14" s="5">
        <v>1882</v>
      </c>
      <c r="B14" s="23">
        <f>'Exhibit 6'!M18</f>
        <v>1</v>
      </c>
      <c r="C14" s="19">
        <f>'Exhibit 6'!J18</f>
        <v>5.5191851127448066E-2</v>
      </c>
      <c r="D14" s="17">
        <f t="shared" si="1"/>
        <v>285.32489813074716</v>
      </c>
      <c r="E14" s="81">
        <f>MAX($D$3:D14)</f>
        <v>289.90964879135498</v>
      </c>
      <c r="F14" s="19">
        <f t="shared" si="2"/>
        <v>1.5814412109848131E-2</v>
      </c>
    </row>
    <row r="15" spans="1:6">
      <c r="A15" s="5">
        <v>1883</v>
      </c>
      <c r="B15" s="23">
        <f>'Exhibit 6'!M19</f>
        <v>1</v>
      </c>
      <c r="C15" s="19">
        <f>'Exhibit 6'!J19</f>
        <v>2.6588697304079423E-2</v>
      </c>
      <c r="D15" s="17">
        <f t="shared" si="1"/>
        <v>292.91131548046292</v>
      </c>
      <c r="E15" s="81">
        <f>MAX($D$3:D15)</f>
        <v>292.91131548046292</v>
      </c>
      <c r="F15" s="19">
        <f t="shared" si="2"/>
        <v>0</v>
      </c>
    </row>
    <row r="16" spans="1:6">
      <c r="A16" s="5">
        <v>1884</v>
      </c>
      <c r="B16" s="23">
        <f>'Exhibit 6'!M20</f>
        <v>1</v>
      </c>
      <c r="C16" s="19">
        <f>'Exhibit 6'!J20</f>
        <v>-2.0663618456051691E-2</v>
      </c>
      <c r="D16" s="17">
        <f t="shared" si="1"/>
        <v>286.85870781591444</v>
      </c>
      <c r="E16" s="81">
        <f>MAX($D$3:D16)</f>
        <v>292.91131548046292</v>
      </c>
      <c r="F16" s="19">
        <f t="shared" si="2"/>
        <v>2.0663618456051691E-2</v>
      </c>
    </row>
    <row r="17" spans="1:6">
      <c r="A17" s="5">
        <v>1885</v>
      </c>
      <c r="B17" s="23">
        <f>'Exhibit 6'!M21</f>
        <v>0</v>
      </c>
      <c r="C17" s="19">
        <f>'Exhibit 6'!J21</f>
        <v>0.32884263014937987</v>
      </c>
      <c r="D17" s="17">
        <f t="shared" si="1"/>
        <v>381.19007977535222</v>
      </c>
      <c r="E17" s="81">
        <f>MAX($D$3:D17)</f>
        <v>381.19007977535222</v>
      </c>
      <c r="F17" s="19">
        <f t="shared" si="2"/>
        <v>0</v>
      </c>
    </row>
    <row r="18" spans="1:6">
      <c r="A18" s="5">
        <v>1886</v>
      </c>
      <c r="B18" s="23">
        <f>'Exhibit 6'!M22</f>
        <v>0</v>
      </c>
      <c r="C18" s="19">
        <f>'Exhibit 6'!J22</f>
        <v>0.11538461538461542</v>
      </c>
      <c r="D18" s="17">
        <f t="shared" si="1"/>
        <v>425.17355051866213</v>
      </c>
      <c r="E18" s="81">
        <f>MAX($D$3:D18)</f>
        <v>425.17355051866213</v>
      </c>
      <c r="F18" s="19">
        <f t="shared" si="2"/>
        <v>0</v>
      </c>
    </row>
    <row r="19" spans="1:6">
      <c r="A19" s="5">
        <v>1887</v>
      </c>
      <c r="B19" s="23">
        <f>'Exhibit 6'!M23</f>
        <v>1</v>
      </c>
      <c r="C19" s="19">
        <f>'Exhibit 6'!J23</f>
        <v>-4.8879265380127102E-2</v>
      </c>
      <c r="D19" s="17">
        <f t="shared" si="1"/>
        <v>404.39137971024957</v>
      </c>
      <c r="E19" s="81">
        <f>MAX($D$3:D19)</f>
        <v>425.17355051866213</v>
      </c>
      <c r="F19" s="19">
        <f t="shared" si="2"/>
        <v>4.8879265380127102E-2</v>
      </c>
    </row>
    <row r="20" spans="1:6">
      <c r="A20" s="5">
        <v>1888</v>
      </c>
      <c r="B20" s="23">
        <f>'Exhibit 6'!M24</f>
        <v>0</v>
      </c>
      <c r="C20" s="19">
        <f>'Exhibit 6'!J24</f>
        <v>7.9189592457513891E-2</v>
      </c>
      <c r="D20" s="17">
        <f t="shared" si="1"/>
        <v>436.414968262836</v>
      </c>
      <c r="E20" s="81">
        <f>MAX($D$3:D20)</f>
        <v>436.414968262836</v>
      </c>
      <c r="F20" s="19">
        <f t="shared" si="2"/>
        <v>0</v>
      </c>
    </row>
    <row r="21" spans="1:6">
      <c r="A21" s="5">
        <v>1889</v>
      </c>
      <c r="B21" s="23">
        <f>'Exhibit 6'!M25</f>
        <v>0</v>
      </c>
      <c r="C21" s="19">
        <f>'Exhibit 6'!J25</f>
        <v>0.1221370683138574</v>
      </c>
      <c r="D21" s="17">
        <f t="shared" si="1"/>
        <v>489.71741305474393</v>
      </c>
      <c r="E21" s="81">
        <f>MAX($D$3:D21)</f>
        <v>489.71741305474393</v>
      </c>
      <c r="F21" s="19">
        <f t="shared" si="2"/>
        <v>0</v>
      </c>
    </row>
    <row r="22" spans="1:6">
      <c r="A22" s="5">
        <v>1890</v>
      </c>
      <c r="B22" s="23">
        <f>'Exhibit 6'!M26</f>
        <v>1</v>
      </c>
      <c r="C22" s="19">
        <f>'Exhibit 6'!J26</f>
        <v>-8.2418936141739341E-2</v>
      </c>
      <c r="D22" s="17">
        <f t="shared" si="1"/>
        <v>449.35542486068721</v>
      </c>
      <c r="E22" s="81">
        <f>MAX($D$3:D22)</f>
        <v>489.71741305474393</v>
      </c>
      <c r="F22" s="19">
        <f t="shared" si="2"/>
        <v>8.2418936141739341E-2</v>
      </c>
    </row>
    <row r="23" spans="1:6">
      <c r="A23" s="5">
        <v>1891</v>
      </c>
      <c r="B23" s="23">
        <f>'Exhibit 6'!M27</f>
        <v>0</v>
      </c>
      <c r="C23" s="19">
        <f>'Exhibit 6'!J27</f>
        <v>0.26076009559030955</v>
      </c>
      <c r="D23" s="17">
        <f t="shared" si="1"/>
        <v>566.52938840138415</v>
      </c>
      <c r="E23" s="81">
        <f>MAX($D$3:D23)</f>
        <v>566.52938840138415</v>
      </c>
      <c r="F23" s="19">
        <f t="shared" si="2"/>
        <v>0</v>
      </c>
    </row>
    <row r="24" spans="1:6">
      <c r="A24" s="5">
        <v>1892</v>
      </c>
      <c r="B24" s="23">
        <f>'Exhibit 6'!M28</f>
        <v>0</v>
      </c>
      <c r="C24" s="19">
        <f>'Exhibit 6'!J28</f>
        <v>-1.5044425524110783E-2</v>
      </c>
      <c r="D24" s="17">
        <f t="shared" si="1"/>
        <v>558.00627921035948</v>
      </c>
      <c r="E24" s="81">
        <f>MAX($D$3:D24)</f>
        <v>566.52938840138415</v>
      </c>
      <c r="F24" s="19">
        <f t="shared" si="2"/>
        <v>1.5044425524110783E-2</v>
      </c>
    </row>
    <row r="25" spans="1:6">
      <c r="A25" s="5">
        <v>1893</v>
      </c>
      <c r="B25" s="23">
        <f>'Exhibit 6'!M29</f>
        <v>1</v>
      </c>
      <c r="C25" s="19">
        <f>'Exhibit 6'!J29</f>
        <v>-6.0927198483791467E-2</v>
      </c>
      <c r="D25" s="17">
        <f t="shared" si="1"/>
        <v>524.00851988170791</v>
      </c>
      <c r="E25" s="81">
        <f>MAX($D$3:D25)</f>
        <v>566.52938840138415</v>
      </c>
      <c r="F25" s="19">
        <f t="shared" si="2"/>
        <v>7.5055009307920195E-2</v>
      </c>
    </row>
    <row r="26" spans="1:6">
      <c r="A26" s="5">
        <v>1894</v>
      </c>
      <c r="B26" s="23">
        <f>'Exhibit 6'!M30</f>
        <v>0</v>
      </c>
      <c r="C26" s="19">
        <f>'Exhibit 6'!J30</f>
        <v>7.7293748595551381E-2</v>
      </c>
      <c r="D26" s="17">
        <f t="shared" si="1"/>
        <v>564.51110267937167</v>
      </c>
      <c r="E26" s="81">
        <f>MAX($D$3:D26)</f>
        <v>566.52938840138415</v>
      </c>
      <c r="F26" s="19">
        <f t="shared" si="2"/>
        <v>3.5625437326519682E-3</v>
      </c>
    </row>
    <row r="27" spans="1:6">
      <c r="A27" s="5">
        <v>1895</v>
      </c>
      <c r="B27" s="23">
        <f>'Exhibit 6'!M31</f>
        <v>0</v>
      </c>
      <c r="C27" s="19">
        <f>'Exhibit 6'!J31</f>
        <v>3.4420896016411184E-2</v>
      </c>
      <c r="D27" s="17">
        <f t="shared" si="1"/>
        <v>583.9420806448079</v>
      </c>
      <c r="E27" s="81">
        <f>MAX($D$3:D27)</f>
        <v>583.9420806448079</v>
      </c>
      <c r="F27" s="19">
        <f t="shared" si="2"/>
        <v>0</v>
      </c>
    </row>
    <row r="28" spans="1:6">
      <c r="A28" s="5">
        <v>1896</v>
      </c>
      <c r="B28" s="23">
        <f>'Exhibit 6'!M32</f>
        <v>1</v>
      </c>
      <c r="C28" s="19">
        <f>'Exhibit 6'!J32</f>
        <v>6.0751982815316685E-2</v>
      </c>
      <c r="D28" s="17">
        <f t="shared" si="1"/>
        <v>619.41771989328151</v>
      </c>
      <c r="E28" s="81">
        <f>MAX($D$3:D28)</f>
        <v>619.41771989328151</v>
      </c>
      <c r="F28" s="19">
        <f t="shared" si="2"/>
        <v>0</v>
      </c>
    </row>
    <row r="29" spans="1:6">
      <c r="A29" s="5">
        <v>1897</v>
      </c>
      <c r="B29" s="23">
        <f>'Exhibit 6'!M33</f>
        <v>0</v>
      </c>
      <c r="C29" s="19">
        <f>'Exhibit 6'!J33</f>
        <v>0.16479370557572182</v>
      </c>
      <c r="D29" s="17">
        <f t="shared" si="1"/>
        <v>721.49386125375986</v>
      </c>
      <c r="E29" s="81">
        <f>MAX($D$3:D29)</f>
        <v>721.49386125375986</v>
      </c>
      <c r="F29" s="19">
        <f t="shared" si="2"/>
        <v>0</v>
      </c>
    </row>
    <row r="30" spans="1:6">
      <c r="A30" s="5">
        <v>1898</v>
      </c>
      <c r="B30" s="23">
        <f>'Exhibit 6'!M34</f>
        <v>0</v>
      </c>
      <c r="C30" s="19">
        <f>'Exhibit 6'!J34</f>
        <v>0.26875944799415818</v>
      </c>
      <c r="D30" s="17">
        <f t="shared" si="1"/>
        <v>915.40215313549413</v>
      </c>
      <c r="E30" s="81">
        <f>MAX($D$3:D30)</f>
        <v>915.40215313549413</v>
      </c>
      <c r="F30" s="19">
        <f t="shared" si="2"/>
        <v>0</v>
      </c>
    </row>
    <row r="31" spans="1:6">
      <c r="A31" s="5">
        <v>1899</v>
      </c>
      <c r="B31" s="23">
        <f>'Exhibit 6'!M35</f>
        <v>1</v>
      </c>
      <c r="C31" s="19">
        <f>'Exhibit 6'!J35</f>
        <v>-0.1122186755717991</v>
      </c>
      <c r="D31" s="17">
        <f t="shared" si="1"/>
        <v>812.67693589505575</v>
      </c>
      <c r="E31" s="81">
        <f>MAX($D$3:D31)</f>
        <v>915.40215313549413</v>
      </c>
      <c r="F31" s="19">
        <f t="shared" si="2"/>
        <v>0.1122186755717991</v>
      </c>
    </row>
    <row r="32" spans="1:6">
      <c r="A32" s="5">
        <v>1900</v>
      </c>
      <c r="B32" s="23">
        <f>'Exhibit 6'!M36</f>
        <v>1</v>
      </c>
      <c r="C32" s="19">
        <f>'Exhibit 6'!J36</f>
        <v>0.23802983922378806</v>
      </c>
      <c r="D32" s="17">
        <f t="shared" si="1"/>
        <v>1006.1182962870366</v>
      </c>
      <c r="E32" s="81">
        <f>MAX($D$3:D32)</f>
        <v>1006.1182962870366</v>
      </c>
      <c r="F32" s="19">
        <f t="shared" si="2"/>
        <v>0</v>
      </c>
    </row>
    <row r="33" spans="1:6">
      <c r="A33" s="5">
        <v>1901</v>
      </c>
      <c r="B33" s="23">
        <f>'Exhibit 6'!M37</f>
        <v>0</v>
      </c>
      <c r="C33" s="19">
        <f>'Exhibit 6'!J37</f>
        <v>0.16500978600170368</v>
      </c>
      <c r="D33" s="17">
        <f t="shared" si="1"/>
        <v>1172.1376610497593</v>
      </c>
      <c r="E33" s="81">
        <f>MAX($D$3:D33)</f>
        <v>1172.1376610497593</v>
      </c>
      <c r="F33" s="19">
        <f t="shared" si="2"/>
        <v>0</v>
      </c>
    </row>
    <row r="34" spans="1:6">
      <c r="A34" s="5">
        <v>1902</v>
      </c>
      <c r="B34" s="23">
        <f>'Exhibit 6'!M38</f>
        <v>0</v>
      </c>
      <c r="C34" s="19">
        <f>'Exhibit 6'!J38</f>
        <v>-1.2653943836344439E-2</v>
      </c>
      <c r="D34" s="17">
        <f t="shared" si="1"/>
        <v>1157.3054969183715</v>
      </c>
      <c r="E34" s="81">
        <f>MAX($D$3:D34)</f>
        <v>1172.1376610497593</v>
      </c>
      <c r="F34" s="19">
        <f t="shared" si="2"/>
        <v>1.2653943836344439E-2</v>
      </c>
    </row>
    <row r="35" spans="1:6">
      <c r="A35" s="5">
        <v>1903</v>
      </c>
      <c r="B35" s="23">
        <f>'Exhibit 6'!M39</f>
        <v>1</v>
      </c>
      <c r="C35" s="19">
        <f>'Exhibit 6'!J39</f>
        <v>-0.13082552601205055</v>
      </c>
      <c r="D35" s="17">
        <f t="shared" si="1"/>
        <v>1005.900396527388</v>
      </c>
      <c r="E35" s="81">
        <f>MAX($D$3:D35)</f>
        <v>1172.1376610497593</v>
      </c>
      <c r="F35" s="19">
        <f t="shared" si="2"/>
        <v>0.14182401098987829</v>
      </c>
    </row>
    <row r="36" spans="1:6">
      <c r="A36" s="5">
        <v>1904</v>
      </c>
      <c r="B36" s="23">
        <f>'Exhibit 6'!M40</f>
        <v>0</v>
      </c>
      <c r="C36" s="19">
        <f>'Exhibit 6'!J40</f>
        <v>0.27898768832159626</v>
      </c>
      <c r="D36" s="17">
        <f t="shared" ref="D36:D67" si="3">D35*(1+C36)</f>
        <v>1286.5342228363411</v>
      </c>
      <c r="E36" s="81">
        <f>MAX($D$3:D36)</f>
        <v>1286.5342228363411</v>
      </c>
      <c r="F36" s="19">
        <f t="shared" si="2"/>
        <v>0</v>
      </c>
    </row>
    <row r="37" spans="1:6">
      <c r="A37" s="5">
        <v>1905</v>
      </c>
      <c r="B37" s="23">
        <f>'Exhibit 6'!M41</f>
        <v>0</v>
      </c>
      <c r="C37" s="19">
        <f>'Exhibit 6'!J41</f>
        <v>0.20996441281138778</v>
      </c>
      <c r="D37" s="17">
        <f t="shared" si="3"/>
        <v>1556.6606254959286</v>
      </c>
      <c r="E37" s="81">
        <f>MAX($D$3:D37)</f>
        <v>1556.6606254959286</v>
      </c>
      <c r="F37" s="19">
        <f t="shared" si="2"/>
        <v>0</v>
      </c>
    </row>
    <row r="38" spans="1:6">
      <c r="A38" s="5">
        <v>1906</v>
      </c>
      <c r="B38" s="23">
        <f>'Exhibit 6'!M42</f>
        <v>0</v>
      </c>
      <c r="C38" s="19">
        <f>'Exhibit 6'!J42</f>
        <v>-3.4284311563531067E-2</v>
      </c>
      <c r="D38" s="17">
        <f t="shared" si="3"/>
        <v>1503.2915876127449</v>
      </c>
      <c r="E38" s="81">
        <f>MAX($D$3:D38)</f>
        <v>1556.6606254959286</v>
      </c>
      <c r="F38" s="19">
        <f t="shared" si="2"/>
        <v>3.4284311563531067E-2</v>
      </c>
    </row>
    <row r="39" spans="1:6">
      <c r="A39" s="5">
        <v>1907</v>
      </c>
      <c r="B39" s="23">
        <f>'Exhibit 6'!M43</f>
        <v>1</v>
      </c>
      <c r="C39" s="19">
        <f>'Exhibit 6'!J43</f>
        <v>-0.22069199047651034</v>
      </c>
      <c r="D39" s="17">
        <f t="shared" si="3"/>
        <v>1171.5271748758948</v>
      </c>
      <c r="E39" s="81">
        <f>MAX($D$3:D39)</f>
        <v>1556.6606254959286</v>
      </c>
      <c r="F39" s="19">
        <f t="shared" si="2"/>
        <v>0.24741002907896903</v>
      </c>
    </row>
    <row r="40" spans="1:6">
      <c r="A40" s="5">
        <v>1908</v>
      </c>
      <c r="B40" s="23">
        <f>'Exhibit 6'!M44</f>
        <v>0</v>
      </c>
      <c r="C40" s="19">
        <f>'Exhibit 6'!J44</f>
        <v>0.33695005337217543</v>
      </c>
      <c r="D40" s="17">
        <f t="shared" si="3"/>
        <v>1566.2733189772814</v>
      </c>
      <c r="E40" s="81">
        <f>MAX($D$3:D40)</f>
        <v>1566.2733189772814</v>
      </c>
      <c r="F40" s="19">
        <f t="shared" si="2"/>
        <v>0</v>
      </c>
    </row>
    <row r="41" spans="1:6">
      <c r="A41" s="5">
        <v>1909</v>
      </c>
      <c r="B41" s="23">
        <f>'Exhibit 6'!M45</f>
        <v>0</v>
      </c>
      <c r="C41" s="19">
        <f>'Exhibit 6'!J45</f>
        <v>4.9495229100410487E-2</v>
      </c>
      <c r="D41" s="17">
        <f t="shared" si="3"/>
        <v>1643.7963757339223</v>
      </c>
      <c r="E41" s="81">
        <f>MAX($D$3:D41)</f>
        <v>1643.7963757339223</v>
      </c>
      <c r="F41" s="19">
        <f t="shared" si="2"/>
        <v>0</v>
      </c>
    </row>
    <row r="42" spans="1:6">
      <c r="A42" s="5">
        <v>1910</v>
      </c>
      <c r="B42" s="23">
        <f>'Exhibit 6'!M46</f>
        <v>1</v>
      </c>
      <c r="C42" s="19">
        <f>'Exhibit 6'!J46</f>
        <v>3.6006857553089411E-2</v>
      </c>
      <c r="D42" s="17">
        <f t="shared" si="3"/>
        <v>1702.9843176812583</v>
      </c>
      <c r="E42" s="81">
        <f>MAX($D$3:D42)</f>
        <v>1702.9843176812583</v>
      </c>
      <c r="F42" s="19">
        <f t="shared" si="2"/>
        <v>0</v>
      </c>
    </row>
    <row r="43" spans="1:6">
      <c r="A43" s="5">
        <v>1911</v>
      </c>
      <c r="B43" s="23">
        <f>'Exhibit 6'!M47</f>
        <v>1</v>
      </c>
      <c r="C43" s="19">
        <f>'Exhibit 6'!J47</f>
        <v>4.5289231219086679E-2</v>
      </c>
      <c r="D43" s="17">
        <f t="shared" si="3"/>
        <v>1780.1111682072033</v>
      </c>
      <c r="E43" s="81">
        <f>MAX($D$3:D43)</f>
        <v>1780.1111682072033</v>
      </c>
      <c r="F43" s="19">
        <f t="shared" si="2"/>
        <v>0</v>
      </c>
    </row>
    <row r="44" spans="1:6">
      <c r="A44" s="5">
        <v>1912</v>
      </c>
      <c r="B44" s="23">
        <f>'Exhibit 6'!M48</f>
        <v>0</v>
      </c>
      <c r="C44" s="19">
        <f>'Exhibit 6'!J48</f>
        <v>-5.083143125669265E-4</v>
      </c>
      <c r="D44" s="17">
        <f t="shared" si="3"/>
        <v>1779.2063122224433</v>
      </c>
      <c r="E44" s="81">
        <f>MAX($D$3:D44)</f>
        <v>1780.1111682072033</v>
      </c>
      <c r="F44" s="19">
        <f t="shared" si="2"/>
        <v>5.083143125669265E-4</v>
      </c>
    </row>
    <row r="45" spans="1:6">
      <c r="A45" s="5">
        <v>1913</v>
      </c>
      <c r="B45" s="23">
        <f>'Exhibit 6'!M49</f>
        <v>1</v>
      </c>
      <c r="C45" s="19">
        <f>'Exhibit 6'!J49</f>
        <v>-6.7419354838709755E-2</v>
      </c>
      <c r="D45" s="17">
        <f t="shared" si="3"/>
        <v>1659.2533705274461</v>
      </c>
      <c r="E45" s="81">
        <f>MAX($D$3:D45)</f>
        <v>1780.1111682072033</v>
      </c>
      <c r="F45" s="19">
        <f t="shared" si="2"/>
        <v>6.7893398928268178E-2</v>
      </c>
    </row>
    <row r="46" spans="1:6">
      <c r="A46" s="5">
        <v>1914</v>
      </c>
      <c r="B46" s="23">
        <f>'Exhibit 6'!M50</f>
        <v>1</v>
      </c>
      <c r="C46" s="19">
        <f>'Exhibit 6'!J50</f>
        <v>-6.5497947644226562E-2</v>
      </c>
      <c r="D46" s="17">
        <f t="shared" si="3"/>
        <v>1550.5756801361331</v>
      </c>
      <c r="E46" s="81">
        <f>MAX($D$3:D46)</f>
        <v>1780.1111682072033</v>
      </c>
      <c r="F46" s="19">
        <f t="shared" si="2"/>
        <v>0.12894446828410244</v>
      </c>
    </row>
    <row r="47" spans="1:6">
      <c r="A47" s="5">
        <v>1915</v>
      </c>
      <c r="B47" s="23">
        <f>'Exhibit 6'!M51</f>
        <v>0</v>
      </c>
      <c r="C47" s="19">
        <f>'Exhibit 6'!J51</f>
        <v>0.26717400246812018</v>
      </c>
      <c r="D47" s="17">
        <f t="shared" si="3"/>
        <v>1964.8491907278315</v>
      </c>
      <c r="E47" s="81">
        <f>MAX($D$3:D47)</f>
        <v>1964.8491907278315</v>
      </c>
      <c r="F47" s="19">
        <f t="shared" si="2"/>
        <v>0</v>
      </c>
    </row>
    <row r="48" spans="1:6">
      <c r="A48" s="5">
        <v>1916</v>
      </c>
      <c r="B48" s="23">
        <f>'Exhibit 6'!M52</f>
        <v>0</v>
      </c>
      <c r="C48" s="19">
        <f>'Exhibit 6'!J52</f>
        <v>-3.4893414314636106E-2</v>
      </c>
      <c r="D48" s="17">
        <f t="shared" si="3"/>
        <v>1896.2888938499877</v>
      </c>
      <c r="E48" s="81">
        <f>MAX($D$3:D48)</f>
        <v>1964.8491907278315</v>
      </c>
      <c r="F48" s="19">
        <f t="shared" si="2"/>
        <v>3.4893414314636106E-2</v>
      </c>
    </row>
    <row r="49" spans="1:6">
      <c r="A49" s="5">
        <v>1917</v>
      </c>
      <c r="B49" s="23">
        <f>'Exhibit 6'!M53</f>
        <v>0</v>
      </c>
      <c r="C49" s="19">
        <f>'Exhibit 6'!J53</f>
        <v>-0.31012091356918947</v>
      </c>
      <c r="D49" s="17">
        <f t="shared" si="3"/>
        <v>1308.2100496981218</v>
      </c>
      <c r="E49" s="81">
        <f>MAX($D$3:D49)</f>
        <v>1964.8491907278315</v>
      </c>
      <c r="F49" s="19">
        <f t="shared" si="2"/>
        <v>0.33419315035902242</v>
      </c>
    </row>
    <row r="50" spans="1:6">
      <c r="A50" s="5">
        <v>1918</v>
      </c>
      <c r="B50" s="23">
        <f>'Exhibit 6'!M54</f>
        <v>1</v>
      </c>
      <c r="C50" s="19">
        <f>'Exhibit 6'!J54</f>
        <v>-9.1203295086791369E-3</v>
      </c>
      <c r="D50" s="17">
        <f t="shared" si="3"/>
        <v>1296.2787429783093</v>
      </c>
      <c r="E50" s="81">
        <f>MAX($D$3:D50)</f>
        <v>1964.8491907278315</v>
      </c>
      <c r="F50" s="19">
        <f t="shared" si="2"/>
        <v>0.34026552821688372</v>
      </c>
    </row>
    <row r="51" spans="1:6">
      <c r="A51" s="5">
        <v>1919</v>
      </c>
      <c r="B51" s="23">
        <f>'Exhibit 6'!M55</f>
        <v>0</v>
      </c>
      <c r="C51" s="19">
        <f>'Exhibit 6'!J55</f>
        <v>1.9372297943962336E-2</v>
      </c>
      <c r="D51" s="17">
        <f t="shared" si="3"/>
        <v>1321.39064100571</v>
      </c>
      <c r="E51" s="81">
        <f>MAX($D$3:D51)</f>
        <v>1964.8491907278315</v>
      </c>
      <c r="F51" s="19">
        <f t="shared" si="2"/>
        <v>0.32748495546559864</v>
      </c>
    </row>
    <row r="52" spans="1:6">
      <c r="A52" s="5">
        <v>1920</v>
      </c>
      <c r="B52" s="23">
        <f>'Exhibit 6'!M56</f>
        <v>1</v>
      </c>
      <c r="C52" s="19">
        <f>'Exhibit 6'!J56</f>
        <v>-0.12340704535971869</v>
      </c>
      <c r="D52" s="17">
        <f t="shared" si="3"/>
        <v>1158.3217262332105</v>
      </c>
      <c r="E52" s="81">
        <f>MAX($D$3:D52)</f>
        <v>1964.8491907278315</v>
      </c>
      <c r="F52" s="19">
        <f t="shared" si="2"/>
        <v>0.41047805007154881</v>
      </c>
    </row>
    <row r="53" spans="1:6">
      <c r="A53" s="5">
        <v>1921</v>
      </c>
      <c r="B53" s="23">
        <f>'Exhibit 6'!M57</f>
        <v>0</v>
      </c>
      <c r="C53" s="19">
        <f>'Exhibit 6'!J57</f>
        <v>0.22704083755690396</v>
      </c>
      <c r="D53" s="17">
        <f t="shared" si="3"/>
        <v>1421.3080611175574</v>
      </c>
      <c r="E53" s="81">
        <f>MAX($D$3:D53)</f>
        <v>1964.8491907278315</v>
      </c>
      <c r="F53" s="19">
        <f t="shared" si="2"/>
        <v>0.27663249280161406</v>
      </c>
    </row>
    <row r="54" spans="1:6">
      <c r="A54" s="5">
        <v>1922</v>
      </c>
      <c r="B54" s="23">
        <f>'Exhibit 6'!M58</f>
        <v>0</v>
      </c>
      <c r="C54" s="19">
        <f>'Exhibit 6'!J58</f>
        <v>0.29671395955642521</v>
      </c>
      <c r="D54" s="17">
        <f t="shared" si="3"/>
        <v>1843.0300036812134</v>
      </c>
      <c r="E54" s="81">
        <f>MAX($D$3:D54)</f>
        <v>1964.8491907278315</v>
      </c>
      <c r="F54" s="19">
        <f t="shared" si="2"/>
        <v>6.1999255526320018E-2</v>
      </c>
    </row>
    <row r="55" spans="1:6">
      <c r="A55" s="5">
        <v>1923</v>
      </c>
      <c r="B55" s="23">
        <f>'Exhibit 6'!M59</f>
        <v>1</v>
      </c>
      <c r="C55" s="19">
        <f>'Exhibit 6'!J59</f>
        <v>2.1289861661362597E-2</v>
      </c>
      <c r="D55" s="17">
        <f t="shared" si="3"/>
        <v>1882.267857497327</v>
      </c>
      <c r="E55" s="81">
        <f>MAX($D$3:D55)</f>
        <v>1964.8491907278315</v>
      </c>
      <c r="F55" s="19">
        <f t="shared" si="2"/>
        <v>4.2029349438220343E-2</v>
      </c>
    </row>
    <row r="56" spans="1:6">
      <c r="A56" s="5">
        <v>1924</v>
      </c>
      <c r="B56" s="23">
        <f>'Exhibit 6'!M60</f>
        <v>0</v>
      </c>
      <c r="C56" s="19">
        <f>'Exhibit 6'!J60</f>
        <v>0.26047565118912819</v>
      </c>
      <c r="D56" s="17">
        <f t="shared" si="3"/>
        <v>2372.5528033913083</v>
      </c>
      <c r="E56" s="81">
        <f>MAX($D$3:D56)</f>
        <v>2372.5528033913083</v>
      </c>
      <c r="F56" s="19">
        <f t="shared" si="2"/>
        <v>0</v>
      </c>
    </row>
    <row r="57" spans="1:6">
      <c r="A57" s="5">
        <v>1925</v>
      </c>
      <c r="B57" s="23">
        <f>'Exhibit 6'!M61</f>
        <v>0</v>
      </c>
      <c r="C57" s="19">
        <f>'Exhibit 6'!J61</f>
        <v>0.21038430262643759</v>
      </c>
      <c r="D57" s="17">
        <f t="shared" si="3"/>
        <v>2871.7006703771881</v>
      </c>
      <c r="E57" s="81">
        <f>MAX($D$3:D57)</f>
        <v>2871.7006703771881</v>
      </c>
      <c r="F57" s="19">
        <f t="shared" si="2"/>
        <v>0</v>
      </c>
    </row>
    <row r="58" spans="1:6">
      <c r="A58" s="5">
        <v>1926</v>
      </c>
      <c r="B58" s="23">
        <f>'Exhibit 6'!M62</f>
        <v>1</v>
      </c>
      <c r="C58" s="19">
        <f>'Exhibit 6'!J62</f>
        <v>0.13929305477131537</v>
      </c>
      <c r="D58" s="17">
        <f t="shared" si="3"/>
        <v>3271.7086291428609</v>
      </c>
      <c r="E58" s="81">
        <f>MAX($D$3:D58)</f>
        <v>3271.7086291428609</v>
      </c>
      <c r="F58" s="19">
        <f t="shared" si="2"/>
        <v>0</v>
      </c>
    </row>
    <row r="59" spans="1:6">
      <c r="A59" s="5">
        <v>1927</v>
      </c>
      <c r="B59" s="23">
        <f>'Exhibit 6'!M63</f>
        <v>1</v>
      </c>
      <c r="C59" s="19">
        <f>'Exhibit 6'!J63</f>
        <v>0.38145975325683712</v>
      </c>
      <c r="D59" s="17">
        <f t="shared" si="3"/>
        <v>4519.7337955439616</v>
      </c>
      <c r="E59" s="81">
        <f>MAX($D$3:D59)</f>
        <v>4519.7337955439616</v>
      </c>
      <c r="F59" s="19">
        <f t="shared" si="2"/>
        <v>0</v>
      </c>
    </row>
    <row r="60" spans="1:6">
      <c r="A60" s="5">
        <v>1928</v>
      </c>
      <c r="B60" s="23">
        <f>'Exhibit 6'!M64</f>
        <v>0</v>
      </c>
      <c r="C60" s="19">
        <f>'Exhibit 6'!J64</f>
        <v>0.48378218792846339</v>
      </c>
      <c r="D60" s="17">
        <f t="shared" si="3"/>
        <v>6706.3005000064377</v>
      </c>
      <c r="E60" s="81">
        <f>MAX($D$3:D60)</f>
        <v>6706.3005000064377</v>
      </c>
      <c r="F60" s="19">
        <f t="shared" si="2"/>
        <v>0</v>
      </c>
    </row>
    <row r="61" spans="1:6">
      <c r="A61" s="5">
        <v>1929</v>
      </c>
      <c r="B61" s="23">
        <f>'Exhibit 6'!M65</f>
        <v>1</v>
      </c>
      <c r="C61" s="19">
        <f>'Exhibit 6'!J65</f>
        <v>-8.7691069991954862E-2</v>
      </c>
      <c r="D61" s="17">
        <f t="shared" si="3"/>
        <v>6118.2178334732916</v>
      </c>
      <c r="E61" s="81">
        <f>MAX($D$3:D61)</f>
        <v>6706.3005000064377</v>
      </c>
      <c r="F61" s="19">
        <f t="shared" si="2"/>
        <v>8.7691069991954751E-2</v>
      </c>
    </row>
    <row r="62" spans="1:6">
      <c r="A62" s="5">
        <v>1930</v>
      </c>
      <c r="B62" s="23">
        <f>'Exhibit 6'!M66</f>
        <v>1</v>
      </c>
      <c r="C62" s="19">
        <f>'Exhibit 6'!J66</f>
        <v>-0.15983417779824971</v>
      </c>
      <c r="D62" s="17">
        <f t="shared" si="3"/>
        <v>5140.3175164694994</v>
      </c>
      <c r="E62" s="81">
        <f>MAX($D$3:D62)</f>
        <v>6706.3005000064377</v>
      </c>
      <c r="F62" s="19">
        <f t="shared" si="2"/>
        <v>0.23350921771779165</v>
      </c>
    </row>
    <row r="63" spans="1:6">
      <c r="A63" s="5">
        <v>1931</v>
      </c>
      <c r="B63" s="23">
        <f>'Exhibit 6'!M67</f>
        <v>1</v>
      </c>
      <c r="C63" s="19">
        <f>'Exhibit 6'!J67</f>
        <v>-0.36543056442931277</v>
      </c>
      <c r="D63" s="17">
        <f t="shared" si="3"/>
        <v>3261.8883850801672</v>
      </c>
      <c r="E63" s="81">
        <f>MAX($D$3:D63)</f>
        <v>6706.3005000064377</v>
      </c>
      <c r="F63" s="19">
        <f t="shared" si="2"/>
        <v>0.51360837691704453</v>
      </c>
    </row>
    <row r="64" spans="1:6">
      <c r="A64" s="5">
        <v>1932</v>
      </c>
      <c r="B64" s="23">
        <f>'Exhibit 6'!M68</f>
        <v>1</v>
      </c>
      <c r="C64" s="19">
        <f>'Exhibit 6'!J68</f>
        <v>1.3701316895488702E-2</v>
      </c>
      <c r="D64" s="17">
        <f t="shared" si="3"/>
        <v>3306.5805515218644</v>
      </c>
      <c r="E64" s="81">
        <f>MAX($D$3:D64)</f>
        <v>6706.3005000064377</v>
      </c>
      <c r="F64" s="19">
        <f t="shared" si="2"/>
        <v>0.5069441711538738</v>
      </c>
    </row>
    <row r="65" spans="1:6">
      <c r="A65" s="5">
        <v>1933</v>
      </c>
      <c r="B65" s="23">
        <f>'Exhibit 6'!M69</f>
        <v>0</v>
      </c>
      <c r="C65" s="19">
        <f>'Exhibit 6'!J69</f>
        <v>0.51346326452109259</v>
      </c>
      <c r="D65" s="17">
        <f t="shared" si="3"/>
        <v>5004.3881959082355</v>
      </c>
      <c r="E65" s="81">
        <f>MAX($D$3:D65)</f>
        <v>6706.3005000064377</v>
      </c>
      <c r="F65" s="19">
        <f t="shared" si="2"/>
        <v>0.25377811568338882</v>
      </c>
    </row>
    <row r="66" spans="1:6">
      <c r="A66" s="5">
        <v>1934</v>
      </c>
      <c r="B66" s="23">
        <f>'Exhibit 6'!M70</f>
        <v>0</v>
      </c>
      <c r="C66" s="19">
        <f>'Exhibit 6'!J70</f>
        <v>-0.10584328608103566</v>
      </c>
      <c r="D66" s="17">
        <f t="shared" si="3"/>
        <v>4474.7073044281624</v>
      </c>
      <c r="E66" s="81">
        <f>MAX($D$3:D66)</f>
        <v>6706.3005000064377</v>
      </c>
      <c r="F66" s="19">
        <f t="shared" si="2"/>
        <v>0.33276069206504144</v>
      </c>
    </row>
    <row r="67" spans="1:6">
      <c r="A67" s="5">
        <v>1935</v>
      </c>
      <c r="B67" s="23">
        <f>'Exhibit 6'!M71</f>
        <v>0</v>
      </c>
      <c r="C67" s="19">
        <f>'Exhibit 6'!J71</f>
        <v>0.51444580085767</v>
      </c>
      <c r="D67" s="17">
        <f t="shared" si="3"/>
        <v>6776.7016872583745</v>
      </c>
      <c r="E67" s="81">
        <f>MAX($D$3:D67)</f>
        <v>6776.7016872583745</v>
      </c>
      <c r="F67" s="19">
        <f t="shared" si="2"/>
        <v>0</v>
      </c>
    </row>
    <row r="68" spans="1:6">
      <c r="A68" s="5">
        <v>1936</v>
      </c>
      <c r="B68" s="23">
        <f>'Exhibit 6'!M72</f>
        <v>0</v>
      </c>
      <c r="C68" s="19">
        <f>'Exhibit 6'!J72</f>
        <v>0.30235650667986169</v>
      </c>
      <c r="D68" s="17">
        <f t="shared" ref="D68:D99" si="4">D67*(1+C68)</f>
        <v>8825.6815362293419</v>
      </c>
      <c r="E68" s="81">
        <f>MAX($D$3:D68)</f>
        <v>8825.6815362293419</v>
      </c>
      <c r="F68" s="19">
        <f t="shared" si="2"/>
        <v>0</v>
      </c>
    </row>
    <row r="69" spans="1:6">
      <c r="A69" s="5">
        <v>1937</v>
      </c>
      <c r="B69" s="23">
        <f>'Exhibit 6'!M73</f>
        <v>1</v>
      </c>
      <c r="C69" s="19">
        <f>'Exhibit 6'!J73</f>
        <v>-0.31638895339061079</v>
      </c>
      <c r="D69" s="17">
        <f t="shared" si="4"/>
        <v>6033.3333920229024</v>
      </c>
      <c r="E69" s="81">
        <f>MAX($D$3:D69)</f>
        <v>8825.6815362293419</v>
      </c>
      <c r="F69" s="19">
        <f t="shared" si="2"/>
        <v>0.31638895339061079</v>
      </c>
    </row>
    <row r="70" spans="1:6">
      <c r="A70" s="5">
        <v>1938</v>
      </c>
      <c r="B70" s="23">
        <f>'Exhibit 6'!M74</f>
        <v>0</v>
      </c>
      <c r="C70" s="19">
        <f>'Exhibit 6'!J74</f>
        <v>0.16674245294934931</v>
      </c>
      <c r="D70" s="17">
        <f t="shared" si="4"/>
        <v>7039.3462012700193</v>
      </c>
      <c r="E70" s="81">
        <f>MAX($D$3:D70)</f>
        <v>8825.6815362293419</v>
      </c>
      <c r="F70" s="19">
        <f t="shared" si="2"/>
        <v>0.20240197061568932</v>
      </c>
    </row>
    <row r="71" spans="1:6">
      <c r="A71" s="5">
        <v>1939</v>
      </c>
      <c r="B71" s="23">
        <f>'Exhibit 6'!M75</f>
        <v>0</v>
      </c>
      <c r="C71" s="19">
        <f>'Exhibit 6'!J75</f>
        <v>4.1035971223021495E-2</v>
      </c>
      <c r="D71" s="17">
        <f t="shared" si="4"/>
        <v>7328.2126094142213</v>
      </c>
      <c r="E71" s="81">
        <f>MAX($D$3:D71)</f>
        <v>8825.6815362293419</v>
      </c>
      <c r="F71" s="19">
        <f t="shared" si="2"/>
        <v>0.16967176083433611</v>
      </c>
    </row>
    <row r="72" spans="1:6">
      <c r="A72" s="5">
        <v>1940</v>
      </c>
      <c r="B72" s="23">
        <f>'Exhibit 6'!M76</f>
        <v>0</v>
      </c>
      <c r="C72" s="19">
        <f>'Exhibit 6'!J76</f>
        <v>-0.10074381594879789</v>
      </c>
      <c r="D72" s="17">
        <f t="shared" si="4"/>
        <v>6589.940507057735</v>
      </c>
      <c r="E72" s="81">
        <f>MAX($D$3:D72)</f>
        <v>8825.6815362293419</v>
      </c>
      <c r="F72" s="19">
        <f t="shared" si="2"/>
        <v>0.25332219613793117</v>
      </c>
    </row>
    <row r="73" spans="1:6">
      <c r="A73" s="5">
        <v>1941</v>
      </c>
      <c r="B73" s="23">
        <f>'Exhibit 6'!M77</f>
        <v>0</v>
      </c>
      <c r="C73" s="19">
        <f>'Exhibit 6'!J77</f>
        <v>-0.17937633954176346</v>
      </c>
      <c r="D73" s="17">
        <f t="shared" si="4"/>
        <v>5407.8611011037256</v>
      </c>
      <c r="E73" s="81">
        <f>MAX($D$3:D73)</f>
        <v>8825.6815362293419</v>
      </c>
      <c r="F73" s="19">
        <f t="shared" ref="F73:F136" si="5">1-D73/E73</f>
        <v>0.3872585274117919</v>
      </c>
    </row>
    <row r="74" spans="1:6">
      <c r="A74" s="5">
        <v>1942</v>
      </c>
      <c r="B74" s="23">
        <f>'Exhibit 6'!M78</f>
        <v>0</v>
      </c>
      <c r="C74" s="19">
        <f>'Exhibit 6'!J78</f>
        <v>0.11104779448306035</v>
      </c>
      <c r="D74" s="17">
        <f t="shared" si="4"/>
        <v>6008.3921492520285</v>
      </c>
      <c r="E74" s="81">
        <f>MAX($D$3:D74)</f>
        <v>8825.6815362293419</v>
      </c>
      <c r="F74" s="19">
        <f t="shared" si="5"/>
        <v>0.31921493829256886</v>
      </c>
    </row>
    <row r="75" spans="1:6">
      <c r="A75" s="5">
        <v>1943</v>
      </c>
      <c r="B75" s="23">
        <f>'Exhibit 6'!M79</f>
        <v>0</v>
      </c>
      <c r="C75" s="19">
        <f>'Exhibit 6'!J79</f>
        <v>0.19940079514256737</v>
      </c>
      <c r="D75" s="17">
        <f t="shared" si="4"/>
        <v>7206.4703213412422</v>
      </c>
      <c r="E75" s="81">
        <f>MAX($D$3:D75)</f>
        <v>8825.6815362293419</v>
      </c>
      <c r="F75" s="19">
        <f t="shared" si="5"/>
        <v>0.1834658556669253</v>
      </c>
    </row>
    <row r="76" spans="1:6">
      <c r="A76" s="5">
        <v>1944</v>
      </c>
      <c r="B76" s="23">
        <f>'Exhibit 6'!M80</f>
        <v>0</v>
      </c>
      <c r="C76" s="19">
        <f>'Exhibit 6'!J80</f>
        <v>0.16560944389133825</v>
      </c>
      <c r="D76" s="17">
        <f t="shared" si="4"/>
        <v>8399.9298636779986</v>
      </c>
      <c r="E76" s="81">
        <f>MAX($D$3:D76)</f>
        <v>8825.6815362293419</v>
      </c>
      <c r="F76" s="19">
        <f t="shared" si="5"/>
        <v>4.8240090105635125E-2</v>
      </c>
    </row>
    <row r="77" spans="1:6">
      <c r="A77" s="5">
        <v>1945</v>
      </c>
      <c r="B77" s="23">
        <f>'Exhibit 6'!M81</f>
        <v>1</v>
      </c>
      <c r="C77" s="19">
        <f>'Exhibit 6'!J81</f>
        <v>0.35429581537809862</v>
      </c>
      <c r="D77" s="17">
        <f t="shared" si="4"/>
        <v>11375.989863848636</v>
      </c>
      <c r="E77" s="81">
        <f>MAX($D$3:D77)</f>
        <v>11375.989863848636</v>
      </c>
      <c r="F77" s="19">
        <f t="shared" si="5"/>
        <v>0</v>
      </c>
    </row>
    <row r="78" spans="1:6">
      <c r="A78" s="5">
        <v>1946</v>
      </c>
      <c r="B78" s="23">
        <f>'Exhibit 6'!M82</f>
        <v>0</v>
      </c>
      <c r="C78" s="19">
        <f>'Exhibit 6'!J82</f>
        <v>-0.25213845081692177</v>
      </c>
      <c r="D78" s="17">
        <f t="shared" si="4"/>
        <v>8507.6654030688351</v>
      </c>
      <c r="E78" s="81">
        <f>MAX($D$3:D78)</f>
        <v>11375.989863848636</v>
      </c>
      <c r="F78" s="19">
        <f t="shared" si="5"/>
        <v>0.25213845081692188</v>
      </c>
    </row>
    <row r="79" spans="1:6">
      <c r="A79" s="5">
        <v>1947</v>
      </c>
      <c r="B79" s="23">
        <f>'Exhibit 6'!M83</f>
        <v>0</v>
      </c>
      <c r="C79" s="19">
        <f>'Exhibit 6'!J83</f>
        <v>-6.5391134524532712E-2</v>
      </c>
      <c r="D79" s="17">
        <f t="shared" si="4"/>
        <v>7951.3395102070481</v>
      </c>
      <c r="E79" s="81">
        <f>MAX($D$3:D79)</f>
        <v>11375.989863848636</v>
      </c>
      <c r="F79" s="19">
        <f t="shared" si="5"/>
        <v>0.30104196598527799</v>
      </c>
    </row>
    <row r="80" spans="1:6">
      <c r="A80" s="5">
        <v>1948</v>
      </c>
      <c r="B80" s="23">
        <f>'Exhibit 6'!M84</f>
        <v>0</v>
      </c>
      <c r="C80" s="19">
        <f>'Exhibit 6'!J84</f>
        <v>8.4718476062036308E-2</v>
      </c>
      <c r="D80" s="17">
        <f t="shared" si="4"/>
        <v>8624.9648761636472</v>
      </c>
      <c r="E80" s="81">
        <f>MAX($D$3:D80)</f>
        <v>11375.989863848636</v>
      </c>
      <c r="F80" s="19">
        <f t="shared" si="5"/>
        <v>0.24182730651223372</v>
      </c>
    </row>
    <row r="81" spans="1:6">
      <c r="A81" s="5">
        <v>1949</v>
      </c>
      <c r="B81" s="23">
        <f>'Exhibit 6'!M85</f>
        <v>1</v>
      </c>
      <c r="C81" s="19">
        <f>'Exhibit 6'!J85</f>
        <v>0.19813829787234027</v>
      </c>
      <c r="D81" s="17">
        <f t="shared" si="4"/>
        <v>10333.900735935433</v>
      </c>
      <c r="E81" s="81">
        <f>MAX($D$3:D81)</f>
        <v>11375.989863848636</v>
      </c>
      <c r="F81" s="19">
        <f t="shared" si="5"/>
        <v>9.1604259531280152E-2</v>
      </c>
    </row>
    <row r="82" spans="1:6">
      <c r="A82" s="5">
        <v>1950</v>
      </c>
      <c r="B82" s="23">
        <f>'Exhibit 6'!M86</f>
        <v>0</v>
      </c>
      <c r="C82" s="19">
        <f>'Exhibit 6'!J86</f>
        <v>0.24309624211665493</v>
      </c>
      <c r="D82" s="17">
        <f t="shared" si="4"/>
        <v>12846.033171247871</v>
      </c>
      <c r="E82" s="81">
        <f>MAX($D$3:D82)</f>
        <v>12846.033171247871</v>
      </c>
      <c r="F82" s="19">
        <f t="shared" si="5"/>
        <v>0</v>
      </c>
    </row>
    <row r="83" spans="1:6">
      <c r="A83" s="5">
        <v>1951</v>
      </c>
      <c r="B83" s="23">
        <f>'Exhibit 6'!M87</f>
        <v>0</v>
      </c>
      <c r="C83" s="19">
        <f>'Exhibit 6'!J87</f>
        <v>0.15687687367119452</v>
      </c>
      <c r="D83" s="17">
        <f t="shared" si="4"/>
        <v>14861.278694229697</v>
      </c>
      <c r="E83" s="81">
        <f>MAX($D$3:D83)</f>
        <v>14861.278694229697</v>
      </c>
      <c r="F83" s="19">
        <f t="shared" si="5"/>
        <v>0</v>
      </c>
    </row>
    <row r="84" spans="1:6">
      <c r="A84" s="5">
        <v>1952</v>
      </c>
      <c r="B84" s="23">
        <f>'Exhibit 6'!M88</f>
        <v>0</v>
      </c>
      <c r="C84" s="19">
        <f>'Exhibit 6'!J88</f>
        <v>0.13626615111569729</v>
      </c>
      <c r="D84" s="17">
        <f t="shared" si="4"/>
        <v>16886.367942550092</v>
      </c>
      <c r="E84" s="81">
        <f>MAX($D$3:D84)</f>
        <v>16886.367942550092</v>
      </c>
      <c r="F84" s="19">
        <f t="shared" si="5"/>
        <v>0</v>
      </c>
    </row>
    <row r="85" spans="1:6">
      <c r="A85" s="5">
        <v>1953</v>
      </c>
      <c r="B85" s="23">
        <f>'Exhibit 6'!M89</f>
        <v>1</v>
      </c>
      <c r="C85" s="19">
        <f>'Exhibit 6'!J89</f>
        <v>1.6420491819573613E-2</v>
      </c>
      <c r="D85" s="17">
        <f t="shared" si="4"/>
        <v>17163.650409213045</v>
      </c>
      <c r="E85" s="81">
        <f>MAX($D$3:D85)</f>
        <v>17163.650409213045</v>
      </c>
      <c r="F85" s="19">
        <f t="shared" si="5"/>
        <v>0</v>
      </c>
    </row>
    <row r="86" spans="1:6">
      <c r="A86" s="5">
        <v>1954</v>
      </c>
      <c r="B86" s="23">
        <f>'Exhibit 6'!M90</f>
        <v>0</v>
      </c>
      <c r="C86" s="19">
        <f>'Exhibit 6'!J90</f>
        <v>0.46968586988181493</v>
      </c>
      <c r="D86" s="17">
        <f t="shared" si="4"/>
        <v>25225.174482011644</v>
      </c>
      <c r="E86" s="81">
        <f>MAX($D$3:D86)</f>
        <v>25225.174482011644</v>
      </c>
      <c r="F86" s="19">
        <f t="shared" si="5"/>
        <v>0</v>
      </c>
    </row>
    <row r="87" spans="1:6">
      <c r="A87" s="5">
        <v>1955</v>
      </c>
      <c r="B87" s="23">
        <f>'Exhibit 6'!M91</f>
        <v>0</v>
      </c>
      <c r="C87" s="19">
        <f>'Exhibit 6'!J91</f>
        <v>0.28143656716417897</v>
      </c>
      <c r="D87" s="17">
        <f t="shared" si="4"/>
        <v>32324.460994346446</v>
      </c>
      <c r="E87" s="81">
        <f>MAX($D$3:D87)</f>
        <v>32324.460994346446</v>
      </c>
      <c r="F87" s="19">
        <f t="shared" si="5"/>
        <v>0</v>
      </c>
    </row>
    <row r="88" spans="1:6">
      <c r="A88" s="5">
        <v>1956</v>
      </c>
      <c r="B88" s="23">
        <f>'Exhibit 6'!M92</f>
        <v>0</v>
      </c>
      <c r="C88" s="19">
        <f>'Exhibit 6'!J92</f>
        <v>3.7434963152625178E-2</v>
      </c>
      <c r="D88" s="17">
        <f t="shared" si="4"/>
        <v>33534.526000598278</v>
      </c>
      <c r="E88" s="81">
        <f>MAX($D$3:D88)</f>
        <v>33534.526000598278</v>
      </c>
      <c r="F88" s="19">
        <f t="shared" si="5"/>
        <v>0</v>
      </c>
    </row>
    <row r="89" spans="1:6">
      <c r="A89" s="5">
        <v>1957</v>
      </c>
      <c r="B89" s="23">
        <f>'Exhibit 6'!M93</f>
        <v>1</v>
      </c>
      <c r="C89" s="19">
        <f>'Exhibit 6'!J93</f>
        <v>-8.849547986682027E-2</v>
      </c>
      <c r="D89" s="17">
        <f t="shared" si="4"/>
        <v>30566.872030068971</v>
      </c>
      <c r="E89" s="81">
        <f>MAX($D$3:D89)</f>
        <v>33534.526000598278</v>
      </c>
      <c r="F89" s="19">
        <f t="shared" si="5"/>
        <v>8.849547986682027E-2</v>
      </c>
    </row>
    <row r="90" spans="1:6">
      <c r="A90" s="5">
        <v>1958</v>
      </c>
      <c r="B90" s="23">
        <f>'Exhibit 6'!M94</f>
        <v>0</v>
      </c>
      <c r="C90" s="19">
        <f>'Exhibit 6'!J94</f>
        <v>0.3759408962833759</v>
      </c>
      <c r="D90" s="17">
        <f t="shared" si="4"/>
        <v>42058.209297632355</v>
      </c>
      <c r="E90" s="81">
        <f>MAX($D$3:D90)</f>
        <v>42058.209297632355</v>
      </c>
      <c r="F90" s="19">
        <f t="shared" si="5"/>
        <v>0</v>
      </c>
    </row>
    <row r="91" spans="1:6">
      <c r="A91" s="5">
        <v>1959</v>
      </c>
      <c r="B91" s="23">
        <f>'Exhibit 6'!M95</f>
        <v>0</v>
      </c>
      <c r="C91" s="19">
        <f>'Exhibit 6'!J95</f>
        <v>6.5212135492794143E-2</v>
      </c>
      <c r="D91" s="17">
        <f t="shared" si="4"/>
        <v>44800.91494093385</v>
      </c>
      <c r="E91" s="81">
        <f>MAX($D$3:D91)</f>
        <v>44800.91494093385</v>
      </c>
      <c r="F91" s="19">
        <f t="shared" si="5"/>
        <v>0</v>
      </c>
    </row>
    <row r="92" spans="1:6">
      <c r="A92" s="5">
        <v>1960</v>
      </c>
      <c r="B92" s="23">
        <f>'Exhibit 6'!M96</f>
        <v>1</v>
      </c>
      <c r="C92" s="19">
        <f>'Exhibit 6'!J96</f>
        <v>4.4895200006476843E-2</v>
      </c>
      <c r="D92" s="17">
        <f t="shared" si="4"/>
        <v>46812.260977680235</v>
      </c>
      <c r="E92" s="81">
        <f>MAX($D$3:D92)</f>
        <v>46812.260977680235</v>
      </c>
      <c r="F92" s="19">
        <f t="shared" si="5"/>
        <v>0</v>
      </c>
    </row>
    <row r="93" spans="1:6">
      <c r="A93" s="5">
        <v>1961</v>
      </c>
      <c r="B93" s="23">
        <f>'Exhibit 6'!M97</f>
        <v>0</v>
      </c>
      <c r="C93" s="19">
        <f>'Exhibit 6'!J97</f>
        <v>0.18245255637419033</v>
      </c>
      <c r="D93" s="17">
        <f t="shared" si="4"/>
        <v>55353.27766271375</v>
      </c>
      <c r="E93" s="81">
        <f>MAX($D$3:D93)</f>
        <v>55353.27766271375</v>
      </c>
      <c r="F93" s="19">
        <f t="shared" si="5"/>
        <v>0</v>
      </c>
    </row>
    <row r="94" spans="1:6">
      <c r="A94" s="5">
        <v>1962</v>
      </c>
      <c r="B94" s="23">
        <f>'Exhibit 6'!M98</f>
        <v>0</v>
      </c>
      <c r="C94" s="19">
        <f>'Exhibit 6'!J98</f>
        <v>-4.0018516684065419E-2</v>
      </c>
      <c r="D94" s="17">
        <f t="shared" si="4"/>
        <v>53138.121597050733</v>
      </c>
      <c r="E94" s="81">
        <f>MAX($D$3:D94)</f>
        <v>55353.27766271375</v>
      </c>
      <c r="F94" s="19">
        <f t="shared" si="5"/>
        <v>4.0018516684065419E-2</v>
      </c>
    </row>
    <row r="95" spans="1:6">
      <c r="A95" s="5">
        <v>1963</v>
      </c>
      <c r="B95" s="23">
        <f>'Exhibit 6'!M99</f>
        <v>0</v>
      </c>
      <c r="C95" s="19">
        <f>'Exhibit 6'!J99</f>
        <v>0.19053261266423727</v>
      </c>
      <c r="D95" s="17">
        <f t="shared" si="4"/>
        <v>63262.666737006744</v>
      </c>
      <c r="E95" s="81">
        <f>MAX($D$3:D95)</f>
        <v>63262.666737006744</v>
      </c>
      <c r="F95" s="19">
        <f t="shared" si="5"/>
        <v>0</v>
      </c>
    </row>
    <row r="96" spans="1:6">
      <c r="A96" s="5">
        <v>1964</v>
      </c>
      <c r="B96" s="23">
        <f>'Exhibit 6'!M100</f>
        <v>0</v>
      </c>
      <c r="C96" s="19">
        <f>'Exhibit 6'!J100</f>
        <v>0.14804296423001451</v>
      </c>
      <c r="D96" s="17">
        <f t="shared" si="4"/>
        <v>72628.259445848758</v>
      </c>
      <c r="E96" s="81">
        <f>MAX($D$3:D96)</f>
        <v>72628.259445848758</v>
      </c>
      <c r="F96" s="19">
        <f t="shared" si="5"/>
        <v>0</v>
      </c>
    </row>
    <row r="97" spans="1:6">
      <c r="A97" s="5">
        <v>1965</v>
      </c>
      <c r="B97" s="23">
        <f>'Exhibit 6'!M101</f>
        <v>0</v>
      </c>
      <c r="C97" s="19">
        <f>'Exhibit 6'!J101</f>
        <v>9.4146824527425288E-2</v>
      </c>
      <c r="D97" s="17">
        <f t="shared" si="4"/>
        <v>79465.979443629403</v>
      </c>
      <c r="E97" s="81">
        <f>MAX($D$3:D97)</f>
        <v>79465.979443629403</v>
      </c>
      <c r="F97" s="19">
        <f t="shared" si="5"/>
        <v>0</v>
      </c>
    </row>
    <row r="98" spans="1:6">
      <c r="A98" s="5">
        <v>1966</v>
      </c>
      <c r="B98" s="23">
        <f>'Exhibit 6'!M102</f>
        <v>0</v>
      </c>
      <c r="C98" s="19">
        <f>'Exhibit 6'!J102</f>
        <v>-9.5579872244015651E-2</v>
      </c>
      <c r="D98" s="17">
        <f t="shared" si="4"/>
        <v>71870.631280661735</v>
      </c>
      <c r="E98" s="81">
        <f>MAX($D$3:D98)</f>
        <v>79465.979443629403</v>
      </c>
      <c r="F98" s="19">
        <f t="shared" si="5"/>
        <v>9.5579872244015651E-2</v>
      </c>
    </row>
    <row r="99" spans="1:6">
      <c r="A99" s="5">
        <v>1967</v>
      </c>
      <c r="B99" s="23">
        <f>'Exhibit 6'!M103</f>
        <v>0</v>
      </c>
      <c r="C99" s="19">
        <f>'Exhibit 6'!J103</f>
        <v>0.11915603638516603</v>
      </c>
      <c r="D99" s="17">
        <f t="shared" si="4"/>
        <v>80434.450836565113</v>
      </c>
      <c r="E99" s="81">
        <f>MAX($D$3:D99)</f>
        <v>80434.450836565113</v>
      </c>
      <c r="F99" s="19">
        <f t="shared" si="5"/>
        <v>0</v>
      </c>
    </row>
    <row r="100" spans="1:6">
      <c r="A100" s="5">
        <v>1968</v>
      </c>
      <c r="B100" s="23">
        <f>'Exhibit 6'!M104</f>
        <v>0</v>
      </c>
      <c r="C100" s="19">
        <f>'Exhibit 6'!J104</f>
        <v>5.9356143362463643E-2</v>
      </c>
      <c r="D100" s="17">
        <f t="shared" ref="D100:D131" si="6">D99*(1+C100)</f>
        <v>85208.72963170131</v>
      </c>
      <c r="E100" s="81">
        <f>MAX($D$3:D100)</f>
        <v>85208.72963170131</v>
      </c>
      <c r="F100" s="19">
        <f t="shared" si="5"/>
        <v>0</v>
      </c>
    </row>
    <row r="101" spans="1:6">
      <c r="A101" s="5">
        <v>1969</v>
      </c>
      <c r="B101" s="23">
        <f>'Exhibit 6'!M105</f>
        <v>0</v>
      </c>
      <c r="C101" s="19">
        <f>'Exhibit 6'!J105</f>
        <v>-0.13729961691545389</v>
      </c>
      <c r="D101" s="17">
        <f t="shared" si="6"/>
        <v>73509.603695416241</v>
      </c>
      <c r="E101" s="81">
        <f>MAX($D$3:D101)</f>
        <v>85208.72963170131</v>
      </c>
      <c r="F101" s="19">
        <f t="shared" si="5"/>
        <v>0.13729961691545378</v>
      </c>
    </row>
    <row r="102" spans="1:6">
      <c r="A102" s="5">
        <v>1970</v>
      </c>
      <c r="B102" s="23">
        <f>'Exhibit 6'!M106</f>
        <v>1</v>
      </c>
      <c r="C102" s="19">
        <f>'Exhibit 6'!J106</f>
        <v>1.6213277660587E-2</v>
      </c>
      <c r="D102" s="17">
        <f t="shared" si="6"/>
        <v>74701.435310849731</v>
      </c>
      <c r="E102" s="81">
        <f>MAX($D$3:D102)</f>
        <v>85208.72963170131</v>
      </c>
      <c r="F102" s="19">
        <f t="shared" si="5"/>
        <v>0.12331241606660936</v>
      </c>
    </row>
    <row r="103" spans="1:6">
      <c r="A103" s="5">
        <v>1971</v>
      </c>
      <c r="B103" s="23">
        <f>'Exhibit 6'!M107</f>
        <v>0</v>
      </c>
      <c r="C103" s="19">
        <f>'Exhibit 6'!J107</f>
        <v>0.10178092612530754</v>
      </c>
      <c r="D103" s="17">
        <f t="shared" si="6"/>
        <v>82304.616579677764</v>
      </c>
      <c r="E103" s="81">
        <f>MAX($D$3:D103)</f>
        <v>85208.72963170131</v>
      </c>
      <c r="F103" s="19">
        <f t="shared" si="5"/>
        <v>3.4082341851310649E-2</v>
      </c>
    </row>
    <row r="104" spans="1:6">
      <c r="A104" s="5">
        <v>1972</v>
      </c>
      <c r="B104" s="23">
        <f>'Exhibit 6'!M108</f>
        <v>0</v>
      </c>
      <c r="C104" s="19">
        <f>'Exhibit 6'!J108</f>
        <v>0.13542464856905223</v>
      </c>
      <c r="D104" s="17">
        <f t="shared" si="6"/>
        <v>93450.690355591214</v>
      </c>
      <c r="E104" s="81">
        <f>MAX($D$3:D104)</f>
        <v>93450.690355591214</v>
      </c>
      <c r="F104" s="19">
        <f t="shared" si="5"/>
        <v>0</v>
      </c>
    </row>
    <row r="105" spans="1:6">
      <c r="A105" s="5">
        <v>1973</v>
      </c>
      <c r="B105" s="23">
        <f>'Exhibit 6'!M109</f>
        <v>0</v>
      </c>
      <c r="C105" s="19">
        <f>'Exhibit 6'!J109</f>
        <v>-0.23197022600143669</v>
      </c>
      <c r="D105" s="17">
        <f t="shared" si="6"/>
        <v>71772.912593814443</v>
      </c>
      <c r="E105" s="81">
        <f>MAX($D$3:D105)</f>
        <v>93450.690355591214</v>
      </c>
      <c r="F105" s="19">
        <f t="shared" si="5"/>
        <v>0.23197022600143669</v>
      </c>
    </row>
    <row r="106" spans="1:6">
      <c r="A106" s="5">
        <v>1974</v>
      </c>
      <c r="B106" s="23">
        <f>'Exhibit 6'!M110</f>
        <v>1</v>
      </c>
      <c r="C106" s="19">
        <f>'Exhibit 6'!J110</f>
        <v>-0.29122800150419448</v>
      </c>
      <c r="D106" s="17">
        <f t="shared" si="6"/>
        <v>50870.630696982633</v>
      </c>
      <c r="E106" s="81">
        <f>MAX($D$3:D106)</f>
        <v>93450.690355591214</v>
      </c>
      <c r="F106" s="19">
        <f t="shared" si="5"/>
        <v>0.45564200217875639</v>
      </c>
    </row>
    <row r="107" spans="1:6">
      <c r="A107" s="5">
        <v>1975</v>
      </c>
      <c r="B107" s="23">
        <f>'Exhibit 6'!M111</f>
        <v>0</v>
      </c>
      <c r="C107" s="19">
        <f>'Exhibit 6'!J111</f>
        <v>0.29838813623852833</v>
      </c>
      <c r="D107" s="17">
        <f t="shared" si="6"/>
        <v>66049.823379933747</v>
      </c>
      <c r="E107" s="81">
        <f>MAX($D$3:D107)</f>
        <v>93450.690355591214</v>
      </c>
      <c r="F107" s="19">
        <f t="shared" si="5"/>
        <v>0.29321203376233862</v>
      </c>
    </row>
    <row r="108" spans="1:6">
      <c r="A108" s="5">
        <v>1976</v>
      </c>
      <c r="B108" s="23">
        <f>'Exhibit 6'!M112</f>
        <v>0</v>
      </c>
      <c r="C108" s="19">
        <f>'Exhibit 6'!J112</f>
        <v>5.8363555823807811E-2</v>
      </c>
      <c r="D108" s="17">
        <f t="shared" si="6"/>
        <v>69904.72593392116</v>
      </c>
      <c r="E108" s="81">
        <f>MAX($D$3:D108)</f>
        <v>93450.690355591214</v>
      </c>
      <c r="F108" s="19">
        <f t="shared" si="5"/>
        <v>0.25196137483923131</v>
      </c>
    </row>
    <row r="109" spans="1:6">
      <c r="A109" s="5">
        <v>1977</v>
      </c>
      <c r="B109" s="23">
        <f>'Exhibit 6'!M113</f>
        <v>0</v>
      </c>
      <c r="C109" s="19">
        <f>'Exhibit 6'!J113</f>
        <v>-0.14415643964935942</v>
      </c>
      <c r="D109" s="17">
        <f t="shared" si="6"/>
        <v>59827.509528622846</v>
      </c>
      <c r="E109" s="81">
        <f>MAX($D$3:D109)</f>
        <v>93450.690355591214</v>
      </c>
      <c r="F109" s="19">
        <f t="shared" si="5"/>
        <v>0.35979595976260936</v>
      </c>
    </row>
    <row r="110" spans="1:6">
      <c r="A110" s="5">
        <v>1978</v>
      </c>
      <c r="B110" s="23">
        <f>'Exhibit 6'!M114</f>
        <v>0</v>
      </c>
      <c r="C110" s="19">
        <f>'Exhibit 6'!J114</f>
        <v>6.240595709818586E-2</v>
      </c>
      <c r="D110" s="17">
        <f t="shared" si="6"/>
        <v>63561.10252155739</v>
      </c>
      <c r="E110" s="81">
        <f>MAX($D$3:D110)</f>
        <v>93450.690355591214</v>
      </c>
      <c r="F110" s="19">
        <f t="shared" si="5"/>
        <v>0.3198434138934696</v>
      </c>
    </row>
    <row r="111" spans="1:6">
      <c r="A111" s="5">
        <v>1979</v>
      </c>
      <c r="B111" s="23">
        <f>'Exhibit 6'!M115</f>
        <v>0</v>
      </c>
      <c r="C111" s="19">
        <f>'Exhibit 6'!J115</f>
        <v>2.5894889524092912E-2</v>
      </c>
      <c r="D111" s="17">
        <f t="shared" si="6"/>
        <v>65207.010249382663</v>
      </c>
      <c r="E111" s="81">
        <f>MAX($D$3:D111)</f>
        <v>93450.690355591214</v>
      </c>
      <c r="F111" s="19">
        <f t="shared" si="5"/>
        <v>0.3022308342371568</v>
      </c>
    </row>
    <row r="112" spans="1:6">
      <c r="A112" s="5">
        <v>1980</v>
      </c>
      <c r="B112" s="23">
        <f>'Exhibit 6'!M116</f>
        <v>0</v>
      </c>
      <c r="C112" s="19">
        <f>'Exhibit 6'!J116</f>
        <v>0.12219177684540949</v>
      </c>
      <c r="D112" s="17">
        <f t="shared" si="6"/>
        <v>73174.770694531559</v>
      </c>
      <c r="E112" s="81">
        <f>MAX($D$3:D112)</f>
        <v>93450.690355591214</v>
      </c>
      <c r="F112" s="19">
        <f t="shared" si="5"/>
        <v>0.21696918004465582</v>
      </c>
    </row>
    <row r="113" spans="1:6">
      <c r="A113" s="5">
        <v>1981</v>
      </c>
      <c r="B113" s="23">
        <f>'Exhibit 6'!M117</f>
        <v>1</v>
      </c>
      <c r="C113" s="19">
        <f>'Exhibit 6'!J117</f>
        <v>-0.14027362952167666</v>
      </c>
      <c r="D113" s="17">
        <f t="shared" si="6"/>
        <v>62910.280019793194</v>
      </c>
      <c r="E113" s="81">
        <f>MAX($D$3:D113)</f>
        <v>93450.690355591214</v>
      </c>
      <c r="F113" s="19">
        <f t="shared" si="5"/>
        <v>0.32680775518712657</v>
      </c>
    </row>
    <row r="114" spans="1:6">
      <c r="A114" s="5">
        <v>1982</v>
      </c>
      <c r="B114" s="23">
        <f>'Exhibit 6'!M118</f>
        <v>1</v>
      </c>
      <c r="C114" s="19">
        <f>'Exhibit 6'!J118</f>
        <v>0.24259127126942825</v>
      </c>
      <c r="D114" s="17">
        <f t="shared" si="6"/>
        <v>78171.764825710532</v>
      </c>
      <c r="E114" s="81">
        <f>MAX($D$3:D114)</f>
        <v>93450.690355591214</v>
      </c>
      <c r="F114" s="19">
        <f t="shared" si="5"/>
        <v>0.16349719270925145</v>
      </c>
    </row>
    <row r="115" spans="1:6">
      <c r="A115" s="5">
        <v>1983</v>
      </c>
      <c r="B115" s="23">
        <f>'Exhibit 6'!M119</f>
        <v>0</v>
      </c>
      <c r="C115" s="19">
        <f>'Exhibit 6'!J119</f>
        <v>0.15408568045154092</v>
      </c>
      <c r="D115" s="17">
        <f t="shared" si="6"/>
        <v>90216.91440097797</v>
      </c>
      <c r="E115" s="81">
        <f>MAX($D$3:D115)</f>
        <v>93450.690355591214</v>
      </c>
      <c r="F115" s="19">
        <f t="shared" si="5"/>
        <v>3.4604088448232262E-2</v>
      </c>
    </row>
    <row r="116" spans="1:6">
      <c r="A116" s="5">
        <v>1984</v>
      </c>
      <c r="B116" s="23">
        <f>'Exhibit 6'!M120</f>
        <v>0</v>
      </c>
      <c r="C116" s="19">
        <f>'Exhibit 6'!J120</f>
        <v>3.9889211351507248E-2</v>
      </c>
      <c r="D116" s="17">
        <f t="shared" si="6"/>
        <v>93815.595966999419</v>
      </c>
      <c r="E116" s="81">
        <f>MAX($D$3:D116)</f>
        <v>93815.595966999419</v>
      </c>
      <c r="F116" s="19">
        <f t="shared" si="5"/>
        <v>0</v>
      </c>
    </row>
    <row r="117" spans="1:6">
      <c r="A117" s="5">
        <v>1985</v>
      </c>
      <c r="B117" s="23">
        <f>'Exhibit 6'!M121</f>
        <v>0</v>
      </c>
      <c r="C117" s="19">
        <f>'Exhibit 6'!J121</f>
        <v>0.21208753126785118</v>
      </c>
      <c r="D117" s="17">
        <f t="shared" si="6"/>
        <v>113712.7141100625</v>
      </c>
      <c r="E117" s="81">
        <f>MAX($D$3:D117)</f>
        <v>113712.7141100625</v>
      </c>
      <c r="F117" s="19">
        <f t="shared" si="5"/>
        <v>0</v>
      </c>
    </row>
    <row r="118" spans="1:6">
      <c r="A118" s="5">
        <v>1986</v>
      </c>
      <c r="B118" s="23">
        <f>'Exhibit 6'!M122</f>
        <v>0</v>
      </c>
      <c r="C118" s="19">
        <f>'Exhibit 6'!J122</f>
        <v>0.29144033829087324</v>
      </c>
      <c r="D118" s="17">
        <f t="shared" si="6"/>
        <v>146853.18597827246</v>
      </c>
      <c r="E118" s="81">
        <f>MAX($D$3:D118)</f>
        <v>146853.18597827246</v>
      </c>
      <c r="F118" s="19">
        <f t="shared" si="5"/>
        <v>0</v>
      </c>
    </row>
    <row r="119" spans="1:6">
      <c r="A119" s="5">
        <v>1987</v>
      </c>
      <c r="B119" s="23">
        <f>'Exhibit 6'!M123</f>
        <v>0</v>
      </c>
      <c r="C119" s="19">
        <f>'Exhibit 6'!J123</f>
        <v>-5.7860742619374128E-2</v>
      </c>
      <c r="D119" s="17">
        <f t="shared" si="6"/>
        <v>138356.15158154856</v>
      </c>
      <c r="E119" s="81">
        <f>MAX($D$3:D119)</f>
        <v>146853.18597827246</v>
      </c>
      <c r="F119" s="19">
        <f t="shared" si="5"/>
        <v>5.7860742619374128E-2</v>
      </c>
    </row>
    <row r="120" spans="1:6">
      <c r="A120" s="5">
        <v>1988</v>
      </c>
      <c r="B120" s="23">
        <f>'Exhibit 6'!M124</f>
        <v>0</v>
      </c>
      <c r="C120" s="19">
        <f>'Exhibit 6'!J124</f>
        <v>0.1257559062158049</v>
      </c>
      <c r="D120" s="17">
        <f t="shared" si="6"/>
        <v>155755.25480421746</v>
      </c>
      <c r="E120" s="81">
        <f>MAX($D$3:D120)</f>
        <v>155755.25480421746</v>
      </c>
      <c r="F120" s="19">
        <f t="shared" si="5"/>
        <v>0</v>
      </c>
    </row>
    <row r="121" spans="1:6">
      <c r="A121" s="5">
        <v>1989</v>
      </c>
      <c r="B121" s="23">
        <f>'Exhibit 6'!M125</f>
        <v>0</v>
      </c>
      <c r="C121" s="19">
        <f>'Exhibit 6'!J125</f>
        <v>0.16906158905388069</v>
      </c>
      <c r="D121" s="17">
        <f t="shared" si="6"/>
        <v>182087.48568491056</v>
      </c>
      <c r="E121" s="81">
        <f>MAX($D$3:D121)</f>
        <v>182087.48568491056</v>
      </c>
      <c r="F121" s="19">
        <f t="shared" si="5"/>
        <v>0</v>
      </c>
    </row>
    <row r="122" spans="1:6">
      <c r="A122" s="5">
        <v>1990</v>
      </c>
      <c r="B122" s="23">
        <f>'Exhibit 6'!M126</f>
        <v>1</v>
      </c>
      <c r="C122" s="19">
        <f>'Exhibit 6'!J126</f>
        <v>-6.0090128571347989E-2</v>
      </c>
      <c r="D122" s="17">
        <f t="shared" si="6"/>
        <v>171145.82525887078</v>
      </c>
      <c r="E122" s="81">
        <f>MAX($D$3:D122)</f>
        <v>182087.48568491056</v>
      </c>
      <c r="F122" s="19">
        <f t="shared" si="5"/>
        <v>6.00901285713481E-2</v>
      </c>
    </row>
    <row r="123" spans="1:6">
      <c r="A123" s="5">
        <v>1991</v>
      </c>
      <c r="B123" s="23">
        <f>'Exhibit 6'!M127</f>
        <v>0</v>
      </c>
      <c r="C123" s="19">
        <f>'Exhibit 6'!J127</f>
        <v>0.2824137988567692</v>
      </c>
      <c r="D123" s="17">
        <f t="shared" si="6"/>
        <v>219479.76792870529</v>
      </c>
      <c r="E123" s="81">
        <f>MAX($D$3:D123)</f>
        <v>219479.76792870529</v>
      </c>
      <c r="F123" s="19">
        <f t="shared" si="5"/>
        <v>0</v>
      </c>
    </row>
    <row r="124" spans="1:6">
      <c r="A124" s="5">
        <v>1992</v>
      </c>
      <c r="B124" s="23">
        <f>'Exhibit 6'!M128</f>
        <v>0</v>
      </c>
      <c r="C124" s="19">
        <f>'Exhibit 6'!J128</f>
        <v>4.1830560823749252E-2</v>
      </c>
      <c r="D124" s="17">
        <f t="shared" si="6"/>
        <v>228660.72971062936</v>
      </c>
      <c r="E124" s="81">
        <f>MAX($D$3:D124)</f>
        <v>228660.72971062936</v>
      </c>
      <c r="F124" s="19">
        <f t="shared" si="5"/>
        <v>0</v>
      </c>
    </row>
    <row r="125" spans="1:6">
      <c r="A125" s="5">
        <v>1993</v>
      </c>
      <c r="B125" s="23">
        <f>'Exhibit 6'!M129</f>
        <v>0</v>
      </c>
      <c r="C125" s="19">
        <f>'Exhibit 6'!J129</f>
        <v>8.8191117277393927E-2</v>
      </c>
      <c r="D125" s="17">
        <f t="shared" si="6"/>
        <v>248826.57494127395</v>
      </c>
      <c r="E125" s="81">
        <f>MAX($D$3:D125)</f>
        <v>248826.57494127395</v>
      </c>
      <c r="F125" s="19">
        <f t="shared" si="5"/>
        <v>0</v>
      </c>
    </row>
    <row r="126" spans="1:6">
      <c r="A126" s="5">
        <v>1994</v>
      </c>
      <c r="B126" s="23">
        <f>'Exhibit 6'!M130</f>
        <v>0</v>
      </c>
      <c r="C126" s="19">
        <f>'Exhibit 6'!J130</f>
        <v>-1.6091216933280306E-2</v>
      </c>
      <c r="D126" s="17">
        <f t="shared" si="6"/>
        <v>244822.65254512877</v>
      </c>
      <c r="E126" s="81">
        <f>MAX($D$3:D126)</f>
        <v>248826.57494127395</v>
      </c>
      <c r="F126" s="19">
        <f t="shared" si="5"/>
        <v>1.6091216933280306E-2</v>
      </c>
    </row>
    <row r="127" spans="1:6">
      <c r="A127" s="5">
        <v>1995</v>
      </c>
      <c r="B127" s="23">
        <f>'Exhibit 6'!M131</f>
        <v>0</v>
      </c>
      <c r="C127" s="19">
        <f>'Exhibit 6'!J131</f>
        <v>0.3144078619495343</v>
      </c>
      <c r="D127" s="17">
        <f t="shared" si="6"/>
        <v>321796.81928865641</v>
      </c>
      <c r="E127" s="81">
        <f>MAX($D$3:D127)</f>
        <v>321796.81928865641</v>
      </c>
      <c r="F127" s="19">
        <f t="shared" si="5"/>
        <v>0</v>
      </c>
    </row>
    <row r="128" spans="1:6">
      <c r="A128" s="5">
        <v>1996</v>
      </c>
      <c r="B128" s="23">
        <f>'Exhibit 6'!M132</f>
        <v>0</v>
      </c>
      <c r="C128" s="19">
        <f>'Exhibit 6'!J132</f>
        <v>0.23375671692216038</v>
      </c>
      <c r="D128" s="17">
        <f t="shared" si="6"/>
        <v>397018.98728156649</v>
      </c>
      <c r="E128" s="81">
        <f>MAX($D$3:D128)</f>
        <v>397018.98728156649</v>
      </c>
      <c r="F128" s="19">
        <f t="shared" si="5"/>
        <v>0</v>
      </c>
    </row>
    <row r="129" spans="1:6">
      <c r="A129" s="5">
        <v>1997</v>
      </c>
      <c r="B129" s="23">
        <f>'Exhibit 6'!M133</f>
        <v>0</v>
      </c>
      <c r="C129" s="19">
        <f>'Exhibit 6'!J133</f>
        <v>0.25775462014761397</v>
      </c>
      <c r="D129" s="17">
        <f t="shared" si="6"/>
        <v>499352.46553971706</v>
      </c>
      <c r="E129" s="81">
        <f>MAX($D$3:D129)</f>
        <v>499352.46553971706</v>
      </c>
      <c r="F129" s="19">
        <f t="shared" si="5"/>
        <v>0</v>
      </c>
    </row>
    <row r="130" spans="1:6">
      <c r="A130" s="5">
        <v>1998</v>
      </c>
      <c r="B130" s="23">
        <f>'Exhibit 6'!M134</f>
        <v>0</v>
      </c>
      <c r="C130" s="19">
        <f>'Exhibit 6'!J134</f>
        <v>0.29150296947092147</v>
      </c>
      <c r="D130" s="17">
        <f t="shared" si="6"/>
        <v>644915.19205717056</v>
      </c>
      <c r="E130" s="81">
        <f>MAX($D$3:D130)</f>
        <v>644915.19205717056</v>
      </c>
      <c r="F130" s="19">
        <f t="shared" si="5"/>
        <v>0</v>
      </c>
    </row>
    <row r="131" spans="1:6">
      <c r="A131" s="5">
        <v>1999</v>
      </c>
      <c r="B131" s="23">
        <f>'Exhibit 6'!M135</f>
        <v>0</v>
      </c>
      <c r="C131" s="19">
        <f>'Exhibit 6'!J135</f>
        <v>0.12417065786098447</v>
      </c>
      <c r="D131" s="17">
        <f t="shared" si="6"/>
        <v>724994.73571945261</v>
      </c>
      <c r="E131" s="81">
        <f>MAX($D$3:D131)</f>
        <v>724994.73571945261</v>
      </c>
      <c r="F131" s="19">
        <f t="shared" si="5"/>
        <v>0</v>
      </c>
    </row>
    <row r="132" spans="1:6">
      <c r="A132" s="5">
        <v>2000</v>
      </c>
      <c r="B132" s="23">
        <f>'Exhibit 6'!M136</f>
        <v>0</v>
      </c>
      <c r="C132" s="19">
        <f>'Exhibit 6'!J136</f>
        <v>-8.5810510292833486E-2</v>
      </c>
      <c r="D132" s="17">
        <f t="shared" ref="D132:D143" si="7">D131*(1+C132)</f>
        <v>662782.56748774846</v>
      </c>
      <c r="E132" s="81">
        <f>MAX($D$3:D132)</f>
        <v>724994.73571945261</v>
      </c>
      <c r="F132" s="19">
        <f t="shared" si="5"/>
        <v>8.5810510292833486E-2</v>
      </c>
    </row>
    <row r="133" spans="1:6">
      <c r="A133" s="5">
        <v>2001</v>
      </c>
      <c r="B133" s="23">
        <f>'Exhibit 6'!M137</f>
        <v>1</v>
      </c>
      <c r="C133" s="19">
        <f>'Exhibit 6'!J137</f>
        <v>-0.14430209463916088</v>
      </c>
      <c r="D133" s="17">
        <f t="shared" si="7"/>
        <v>567141.65470894531</v>
      </c>
      <c r="E133" s="81">
        <f>MAX($D$3:D133)</f>
        <v>724994.73571945261</v>
      </c>
      <c r="F133" s="19">
        <f t="shared" si="5"/>
        <v>0.2177299685546833</v>
      </c>
    </row>
    <row r="134" spans="1:6">
      <c r="A134" s="5">
        <v>2002</v>
      </c>
      <c r="B134" s="23">
        <f>'Exhibit 6'!M138</f>
        <v>0</v>
      </c>
      <c r="C134" s="19">
        <f>'Exhibit 6'!J138</f>
        <v>-0.22047371020594797</v>
      </c>
      <c r="D134" s="17">
        <f t="shared" si="7"/>
        <v>442101.82988292351</v>
      </c>
      <c r="E134" s="81">
        <f>MAX($D$3:D134)</f>
        <v>724994.73571945261</v>
      </c>
      <c r="F134" s="19">
        <f t="shared" si="5"/>
        <v>0.3901999447703558</v>
      </c>
    </row>
    <row r="135" spans="1:6">
      <c r="A135" s="5">
        <v>2003</v>
      </c>
      <c r="B135" s="23">
        <f>'Exhibit 6'!M139</f>
        <v>0</v>
      </c>
      <c r="C135" s="19">
        <f>'Exhibit 6'!J139</f>
        <v>0.25935260707809205</v>
      </c>
      <c r="D135" s="17">
        <f t="shared" si="7"/>
        <v>556762.09205705486</v>
      </c>
      <c r="E135" s="81">
        <f>MAX($D$3:D135)</f>
        <v>724994.73571945261</v>
      </c>
      <c r="F135" s="19">
        <f t="shared" si="5"/>
        <v>0.23204671065018301</v>
      </c>
    </row>
    <row r="136" spans="1:6">
      <c r="A136" s="5">
        <v>2004</v>
      </c>
      <c r="B136" s="23">
        <f>'Exhibit 6'!M140</f>
        <v>0</v>
      </c>
      <c r="C136" s="19">
        <f>'Exhibit 6'!J140</f>
        <v>2.975325029363618E-2</v>
      </c>
      <c r="D136" s="17">
        <f t="shared" si="7"/>
        <v>573327.5739360369</v>
      </c>
      <c r="E136" s="81">
        <f>MAX($D$3:D136)</f>
        <v>724994.73571945261</v>
      </c>
      <c r="F136" s="19">
        <f t="shared" si="5"/>
        <v>0.20919760421833677</v>
      </c>
    </row>
    <row r="137" spans="1:6">
      <c r="A137" s="5">
        <v>2005</v>
      </c>
      <c r="B137" s="23">
        <f>'Exhibit 6'!M141</f>
        <v>0</v>
      </c>
      <c r="C137" s="19">
        <f>'Exhibit 6'!J141</f>
        <v>5.8980447745962783E-2</v>
      </c>
      <c r="D137" s="17">
        <f t="shared" si="7"/>
        <v>607142.69095189089</v>
      </c>
      <c r="E137" s="81">
        <f>MAX($D$3:D137)</f>
        <v>724994.73571945261</v>
      </c>
      <c r="F137" s="19">
        <f t="shared" ref="F137:F143" si="8">1-D137/E137</f>
        <v>0.16255572483655423</v>
      </c>
    </row>
    <row r="138" spans="1:6">
      <c r="A138" s="5">
        <v>2006</v>
      </c>
      <c r="B138" s="23">
        <f>'Exhibit 6'!M142</f>
        <v>0</v>
      </c>
      <c r="C138" s="19">
        <f>'Exhibit 6'!J142</f>
        <v>0.11014420374305733</v>
      </c>
      <c r="D138" s="17">
        <f t="shared" si="7"/>
        <v>674015.93920520402</v>
      </c>
      <c r="E138" s="81">
        <f>MAX($D$3:D138)</f>
        <v>724994.73571945261</v>
      </c>
      <c r="F138" s="19">
        <f t="shared" si="8"/>
        <v>7.0316091969494732E-2</v>
      </c>
    </row>
    <row r="139" spans="1:6">
      <c r="A139" s="5">
        <v>2007</v>
      </c>
      <c r="B139" s="23">
        <f>'Exhibit 6'!M143</f>
        <v>0</v>
      </c>
      <c r="C139" s="19">
        <f>'Exhibit 6'!J143</f>
        <v>-5.3392550559229646E-2</v>
      </c>
      <c r="D139" s="17">
        <f t="shared" si="7"/>
        <v>638028.50909346354</v>
      </c>
      <c r="E139" s="81">
        <f>MAX($D$3:D139)</f>
        <v>724994.73571945261</v>
      </c>
      <c r="F139" s="19">
        <f t="shared" si="8"/>
        <v>0.11995428703311573</v>
      </c>
    </row>
    <row r="140" spans="1:6">
      <c r="A140" s="5">
        <v>2008</v>
      </c>
      <c r="B140" s="23">
        <f>'Exhibit 6'!M144</f>
        <v>1</v>
      </c>
      <c r="C140" s="19">
        <f>'Exhibit 6'!J144</f>
        <v>-0.3514994224216611</v>
      </c>
      <c r="D140" s="17">
        <f t="shared" si="7"/>
        <v>413761.85665855755</v>
      </c>
      <c r="E140" s="81">
        <f>MAX($D$3:D140)</f>
        <v>724994.73571945261</v>
      </c>
      <c r="F140" s="19">
        <f t="shared" si="8"/>
        <v>0.42928984684563454</v>
      </c>
    </row>
    <row r="141" spans="1:6">
      <c r="A141" s="5">
        <v>2009</v>
      </c>
      <c r="B141" s="23">
        <f>'Exhibit 6'!M145</f>
        <v>0</v>
      </c>
      <c r="C141" s="19">
        <f>'Exhibit 6'!J145</f>
        <v>0.29008238650075713</v>
      </c>
      <c r="D141" s="17">
        <f t="shared" si="7"/>
        <v>533786.88348105608</v>
      </c>
      <c r="E141" s="81">
        <f>MAX($D$3:D141)</f>
        <v>724994.73571945261</v>
      </c>
      <c r="F141" s="19">
        <f t="shared" si="8"/>
        <v>0.26373688361840353</v>
      </c>
    </row>
    <row r="142" spans="1:6">
      <c r="A142" s="5">
        <v>2010</v>
      </c>
      <c r="B142" s="23">
        <f>'Exhibit 6'!M146</f>
        <v>0</v>
      </c>
      <c r="C142" s="19">
        <f>'Exhibit 6'!J146</f>
        <v>0.14312350749611524</v>
      </c>
      <c r="D142" s="17">
        <f t="shared" si="7"/>
        <v>610184.33450028498</v>
      </c>
      <c r="E142" s="81">
        <f>MAX($D$3:D142)</f>
        <v>724994.73571945261</v>
      </c>
      <c r="F142" s="19">
        <f t="shared" si="8"/>
        <v>0.15836032396184907</v>
      </c>
    </row>
    <row r="143" spans="1:6">
      <c r="A143" s="5">
        <v>2011</v>
      </c>
      <c r="B143" s="23">
        <f>'Exhibit 6'!M147</f>
        <v>0</v>
      </c>
      <c r="C143" s="19">
        <f>'Exhibit 6'!J147</f>
        <v>5.2044392665353545E-3</v>
      </c>
      <c r="D143" s="17">
        <f t="shared" si="7"/>
        <v>613360.00181058305</v>
      </c>
      <c r="E143" s="81">
        <f>MAX($D$3:D143)</f>
        <v>724994.73571945261</v>
      </c>
      <c r="F143" s="19">
        <f t="shared" si="8"/>
        <v>0.15398006138360187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63"/>
  <sheetViews>
    <sheetView zoomScale="90" zoomScaleNormal="90" workbookViewId="0">
      <pane xSplit="1" ySplit="4" topLeftCell="B144" activePane="bottomRight" state="frozen"/>
      <selection pane="topRight" activeCell="B1" sqref="B1"/>
      <selection pane="bottomLeft" activeCell="A4" sqref="A4"/>
      <selection pane="bottomRight" activeCell="A152" sqref="A152"/>
    </sheetView>
  </sheetViews>
  <sheetFormatPr defaultColWidth="9.140625" defaultRowHeight="16.5"/>
  <cols>
    <col min="1" max="4" width="12.7109375" style="5" customWidth="1"/>
    <col min="5" max="7" width="12.7109375" style="20" customWidth="1"/>
    <col min="8" max="11" width="12.7109375" style="5" customWidth="1"/>
    <col min="12" max="12" width="11.5703125" style="5" customWidth="1"/>
    <col min="13" max="16384" width="9.140625" style="5"/>
  </cols>
  <sheetData>
    <row r="1" spans="1:16" ht="17.25">
      <c r="A1" s="4" t="s">
        <v>220</v>
      </c>
    </row>
    <row r="2" spans="1:16">
      <c r="I2" s="9" t="s">
        <v>37</v>
      </c>
      <c r="J2" s="9" t="s">
        <v>39</v>
      </c>
      <c r="K2" s="9" t="s">
        <v>41</v>
      </c>
      <c r="L2" s="9"/>
    </row>
    <row r="3" spans="1:16" ht="17.25">
      <c r="A3" s="10"/>
      <c r="B3" s="143" t="s">
        <v>33</v>
      </c>
      <c r="C3" s="143"/>
      <c r="D3" s="143"/>
      <c r="E3" s="143"/>
      <c r="F3" s="11" t="s">
        <v>50</v>
      </c>
      <c r="G3" s="11" t="s">
        <v>35</v>
      </c>
      <c r="H3" s="12" t="s">
        <v>36</v>
      </c>
      <c r="I3" s="9" t="s">
        <v>38</v>
      </c>
      <c r="J3" s="9" t="s">
        <v>40</v>
      </c>
      <c r="K3" s="9" t="s">
        <v>40</v>
      </c>
      <c r="L3" s="9"/>
    </row>
    <row r="4" spans="1:16">
      <c r="A4" s="13" t="s">
        <v>27</v>
      </c>
      <c r="B4" s="13" t="s">
        <v>28</v>
      </c>
      <c r="C4" s="13" t="s">
        <v>29</v>
      </c>
      <c r="D4" s="13" t="s">
        <v>30</v>
      </c>
      <c r="E4" s="14" t="s">
        <v>47</v>
      </c>
      <c r="F4" s="14" t="s">
        <v>47</v>
      </c>
      <c r="G4" s="14" t="s">
        <v>34</v>
      </c>
      <c r="H4" s="13" t="s">
        <v>87</v>
      </c>
      <c r="I4" s="13" t="s">
        <v>118</v>
      </c>
      <c r="J4" s="14" t="s">
        <v>119</v>
      </c>
      <c r="K4" s="14" t="s">
        <v>119</v>
      </c>
      <c r="L4" s="26"/>
    </row>
    <row r="5" spans="1:16">
      <c r="A5" s="5">
        <v>1871</v>
      </c>
      <c r="B5" s="15">
        <v>4.8600000000000003</v>
      </c>
      <c r="C5" s="15">
        <v>0.4</v>
      </c>
      <c r="D5" s="15">
        <v>0.26</v>
      </c>
      <c r="F5" s="20">
        <v>6.3500000000000001E-2</v>
      </c>
      <c r="H5" s="16">
        <v>0</v>
      </c>
      <c r="I5" s="17">
        <v>7.665</v>
      </c>
      <c r="J5" s="17"/>
      <c r="K5" s="17"/>
      <c r="L5" s="17"/>
      <c r="N5" s="138"/>
      <c r="O5" s="138"/>
      <c r="P5" s="137"/>
    </row>
    <row r="6" spans="1:16">
      <c r="A6" s="5">
        <v>1872</v>
      </c>
      <c r="B6" s="15">
        <v>5.1100000000000003</v>
      </c>
      <c r="C6" s="15">
        <v>0.43</v>
      </c>
      <c r="D6" s="15">
        <v>0.3</v>
      </c>
      <c r="E6" s="19">
        <f>(B6+D6)/B5-1</f>
        <v>0.11316872427983538</v>
      </c>
      <c r="F6" s="20">
        <v>7.8100000000000003E-2</v>
      </c>
      <c r="G6" s="19">
        <f>E6-F6</f>
        <v>3.5068724279835373E-2</v>
      </c>
      <c r="H6" s="16">
        <v>0</v>
      </c>
      <c r="I6" s="17">
        <v>8.3089999999999993</v>
      </c>
      <c r="J6" s="17"/>
      <c r="K6" s="17"/>
      <c r="L6" s="17"/>
      <c r="N6" s="138"/>
      <c r="O6" s="138"/>
      <c r="P6" s="137"/>
    </row>
    <row r="7" spans="1:16">
      <c r="A7" s="5">
        <v>1873</v>
      </c>
      <c r="B7" s="15">
        <v>4.66</v>
      </c>
      <c r="C7" s="15">
        <v>0.46</v>
      </c>
      <c r="D7" s="15">
        <v>0.33</v>
      </c>
      <c r="E7" s="19">
        <f t="shared" ref="E7:E37" si="0">(B7+D7)/B6-1</f>
        <v>-2.3483365949119372E-2</v>
      </c>
      <c r="F7" s="20">
        <v>8.3499999999999991E-2</v>
      </c>
      <c r="G7" s="19">
        <f t="shared" ref="G7:G37" si="1">E7-F7</f>
        <v>-0.10698336594911936</v>
      </c>
      <c r="H7" s="16">
        <v>1</v>
      </c>
      <c r="I7" s="17">
        <v>8.8369999999999997</v>
      </c>
      <c r="J7" s="17"/>
      <c r="K7" s="17"/>
      <c r="L7" s="17"/>
      <c r="N7" s="138"/>
      <c r="O7" s="138"/>
      <c r="P7" s="137"/>
    </row>
    <row r="8" spans="1:16">
      <c r="A8" s="5">
        <v>1874</v>
      </c>
      <c r="B8" s="15">
        <v>4.54</v>
      </c>
      <c r="C8" s="15">
        <v>0.46</v>
      </c>
      <c r="D8" s="15">
        <v>0.33</v>
      </c>
      <c r="E8" s="19">
        <f t="shared" si="0"/>
        <v>4.5064377682403345E-2</v>
      </c>
      <c r="F8" s="20">
        <v>6.8600000000000008E-2</v>
      </c>
      <c r="G8" s="19">
        <f t="shared" si="1"/>
        <v>-2.3535622317596663E-2</v>
      </c>
      <c r="H8" s="16">
        <v>1</v>
      </c>
      <c r="I8" s="17">
        <v>8.5630000000000006</v>
      </c>
      <c r="J8" s="17"/>
      <c r="K8" s="17"/>
      <c r="L8" s="17"/>
      <c r="N8" s="138"/>
      <c r="O8" s="138"/>
      <c r="P8" s="137"/>
    </row>
    <row r="9" spans="1:16">
      <c r="A9" s="5">
        <v>1875</v>
      </c>
      <c r="B9" s="15">
        <v>4.46</v>
      </c>
      <c r="C9" s="15">
        <v>0.36</v>
      </c>
      <c r="D9" s="15">
        <v>0.3</v>
      </c>
      <c r="E9" s="19">
        <f t="shared" si="0"/>
        <v>4.8458149779735615E-2</v>
      </c>
      <c r="F9" s="20">
        <v>4.9599999999999998E-2</v>
      </c>
      <c r="G9" s="19">
        <f t="shared" si="1"/>
        <v>-1.1418502202643829E-3</v>
      </c>
      <c r="H9" s="16">
        <v>1</v>
      </c>
      <c r="I9" s="17">
        <v>8.2390000000000008</v>
      </c>
      <c r="J9" s="17"/>
      <c r="K9" s="17"/>
      <c r="L9" s="17"/>
      <c r="N9" s="138"/>
      <c r="O9" s="138"/>
      <c r="P9" s="137"/>
    </row>
    <row r="10" spans="1:16">
      <c r="A10" s="5">
        <v>1876</v>
      </c>
      <c r="B10" s="15">
        <v>3.55</v>
      </c>
      <c r="C10" s="15">
        <v>0.28000000000000003</v>
      </c>
      <c r="D10" s="15">
        <v>0.3</v>
      </c>
      <c r="E10" s="19">
        <f t="shared" si="0"/>
        <v>-0.13677130044843056</v>
      </c>
      <c r="F10" s="20">
        <v>5.33E-2</v>
      </c>
      <c r="G10" s="19">
        <f t="shared" si="1"/>
        <v>-0.19007130044843057</v>
      </c>
      <c r="H10" s="16">
        <v>1</v>
      </c>
      <c r="I10" s="17">
        <v>8.3879999999999999</v>
      </c>
      <c r="J10" s="17"/>
      <c r="K10" s="17"/>
      <c r="L10" s="17"/>
      <c r="N10" s="138"/>
      <c r="O10" s="138"/>
      <c r="P10" s="137"/>
    </row>
    <row r="11" spans="1:16">
      <c r="A11" s="5">
        <v>1877</v>
      </c>
      <c r="B11" s="15">
        <v>3.25</v>
      </c>
      <c r="C11" s="15">
        <v>0.3</v>
      </c>
      <c r="D11" s="15">
        <v>0.19</v>
      </c>
      <c r="E11" s="19">
        <f t="shared" si="0"/>
        <v>-3.0985915492957705E-2</v>
      </c>
      <c r="F11" s="20">
        <v>5.0300000000000004E-2</v>
      </c>
      <c r="G11" s="19">
        <f t="shared" si="1"/>
        <v>-8.1285915492957717E-2</v>
      </c>
      <c r="H11" s="16">
        <v>1</v>
      </c>
      <c r="I11" s="17">
        <v>8.6039999999999992</v>
      </c>
      <c r="J11" s="17"/>
      <c r="K11" s="17"/>
      <c r="L11" s="17"/>
      <c r="N11" s="138"/>
      <c r="O11" s="138"/>
      <c r="P11" s="137"/>
    </row>
    <row r="12" spans="1:16">
      <c r="A12" s="5">
        <v>1878</v>
      </c>
      <c r="B12" s="15">
        <v>3.58</v>
      </c>
      <c r="C12" s="15">
        <v>0.31</v>
      </c>
      <c r="D12" s="15">
        <v>0.18</v>
      </c>
      <c r="E12" s="19">
        <f t="shared" si="0"/>
        <v>0.15692307692307694</v>
      </c>
      <c r="F12" s="20">
        <v>4.9000000000000002E-2</v>
      </c>
      <c r="G12" s="19">
        <f t="shared" si="1"/>
        <v>0.10792307692307694</v>
      </c>
      <c r="H12" s="16">
        <v>1</v>
      </c>
      <c r="I12" s="17">
        <v>8.4600000000000009</v>
      </c>
      <c r="J12" s="17"/>
      <c r="K12" s="17"/>
      <c r="L12" s="17"/>
      <c r="N12" s="138"/>
      <c r="O12" s="138"/>
      <c r="P12" s="137"/>
    </row>
    <row r="13" spans="1:16">
      <c r="A13" s="5">
        <v>1879</v>
      </c>
      <c r="B13" s="15">
        <v>5.1100000000000003</v>
      </c>
      <c r="C13" s="15">
        <v>0.38</v>
      </c>
      <c r="D13" s="15">
        <v>0.2</v>
      </c>
      <c r="E13" s="19">
        <f t="shared" si="0"/>
        <v>0.48324022346368722</v>
      </c>
      <c r="F13" s="20">
        <v>4.2500000000000003E-2</v>
      </c>
      <c r="G13" s="19">
        <f t="shared" si="1"/>
        <v>0.44074022346368724</v>
      </c>
      <c r="H13" s="16">
        <v>0</v>
      </c>
      <c r="I13" s="17">
        <v>9.4489999999999998</v>
      </c>
      <c r="J13" s="17"/>
      <c r="K13" s="17"/>
      <c r="L13" s="17"/>
      <c r="N13" s="138"/>
      <c r="O13" s="138"/>
      <c r="P13" s="137"/>
    </row>
    <row r="14" spans="1:16">
      <c r="A14" s="5">
        <v>1880</v>
      </c>
      <c r="B14" s="15">
        <v>6.19</v>
      </c>
      <c r="C14" s="15">
        <v>0.49</v>
      </c>
      <c r="D14" s="15">
        <v>0.26</v>
      </c>
      <c r="E14" s="19">
        <f t="shared" si="0"/>
        <v>0.26223091976516621</v>
      </c>
      <c r="F14" s="20">
        <v>5.0999999999999997E-2</v>
      </c>
      <c r="G14" s="19">
        <f t="shared" si="1"/>
        <v>0.21123091976516623</v>
      </c>
      <c r="H14" s="16">
        <v>0</v>
      </c>
      <c r="I14" s="17">
        <v>10.462</v>
      </c>
      <c r="J14" s="17"/>
      <c r="K14" s="17"/>
      <c r="L14" s="17"/>
      <c r="N14" s="138"/>
      <c r="O14" s="138"/>
      <c r="P14" s="137"/>
    </row>
    <row r="15" spans="1:16">
      <c r="A15" s="5">
        <v>1881</v>
      </c>
      <c r="B15" s="15">
        <v>5.92</v>
      </c>
      <c r="C15" s="15">
        <v>0.44</v>
      </c>
      <c r="D15" s="15">
        <v>0.32</v>
      </c>
      <c r="E15" s="19">
        <f t="shared" si="0"/>
        <v>8.0775444264942209E-3</v>
      </c>
      <c r="F15" s="20">
        <v>4.7899999999999998E-2</v>
      </c>
      <c r="G15" s="19">
        <f t="shared" si="1"/>
        <v>-3.9822455573505777E-2</v>
      </c>
      <c r="H15" s="16">
        <v>0</v>
      </c>
      <c r="I15" s="17">
        <v>11.74</v>
      </c>
      <c r="J15" s="17"/>
      <c r="K15" s="17"/>
      <c r="L15" s="17"/>
      <c r="N15" s="138"/>
      <c r="O15" s="138"/>
      <c r="P15" s="137"/>
    </row>
    <row r="16" spans="1:16">
      <c r="A16" s="5">
        <v>1882</v>
      </c>
      <c r="B16" s="15">
        <v>5.81</v>
      </c>
      <c r="C16" s="15">
        <v>0.43</v>
      </c>
      <c r="D16" s="15">
        <v>0.32</v>
      </c>
      <c r="E16" s="19">
        <f t="shared" si="0"/>
        <v>3.5472972972973027E-2</v>
      </c>
      <c r="F16" s="20">
        <v>5.2600000000000001E-2</v>
      </c>
      <c r="G16" s="19">
        <f t="shared" si="1"/>
        <v>-1.7127027027026974E-2</v>
      </c>
      <c r="H16" s="16">
        <v>1</v>
      </c>
      <c r="I16" s="17">
        <v>12.331</v>
      </c>
      <c r="J16" s="17"/>
      <c r="K16" s="17"/>
      <c r="L16" s="17"/>
      <c r="N16" s="138"/>
      <c r="O16" s="138"/>
      <c r="P16" s="137"/>
    </row>
    <row r="17" spans="1:16">
      <c r="A17" s="5">
        <v>1883</v>
      </c>
      <c r="B17" s="15">
        <v>5.18</v>
      </c>
      <c r="C17" s="15">
        <v>0.4</v>
      </c>
      <c r="D17" s="15">
        <v>0.33</v>
      </c>
      <c r="E17" s="19">
        <f t="shared" si="0"/>
        <v>-5.1635111876075723E-2</v>
      </c>
      <c r="F17" s="20">
        <v>5.3499999999999999E-2</v>
      </c>
      <c r="G17" s="19">
        <f t="shared" si="1"/>
        <v>-0.10513511187607572</v>
      </c>
      <c r="H17" s="16">
        <v>1</v>
      </c>
      <c r="I17" s="17">
        <v>12.435</v>
      </c>
      <c r="J17" s="17"/>
      <c r="K17" s="17"/>
      <c r="L17" s="17"/>
      <c r="N17" s="138"/>
      <c r="O17" s="138"/>
      <c r="P17" s="137"/>
    </row>
    <row r="18" spans="1:16">
      <c r="A18" s="5">
        <v>1884</v>
      </c>
      <c r="B18" s="15">
        <v>4.24</v>
      </c>
      <c r="C18" s="15">
        <v>0.31</v>
      </c>
      <c r="D18" s="15">
        <v>0.31</v>
      </c>
      <c r="E18" s="19">
        <f t="shared" si="0"/>
        <v>-0.1216216216216216</v>
      </c>
      <c r="F18" s="20">
        <v>5.6500000000000002E-2</v>
      </c>
      <c r="G18" s="19">
        <f t="shared" si="1"/>
        <v>-0.1781216216216216</v>
      </c>
      <c r="H18" s="16">
        <v>1</v>
      </c>
      <c r="I18" s="17">
        <v>11.896000000000001</v>
      </c>
      <c r="J18" s="17"/>
      <c r="K18" s="17"/>
      <c r="L18" s="17"/>
      <c r="N18" s="138"/>
      <c r="O18" s="138"/>
      <c r="P18" s="137"/>
    </row>
    <row r="19" spans="1:16">
      <c r="A19" s="5">
        <v>1885</v>
      </c>
      <c r="B19" s="15">
        <v>5.2</v>
      </c>
      <c r="C19" s="15">
        <v>0.27</v>
      </c>
      <c r="D19" s="15">
        <v>0.24</v>
      </c>
      <c r="E19" s="19">
        <f t="shared" si="0"/>
        <v>0.28301886792452824</v>
      </c>
      <c r="F19" s="20">
        <v>4.2199999999999994E-2</v>
      </c>
      <c r="G19" s="19">
        <f t="shared" si="1"/>
        <v>0.24081886792452825</v>
      </c>
      <c r="H19" s="16">
        <v>0</v>
      </c>
      <c r="I19" s="17">
        <v>11.705</v>
      </c>
      <c r="J19" s="17"/>
      <c r="K19" s="17"/>
      <c r="L19" s="17"/>
      <c r="N19" s="138"/>
      <c r="O19" s="138"/>
      <c r="P19" s="137"/>
    </row>
    <row r="20" spans="1:16">
      <c r="A20" s="5">
        <v>1886</v>
      </c>
      <c r="B20" s="15">
        <v>5.58</v>
      </c>
      <c r="C20" s="15">
        <v>0.33</v>
      </c>
      <c r="D20" s="15">
        <v>0.22</v>
      </c>
      <c r="E20" s="19">
        <f t="shared" si="0"/>
        <v>0.11538461538461542</v>
      </c>
      <c r="F20" s="20">
        <v>4.2599999999999999E-2</v>
      </c>
      <c r="G20" s="19">
        <f t="shared" si="1"/>
        <v>7.278461538461542E-2</v>
      </c>
      <c r="H20" s="16">
        <v>0</v>
      </c>
      <c r="I20" s="17">
        <v>12.297000000000001</v>
      </c>
      <c r="J20" s="17"/>
      <c r="K20" s="17"/>
      <c r="L20" s="17"/>
      <c r="N20" s="138"/>
      <c r="O20" s="138"/>
      <c r="P20" s="137"/>
    </row>
    <row r="21" spans="1:16">
      <c r="A21" s="5">
        <v>1887</v>
      </c>
      <c r="B21" s="15">
        <v>5.31</v>
      </c>
      <c r="C21" s="15">
        <v>0.36</v>
      </c>
      <c r="D21" s="15">
        <v>0.25</v>
      </c>
      <c r="E21" s="19">
        <f t="shared" si="0"/>
        <v>-3.5842293906810374E-3</v>
      </c>
      <c r="F21" s="20">
        <v>6.1100000000000002E-2</v>
      </c>
      <c r="G21" s="19">
        <f t="shared" si="1"/>
        <v>-6.4684229390681039E-2</v>
      </c>
      <c r="H21" s="16">
        <v>1</v>
      </c>
      <c r="I21" s="17">
        <v>13.273</v>
      </c>
      <c r="J21" s="17"/>
      <c r="K21" s="17"/>
      <c r="L21" s="17"/>
      <c r="N21" s="138"/>
      <c r="O21" s="138"/>
      <c r="P21" s="137"/>
    </row>
    <row r="22" spans="1:16">
      <c r="A22" s="5">
        <v>1888</v>
      </c>
      <c r="B22" s="15">
        <v>5.24</v>
      </c>
      <c r="C22" s="15">
        <v>0.26</v>
      </c>
      <c r="D22" s="15">
        <v>0.23</v>
      </c>
      <c r="E22" s="19">
        <f t="shared" si="0"/>
        <v>3.0131826741996326E-2</v>
      </c>
      <c r="F22" s="20">
        <v>5.0199999999999995E-2</v>
      </c>
      <c r="G22" s="19">
        <f t="shared" si="1"/>
        <v>-2.0068173258003669E-2</v>
      </c>
      <c r="H22" s="16">
        <v>0</v>
      </c>
      <c r="I22" s="17">
        <v>14</v>
      </c>
      <c r="J22" s="17"/>
      <c r="K22" s="17"/>
      <c r="L22" s="17"/>
      <c r="N22" s="138"/>
      <c r="O22" s="138"/>
      <c r="P22" s="137"/>
    </row>
    <row r="23" spans="1:16">
      <c r="A23" s="5">
        <v>1889</v>
      </c>
      <c r="B23" s="15">
        <v>5.38</v>
      </c>
      <c r="C23" s="15">
        <v>0.3</v>
      </c>
      <c r="D23" s="15">
        <v>0.22</v>
      </c>
      <c r="E23" s="19">
        <f t="shared" si="0"/>
        <v>6.8702290076335659E-2</v>
      </c>
      <c r="F23" s="20">
        <v>4.6799999999999994E-2</v>
      </c>
      <c r="G23" s="19">
        <f t="shared" si="1"/>
        <v>2.1902290076335665E-2</v>
      </c>
      <c r="H23" s="16">
        <v>0</v>
      </c>
      <c r="I23" s="17">
        <v>13.987</v>
      </c>
      <c r="J23" s="17"/>
      <c r="K23" s="17"/>
      <c r="L23" s="17"/>
      <c r="N23" s="138"/>
      <c r="O23" s="138"/>
      <c r="P23" s="137"/>
    </row>
    <row r="24" spans="1:16">
      <c r="A24" s="5">
        <v>1890</v>
      </c>
      <c r="B24" s="15">
        <v>4.84</v>
      </c>
      <c r="C24" s="15">
        <v>0.28999999999999998</v>
      </c>
      <c r="D24" s="15">
        <v>0.22</v>
      </c>
      <c r="E24" s="19">
        <f t="shared" si="0"/>
        <v>-5.9479553903345805E-2</v>
      </c>
      <c r="F24" s="20">
        <v>5.4100000000000002E-2</v>
      </c>
      <c r="G24" s="19">
        <f t="shared" si="1"/>
        <v>-0.11357955390334581</v>
      </c>
      <c r="H24" s="16">
        <v>1</v>
      </c>
      <c r="I24" s="17">
        <v>15.223000000000001</v>
      </c>
      <c r="J24" s="17"/>
      <c r="K24" s="17"/>
      <c r="L24" s="17"/>
      <c r="N24" s="138"/>
      <c r="O24" s="138"/>
      <c r="P24" s="137"/>
    </row>
    <row r="25" spans="1:16">
      <c r="A25" s="5">
        <v>1891</v>
      </c>
      <c r="B25" s="15">
        <v>5.51</v>
      </c>
      <c r="C25" s="15">
        <v>0.34</v>
      </c>
      <c r="D25" s="15">
        <v>0.22</v>
      </c>
      <c r="E25" s="19">
        <f t="shared" si="0"/>
        <v>0.18388429752066116</v>
      </c>
      <c r="F25" s="20">
        <v>5.9699999999999996E-2</v>
      </c>
      <c r="G25" s="19">
        <f t="shared" si="1"/>
        <v>0.12418429752066115</v>
      </c>
      <c r="H25" s="16">
        <v>0</v>
      </c>
      <c r="I25" s="17">
        <v>15.558</v>
      </c>
      <c r="J25" s="17"/>
      <c r="K25" s="17"/>
      <c r="L25" s="17"/>
      <c r="N25" s="138"/>
      <c r="O25" s="138"/>
      <c r="P25" s="137"/>
    </row>
    <row r="26" spans="1:16">
      <c r="A26" s="5">
        <v>1892</v>
      </c>
      <c r="B26" s="15">
        <v>5.61</v>
      </c>
      <c r="C26" s="15">
        <v>0.37</v>
      </c>
      <c r="D26" s="15">
        <v>0.24</v>
      </c>
      <c r="E26" s="19">
        <f t="shared" si="0"/>
        <v>6.1705989110707904E-2</v>
      </c>
      <c r="F26" s="20">
        <v>3.9300000000000002E-2</v>
      </c>
      <c r="G26" s="19">
        <f t="shared" si="1"/>
        <v>2.2405989110707902E-2</v>
      </c>
      <c r="H26" s="16">
        <v>0</v>
      </c>
      <c r="I26" s="17">
        <v>16.513999999999999</v>
      </c>
      <c r="J26" s="17"/>
      <c r="K26" s="17"/>
      <c r="L26" s="17"/>
      <c r="N26" s="138"/>
      <c r="O26" s="138"/>
      <c r="P26" s="137"/>
    </row>
    <row r="27" spans="1:16">
      <c r="A27" s="5">
        <v>1893</v>
      </c>
      <c r="B27" s="15">
        <v>4.32</v>
      </c>
      <c r="C27" s="15">
        <v>0.26</v>
      </c>
      <c r="D27" s="15">
        <v>0.25</v>
      </c>
      <c r="E27" s="19">
        <f t="shared" si="0"/>
        <v>-0.18538324420677366</v>
      </c>
      <c r="F27" s="20">
        <v>8.5199999999999998E-2</v>
      </c>
      <c r="G27" s="19">
        <f t="shared" si="1"/>
        <v>-0.27058324420677365</v>
      </c>
      <c r="H27" s="16">
        <v>1</v>
      </c>
      <c r="I27" s="17">
        <v>15.566000000000001</v>
      </c>
      <c r="J27" s="17"/>
      <c r="K27" s="17"/>
      <c r="L27" s="17"/>
      <c r="N27" s="138"/>
      <c r="O27" s="138"/>
      <c r="P27" s="137"/>
    </row>
    <row r="28" spans="1:16">
      <c r="A28" s="5">
        <v>1894</v>
      </c>
      <c r="B28" s="15">
        <v>4.25</v>
      </c>
      <c r="C28" s="15">
        <v>0.16</v>
      </c>
      <c r="D28" s="15">
        <v>0.21</v>
      </c>
      <c r="E28" s="19">
        <f t="shared" si="0"/>
        <v>3.240740740740744E-2</v>
      </c>
      <c r="F28" s="20">
        <v>3.32E-2</v>
      </c>
      <c r="G28" s="19">
        <f t="shared" si="1"/>
        <v>-7.9259259259256004E-4</v>
      </c>
      <c r="H28" s="16">
        <v>0</v>
      </c>
      <c r="I28" s="17">
        <v>14.28</v>
      </c>
      <c r="J28" s="17"/>
      <c r="K28" s="17"/>
      <c r="L28" s="17"/>
      <c r="N28" s="138"/>
      <c r="O28" s="138"/>
      <c r="P28" s="137"/>
    </row>
    <row r="29" spans="1:16">
      <c r="A29" s="5">
        <v>1895</v>
      </c>
      <c r="B29" s="15">
        <v>4.2699999999999996</v>
      </c>
      <c r="C29" s="15">
        <v>0.25</v>
      </c>
      <c r="D29" s="15">
        <v>0.19</v>
      </c>
      <c r="E29" s="19">
        <f t="shared" si="0"/>
        <v>4.9411764705882266E-2</v>
      </c>
      <c r="F29" s="20">
        <v>3.0899999999999997E-2</v>
      </c>
      <c r="G29" s="19">
        <f t="shared" si="1"/>
        <v>1.8511764705882269E-2</v>
      </c>
      <c r="H29" s="16">
        <v>0</v>
      </c>
      <c r="I29" s="17">
        <v>15.754</v>
      </c>
      <c r="J29" s="17"/>
      <c r="K29" s="17"/>
      <c r="L29" s="17"/>
      <c r="N29" s="138"/>
      <c r="O29" s="138"/>
      <c r="P29" s="137"/>
    </row>
    <row r="30" spans="1:16">
      <c r="A30" s="5">
        <v>1896</v>
      </c>
      <c r="B30" s="15">
        <v>4.22</v>
      </c>
      <c r="C30" s="15">
        <v>0.21</v>
      </c>
      <c r="D30" s="15">
        <v>0.18</v>
      </c>
      <c r="E30" s="19">
        <f t="shared" si="0"/>
        <v>3.0444964871194413E-2</v>
      </c>
      <c r="F30" s="20">
        <v>5.7599999999999998E-2</v>
      </c>
      <c r="G30" s="19">
        <f t="shared" si="1"/>
        <v>-2.7155035128805585E-2</v>
      </c>
      <c r="H30" s="16">
        <v>1</v>
      </c>
      <c r="I30" s="17">
        <v>15.643000000000001</v>
      </c>
      <c r="J30" s="17"/>
      <c r="K30" s="17"/>
      <c r="L30" s="17"/>
      <c r="N30" s="138"/>
      <c r="O30" s="138"/>
      <c r="P30" s="137"/>
    </row>
    <row r="31" spans="1:16">
      <c r="A31" s="5">
        <v>1897</v>
      </c>
      <c r="B31" s="15">
        <v>4.88</v>
      </c>
      <c r="C31" s="15">
        <v>0.31</v>
      </c>
      <c r="D31" s="15">
        <v>0.18</v>
      </c>
      <c r="E31" s="19">
        <f t="shared" si="0"/>
        <v>0.19905213270142186</v>
      </c>
      <c r="F31" s="20">
        <v>3.44E-2</v>
      </c>
      <c r="G31" s="19">
        <f t="shared" si="1"/>
        <v>0.16465213270142187</v>
      </c>
      <c r="H31" s="16">
        <v>0</v>
      </c>
      <c r="I31" s="17">
        <v>16.309000000000001</v>
      </c>
      <c r="J31" s="17"/>
      <c r="K31" s="17"/>
      <c r="L31" s="17"/>
      <c r="N31" s="138"/>
      <c r="O31" s="138"/>
      <c r="P31" s="137"/>
    </row>
    <row r="32" spans="1:16">
      <c r="A32" s="5">
        <v>1898</v>
      </c>
      <c r="B32" s="15">
        <v>6.08</v>
      </c>
      <c r="C32" s="15">
        <v>0.35</v>
      </c>
      <c r="D32" s="15">
        <v>0.2</v>
      </c>
      <c r="E32" s="19">
        <f t="shared" si="0"/>
        <v>0.28688524590163933</v>
      </c>
      <c r="F32" s="20">
        <v>3.5499999999999997E-2</v>
      </c>
      <c r="G32" s="19">
        <f t="shared" si="1"/>
        <v>0.25138524590163935</v>
      </c>
      <c r="H32" s="16">
        <v>0</v>
      </c>
      <c r="I32" s="17">
        <v>18.263000000000002</v>
      </c>
      <c r="J32" s="17"/>
      <c r="K32" s="17"/>
      <c r="L32" s="17"/>
      <c r="N32" s="138"/>
      <c r="O32" s="138"/>
      <c r="P32" s="137"/>
    </row>
    <row r="33" spans="1:16">
      <c r="A33" s="5">
        <v>1899</v>
      </c>
      <c r="B33" s="15">
        <v>6.1</v>
      </c>
      <c r="C33" s="15">
        <v>0.48</v>
      </c>
      <c r="D33" s="15">
        <v>0.21</v>
      </c>
      <c r="E33" s="19">
        <f t="shared" si="0"/>
        <v>3.7828947368421018E-2</v>
      </c>
      <c r="F33" s="20">
        <v>3.3599999999999998E-2</v>
      </c>
      <c r="G33" s="19">
        <f t="shared" si="1"/>
        <v>4.2289473684210196E-3</v>
      </c>
      <c r="H33" s="16">
        <v>1</v>
      </c>
      <c r="I33" s="17">
        <v>19.693999999999999</v>
      </c>
      <c r="J33" s="17"/>
      <c r="K33" s="17"/>
      <c r="L33" s="17"/>
      <c r="N33" s="138"/>
      <c r="O33" s="138"/>
      <c r="P33" s="137"/>
    </row>
    <row r="34" spans="1:16">
      <c r="A34" s="5">
        <v>1900</v>
      </c>
      <c r="B34" s="15">
        <v>7.07</v>
      </c>
      <c r="C34" s="15">
        <v>0.48</v>
      </c>
      <c r="D34" s="15">
        <v>0.3</v>
      </c>
      <c r="E34" s="19">
        <f t="shared" si="0"/>
        <v>0.20819672131147549</v>
      </c>
      <c r="F34" s="20">
        <v>4.6399999999999997E-2</v>
      </c>
      <c r="G34" s="19">
        <f t="shared" si="1"/>
        <v>0.16179672131147549</v>
      </c>
      <c r="H34" s="16">
        <v>1</v>
      </c>
      <c r="I34" s="17">
        <v>20.765999999999998</v>
      </c>
      <c r="J34" s="17"/>
      <c r="K34" s="17"/>
      <c r="L34" s="17"/>
      <c r="N34" s="138"/>
      <c r="O34" s="138"/>
      <c r="P34" s="137"/>
    </row>
    <row r="35" spans="1:16">
      <c r="A35" s="5">
        <v>1901</v>
      </c>
      <c r="B35" s="15">
        <v>8.1199999999999992</v>
      </c>
      <c r="C35" s="15">
        <v>0.5</v>
      </c>
      <c r="D35" s="15">
        <v>0.32</v>
      </c>
      <c r="E35" s="19">
        <f t="shared" si="0"/>
        <v>0.19377652050919369</v>
      </c>
      <c r="F35" s="20">
        <v>4.2999999999999997E-2</v>
      </c>
      <c r="G35" s="19">
        <f t="shared" si="1"/>
        <v>0.15077652050919371</v>
      </c>
      <c r="H35" s="16">
        <v>0</v>
      </c>
      <c r="I35" s="17">
        <v>22.484000000000002</v>
      </c>
      <c r="J35" s="17"/>
      <c r="K35" s="17"/>
      <c r="L35" s="17"/>
      <c r="N35" s="138"/>
      <c r="O35" s="138"/>
      <c r="P35" s="137"/>
    </row>
    <row r="36" spans="1:16">
      <c r="A36" s="5">
        <v>1902</v>
      </c>
      <c r="B36" s="15">
        <v>8.4600000000000009</v>
      </c>
      <c r="C36" s="15">
        <v>0.63</v>
      </c>
      <c r="D36" s="15">
        <v>0.33</v>
      </c>
      <c r="E36" s="19">
        <f t="shared" si="0"/>
        <v>8.2512315270936165E-2</v>
      </c>
      <c r="F36" s="20">
        <v>4.7199999999999999E-2</v>
      </c>
      <c r="G36" s="19">
        <f t="shared" si="1"/>
        <v>3.5312315270936166E-2</v>
      </c>
      <c r="H36" s="16">
        <v>0</v>
      </c>
      <c r="I36" s="17">
        <v>24.294</v>
      </c>
      <c r="J36" s="17"/>
      <c r="K36" s="17"/>
      <c r="L36" s="17"/>
      <c r="N36" s="138"/>
      <c r="O36" s="138"/>
      <c r="P36" s="137"/>
    </row>
    <row r="37" spans="1:16">
      <c r="A37" s="5">
        <v>1903</v>
      </c>
      <c r="B37" s="15">
        <v>6.68</v>
      </c>
      <c r="C37" s="15">
        <v>0.53</v>
      </c>
      <c r="D37" s="15">
        <v>0.35</v>
      </c>
      <c r="E37" s="19">
        <f t="shared" si="0"/>
        <v>-0.16903073286052028</v>
      </c>
      <c r="F37" s="20">
        <v>5.5E-2</v>
      </c>
      <c r="G37" s="19">
        <f t="shared" si="1"/>
        <v>-0.22403073286052028</v>
      </c>
      <c r="H37" s="16">
        <v>1</v>
      </c>
      <c r="I37" s="17">
        <v>26.18</v>
      </c>
      <c r="J37" s="17"/>
      <c r="K37" s="17"/>
      <c r="L37" s="17"/>
      <c r="N37" s="138"/>
      <c r="O37" s="138"/>
      <c r="P37" s="137"/>
    </row>
    <row r="38" spans="1:16">
      <c r="A38" s="5">
        <v>1904</v>
      </c>
      <c r="B38" s="15">
        <v>8.43</v>
      </c>
      <c r="C38" s="15">
        <v>0.49</v>
      </c>
      <c r="D38" s="15">
        <v>0.31</v>
      </c>
      <c r="E38" s="19">
        <f t="shared" ref="E38:E69" si="2">(B38+D38)/B37-1</f>
        <v>0.30838323353293418</v>
      </c>
      <c r="F38" s="20">
        <v>4.3400000000000001E-2</v>
      </c>
      <c r="G38" s="19">
        <f t="shared" ref="G38:G69" si="3">E38-F38</f>
        <v>0.26498323353293418</v>
      </c>
      <c r="H38" s="16">
        <v>0</v>
      </c>
      <c r="I38" s="17">
        <v>25.928000000000001</v>
      </c>
      <c r="J38" s="17"/>
      <c r="K38" s="17"/>
      <c r="L38" s="17"/>
      <c r="N38" s="138"/>
      <c r="O38" s="138"/>
      <c r="P38" s="137"/>
    </row>
    <row r="39" spans="1:16">
      <c r="A39" s="5">
        <v>1905</v>
      </c>
      <c r="B39" s="15">
        <v>9.8699999999999992</v>
      </c>
      <c r="C39" s="15">
        <v>0.67</v>
      </c>
      <c r="D39" s="15">
        <v>0.33</v>
      </c>
      <c r="E39" s="19">
        <f t="shared" si="2"/>
        <v>0.20996441281138778</v>
      </c>
      <c r="F39" s="20">
        <v>4.1700000000000001E-2</v>
      </c>
      <c r="G39" s="19">
        <f t="shared" si="3"/>
        <v>0.16826441281138776</v>
      </c>
      <c r="H39" s="16">
        <v>0</v>
      </c>
      <c r="I39" s="17">
        <v>29.065999999999999</v>
      </c>
      <c r="J39" s="17"/>
      <c r="K39" s="17"/>
      <c r="L39" s="17"/>
      <c r="N39" s="138"/>
      <c r="O39" s="138"/>
      <c r="P39" s="137"/>
    </row>
    <row r="40" spans="1:16">
      <c r="A40" s="5">
        <v>1906</v>
      </c>
      <c r="B40" s="15">
        <v>9.56</v>
      </c>
      <c r="C40" s="15">
        <v>0.76</v>
      </c>
      <c r="D40" s="15">
        <v>0.4</v>
      </c>
      <c r="E40" s="19">
        <f t="shared" si="2"/>
        <v>9.1185410334349015E-3</v>
      </c>
      <c r="F40" s="20">
        <v>5.4699999999999999E-2</v>
      </c>
      <c r="G40" s="19">
        <f t="shared" si="3"/>
        <v>-4.5581458966565097E-2</v>
      </c>
      <c r="H40" s="16">
        <v>0</v>
      </c>
      <c r="I40" s="17">
        <v>31.335999999999999</v>
      </c>
      <c r="J40" s="17"/>
      <c r="K40" s="17"/>
      <c r="L40" s="17"/>
      <c r="N40" s="138"/>
      <c r="O40" s="138"/>
      <c r="P40" s="137"/>
    </row>
    <row r="41" spans="1:16">
      <c r="A41" s="5">
        <v>1907</v>
      </c>
      <c r="B41" s="15">
        <v>6.85</v>
      </c>
      <c r="C41" s="15">
        <v>0.66</v>
      </c>
      <c r="D41" s="15">
        <v>0.44</v>
      </c>
      <c r="E41" s="19">
        <f t="shared" si="2"/>
        <v>-0.2374476987447699</v>
      </c>
      <c r="F41" s="20">
        <v>6.2300000000000001E-2</v>
      </c>
      <c r="G41" s="19">
        <f t="shared" si="3"/>
        <v>-0.29974769874476992</v>
      </c>
      <c r="H41" s="16">
        <v>1</v>
      </c>
      <c r="I41" s="17">
        <v>34.177999999999997</v>
      </c>
      <c r="J41" s="17"/>
      <c r="K41" s="17"/>
      <c r="L41" s="17"/>
      <c r="N41" s="138"/>
      <c r="O41" s="138"/>
      <c r="P41" s="137"/>
    </row>
    <row r="42" spans="1:16">
      <c r="A42" s="5">
        <v>1908</v>
      </c>
      <c r="B42" s="15">
        <v>9.06</v>
      </c>
      <c r="C42" s="15">
        <v>0.57999999999999996</v>
      </c>
      <c r="D42" s="15">
        <v>0.4</v>
      </c>
      <c r="E42" s="19">
        <f t="shared" si="2"/>
        <v>0.38102189781021911</v>
      </c>
      <c r="F42" s="20">
        <v>5.3200000000000004E-2</v>
      </c>
      <c r="G42" s="19">
        <f t="shared" si="3"/>
        <v>0.32782189781021909</v>
      </c>
      <c r="H42" s="16">
        <v>0</v>
      </c>
      <c r="I42" s="17">
        <v>30.422999999999998</v>
      </c>
      <c r="J42" s="17"/>
      <c r="K42" s="17"/>
      <c r="L42" s="17"/>
      <c r="N42" s="138"/>
      <c r="O42" s="138"/>
      <c r="P42" s="137"/>
    </row>
    <row r="43" spans="1:16">
      <c r="A43" s="5">
        <v>1909</v>
      </c>
      <c r="B43" s="15">
        <v>10.08</v>
      </c>
      <c r="C43" s="15">
        <v>0.76</v>
      </c>
      <c r="D43" s="15">
        <v>0.44</v>
      </c>
      <c r="E43" s="19">
        <f t="shared" si="2"/>
        <v>0.16114790286975711</v>
      </c>
      <c r="F43" s="20">
        <v>3.6499999999999998E-2</v>
      </c>
      <c r="G43" s="19">
        <f t="shared" si="3"/>
        <v>0.1246479028697571</v>
      </c>
      <c r="H43" s="16">
        <v>0</v>
      </c>
      <c r="I43" s="17">
        <v>32.54</v>
      </c>
      <c r="J43" s="17"/>
      <c r="K43" s="17"/>
      <c r="L43" s="17"/>
      <c r="N43" s="138"/>
      <c r="O43" s="138"/>
      <c r="P43" s="137"/>
    </row>
    <row r="44" spans="1:16">
      <c r="A44" s="5">
        <v>1910</v>
      </c>
      <c r="B44" s="15">
        <v>9.27</v>
      </c>
      <c r="C44" s="15">
        <v>0.73</v>
      </c>
      <c r="D44" s="15">
        <v>0.47</v>
      </c>
      <c r="E44" s="19">
        <f t="shared" si="2"/>
        <v>-3.3730158730158721E-2</v>
      </c>
      <c r="F44" s="20">
        <v>5.2600000000000001E-2</v>
      </c>
      <c r="G44" s="19">
        <f t="shared" si="3"/>
        <v>-8.6330158730158729E-2</v>
      </c>
      <c r="H44" s="16">
        <v>1</v>
      </c>
      <c r="I44" s="17">
        <v>33.746000000000002</v>
      </c>
      <c r="J44" s="17"/>
      <c r="K44" s="17"/>
      <c r="L44" s="17"/>
      <c r="N44" s="138"/>
      <c r="O44" s="138"/>
      <c r="P44" s="137"/>
    </row>
    <row r="45" spans="1:16">
      <c r="A45" s="5">
        <v>1911</v>
      </c>
      <c r="B45" s="15">
        <v>9.1199999999999992</v>
      </c>
      <c r="C45" s="15">
        <v>0.59</v>
      </c>
      <c r="D45" s="15">
        <v>0.47</v>
      </c>
      <c r="E45" s="19">
        <f t="shared" si="2"/>
        <v>3.4519956850054045E-2</v>
      </c>
      <c r="F45" s="20">
        <v>0.04</v>
      </c>
      <c r="G45" s="19">
        <f t="shared" si="3"/>
        <v>-5.4800431499459554E-3</v>
      </c>
      <c r="H45" s="16">
        <v>1</v>
      </c>
      <c r="I45" s="17">
        <v>34.674999999999997</v>
      </c>
      <c r="J45" s="17"/>
      <c r="K45" s="17"/>
      <c r="L45" s="17"/>
      <c r="N45" s="138"/>
      <c r="O45" s="138"/>
      <c r="P45" s="137"/>
    </row>
    <row r="46" spans="1:16">
      <c r="A46" s="5">
        <v>1912</v>
      </c>
      <c r="B46" s="15">
        <v>9.3000000000000007</v>
      </c>
      <c r="C46" s="15">
        <v>0.7</v>
      </c>
      <c r="D46" s="15">
        <v>0.48</v>
      </c>
      <c r="E46" s="19">
        <f t="shared" si="2"/>
        <v>7.2368421052631859E-2</v>
      </c>
      <c r="F46" s="20">
        <v>4.3499999999999997E-2</v>
      </c>
      <c r="G46" s="19">
        <f t="shared" si="3"/>
        <v>2.8868421052631862E-2</v>
      </c>
      <c r="H46" s="16">
        <v>0</v>
      </c>
      <c r="I46" s="17">
        <v>37.744999999999997</v>
      </c>
      <c r="J46" s="17"/>
      <c r="K46" s="17"/>
      <c r="L46" s="17"/>
      <c r="N46" s="138"/>
      <c r="O46" s="138"/>
      <c r="P46" s="137"/>
    </row>
    <row r="47" spans="1:16">
      <c r="A47" s="5">
        <v>1913</v>
      </c>
      <c r="B47" s="15">
        <v>8.3699999999999992</v>
      </c>
      <c r="C47" s="15">
        <v>0.63</v>
      </c>
      <c r="D47" s="15">
        <v>0.48</v>
      </c>
      <c r="E47" s="19">
        <f t="shared" si="2"/>
        <v>-4.8387096774193616E-2</v>
      </c>
      <c r="F47" s="20">
        <v>5.6500000000000002E-2</v>
      </c>
      <c r="G47" s="19">
        <f t="shared" si="3"/>
        <v>-0.10488709677419361</v>
      </c>
      <c r="H47" s="16">
        <v>1</v>
      </c>
      <c r="I47" s="17">
        <v>39.517000000000003</v>
      </c>
      <c r="J47" s="17"/>
      <c r="K47" s="17"/>
      <c r="L47" s="17"/>
      <c r="N47" s="138"/>
      <c r="O47" s="138"/>
      <c r="P47" s="137"/>
    </row>
    <row r="48" spans="1:16">
      <c r="A48" s="5">
        <v>1914</v>
      </c>
      <c r="B48" s="15">
        <v>7.48</v>
      </c>
      <c r="C48" s="15">
        <v>0.52</v>
      </c>
      <c r="D48" s="15">
        <v>0.42</v>
      </c>
      <c r="E48" s="19">
        <f t="shared" si="2"/>
        <v>-5.6152927120668883E-2</v>
      </c>
      <c r="F48" s="20">
        <v>4.6399999999999997E-2</v>
      </c>
      <c r="G48" s="19">
        <f t="shared" si="3"/>
        <v>-0.10255292712066888</v>
      </c>
      <c r="H48" s="16">
        <v>1</v>
      </c>
      <c r="I48" s="17">
        <v>36.831000000000003</v>
      </c>
      <c r="J48" s="17"/>
      <c r="K48" s="17"/>
      <c r="L48" s="17"/>
      <c r="N48" s="138"/>
      <c r="O48" s="138"/>
      <c r="P48" s="137"/>
    </row>
    <row r="49" spans="1:100">
      <c r="A49" s="5">
        <v>1915</v>
      </c>
      <c r="B49" s="15">
        <v>9.33</v>
      </c>
      <c r="C49" s="15">
        <v>0.88</v>
      </c>
      <c r="D49" s="15">
        <v>0.43</v>
      </c>
      <c r="E49" s="19">
        <f t="shared" si="2"/>
        <v>0.30481283422459882</v>
      </c>
      <c r="F49" s="20">
        <v>3.6499999999999998E-2</v>
      </c>
      <c r="G49" s="19">
        <f t="shared" si="3"/>
        <v>0.26831283422459884</v>
      </c>
      <c r="H49" s="16">
        <v>0</v>
      </c>
      <c r="I49" s="17">
        <v>39.048000000000002</v>
      </c>
      <c r="J49" s="17"/>
      <c r="K49" s="17"/>
      <c r="L49" s="17"/>
      <c r="N49" s="138"/>
      <c r="O49" s="138"/>
      <c r="P49" s="137"/>
    </row>
    <row r="50" spans="1:100">
      <c r="A50" s="5">
        <v>1916</v>
      </c>
      <c r="B50" s="15">
        <v>9.57</v>
      </c>
      <c r="C50" s="15">
        <v>1.53</v>
      </c>
      <c r="D50" s="15">
        <v>0.56000000000000005</v>
      </c>
      <c r="E50" s="19">
        <f t="shared" si="2"/>
        <v>8.5744908896034477E-2</v>
      </c>
      <c r="F50" s="20">
        <v>3.6400000000000002E-2</v>
      </c>
      <c r="G50" s="19">
        <f t="shared" si="3"/>
        <v>4.9344908896034476E-2</v>
      </c>
      <c r="H50" s="16">
        <v>0</v>
      </c>
      <c r="I50" s="17">
        <v>50.116999999999997</v>
      </c>
      <c r="J50" s="17"/>
      <c r="K50" s="17"/>
      <c r="L50" s="17"/>
      <c r="N50" s="138"/>
      <c r="O50" s="138"/>
      <c r="P50" s="137"/>
    </row>
    <row r="51" spans="1:100">
      <c r="A51" s="5">
        <v>1917</v>
      </c>
      <c r="B51" s="15">
        <v>7.21</v>
      </c>
      <c r="C51" s="15">
        <v>1.28</v>
      </c>
      <c r="D51" s="15">
        <v>0.69</v>
      </c>
      <c r="E51" s="19">
        <f t="shared" si="2"/>
        <v>-0.1745036572622779</v>
      </c>
      <c r="F51" s="20">
        <v>4.2500000000000003E-2</v>
      </c>
      <c r="G51" s="19">
        <f t="shared" si="3"/>
        <v>-0.21700365726227791</v>
      </c>
      <c r="H51" s="16">
        <v>0</v>
      </c>
      <c r="I51" s="17">
        <v>60.277999999999999</v>
      </c>
      <c r="J51" s="17"/>
      <c r="K51" s="17"/>
      <c r="L51" s="17"/>
      <c r="N51" s="138"/>
      <c r="O51" s="138"/>
      <c r="P51" s="137"/>
    </row>
    <row r="52" spans="1:100">
      <c r="A52" s="5">
        <v>1918</v>
      </c>
      <c r="B52" s="15">
        <v>7.85</v>
      </c>
      <c r="C52" s="15">
        <v>0.99</v>
      </c>
      <c r="D52" s="15">
        <v>0.56999999999999995</v>
      </c>
      <c r="E52" s="19">
        <f t="shared" si="2"/>
        <v>0.16782246879334251</v>
      </c>
      <c r="F52" s="20">
        <v>5.9800000000000006E-2</v>
      </c>
      <c r="G52" s="19">
        <f t="shared" si="3"/>
        <v>0.1080224687933425</v>
      </c>
      <c r="H52" s="16">
        <v>1</v>
      </c>
      <c r="I52" s="17">
        <v>76.566999999999993</v>
      </c>
      <c r="J52" s="17"/>
      <c r="K52" s="17"/>
      <c r="L52" s="17"/>
      <c r="N52" s="138"/>
      <c r="O52" s="138"/>
      <c r="P52" s="137"/>
    </row>
    <row r="53" spans="1:100">
      <c r="A53" s="5">
        <v>1919</v>
      </c>
      <c r="B53" s="15">
        <v>8.83</v>
      </c>
      <c r="C53" s="15">
        <v>0.93</v>
      </c>
      <c r="D53" s="15">
        <v>0.53</v>
      </c>
      <c r="E53" s="19">
        <f t="shared" si="2"/>
        <v>0.19235668789808913</v>
      </c>
      <c r="F53" s="20">
        <v>5.5599999999999997E-2</v>
      </c>
      <c r="G53" s="19">
        <f t="shared" si="3"/>
        <v>0.13675668789808915</v>
      </c>
      <c r="H53" s="16">
        <v>0</v>
      </c>
      <c r="I53" s="17">
        <v>79.09</v>
      </c>
      <c r="J53" s="17"/>
      <c r="K53" s="17"/>
      <c r="L53" s="17"/>
      <c r="N53" s="138"/>
      <c r="O53" s="138"/>
      <c r="P53" s="137"/>
    </row>
    <row r="54" spans="1:100">
      <c r="A54" s="5">
        <v>1920</v>
      </c>
      <c r="B54" s="15">
        <v>7.11</v>
      </c>
      <c r="C54" s="15">
        <v>0.8</v>
      </c>
      <c r="D54" s="15">
        <v>0.51</v>
      </c>
      <c r="E54" s="19">
        <f t="shared" si="2"/>
        <v>-0.13703284258210646</v>
      </c>
      <c r="F54" s="20">
        <v>7.2999999999999995E-2</v>
      </c>
      <c r="G54" s="19">
        <f t="shared" si="3"/>
        <v>-0.21003284258210647</v>
      </c>
      <c r="H54" s="16">
        <v>1</v>
      </c>
      <c r="I54" s="17">
        <v>89.245999999999995</v>
      </c>
      <c r="J54" s="17"/>
      <c r="K54" s="17"/>
      <c r="L54" s="17"/>
      <c r="N54" s="138"/>
      <c r="O54" s="138"/>
      <c r="P54" s="137"/>
    </row>
    <row r="55" spans="1:100">
      <c r="A55" s="5">
        <v>1921</v>
      </c>
      <c r="B55" s="15">
        <v>7.3</v>
      </c>
      <c r="C55" s="15">
        <v>0.28999999999999998</v>
      </c>
      <c r="D55" s="15">
        <v>0.46</v>
      </c>
      <c r="E55" s="19">
        <f t="shared" si="2"/>
        <v>9.1420534458509062E-2</v>
      </c>
      <c r="F55" s="20">
        <v>7.4400000000000008E-2</v>
      </c>
      <c r="G55" s="19">
        <f t="shared" si="3"/>
        <v>1.7020534458509054E-2</v>
      </c>
      <c r="H55" s="16">
        <v>0</v>
      </c>
      <c r="I55" s="17">
        <v>74.313999999999993</v>
      </c>
      <c r="J55" s="17"/>
      <c r="K55" s="17"/>
      <c r="L55" s="17"/>
      <c r="N55" s="138"/>
      <c r="O55" s="138"/>
      <c r="P55" s="137"/>
    </row>
    <row r="56" spans="1:100">
      <c r="A56" s="5">
        <v>1922</v>
      </c>
      <c r="B56" s="15">
        <v>8.9</v>
      </c>
      <c r="C56" s="15">
        <v>0.69</v>
      </c>
      <c r="D56" s="15">
        <v>0.51</v>
      </c>
      <c r="E56" s="19">
        <f t="shared" si="2"/>
        <v>0.28904109589041105</v>
      </c>
      <c r="F56" s="20">
        <v>4.58E-2</v>
      </c>
      <c r="G56" s="19">
        <f t="shared" si="3"/>
        <v>0.24324109589041104</v>
      </c>
      <c r="H56" s="16">
        <v>0</v>
      </c>
      <c r="I56" s="17">
        <v>74.14</v>
      </c>
      <c r="J56" s="17"/>
      <c r="K56" s="17"/>
      <c r="L56" s="17"/>
      <c r="N56" s="138"/>
      <c r="O56" s="138"/>
      <c r="P56" s="137"/>
    </row>
    <row r="57" spans="1:100">
      <c r="A57" s="5">
        <v>1923</v>
      </c>
      <c r="B57" s="15">
        <v>8.83</v>
      </c>
      <c r="C57" s="15">
        <v>0.98</v>
      </c>
      <c r="D57" s="15">
        <v>0.53</v>
      </c>
      <c r="E57" s="19">
        <f t="shared" si="2"/>
        <v>5.1685393258426915E-2</v>
      </c>
      <c r="F57" s="20">
        <v>4.9599999999999998E-2</v>
      </c>
      <c r="G57" s="19">
        <f t="shared" si="3"/>
        <v>2.0853932584269166E-3</v>
      </c>
      <c r="H57" s="16">
        <v>1</v>
      </c>
      <c r="I57" s="17">
        <v>86.238</v>
      </c>
      <c r="J57" s="17"/>
      <c r="K57" s="17"/>
      <c r="L57" s="17"/>
      <c r="N57" s="138"/>
      <c r="O57" s="138"/>
      <c r="P57" s="137"/>
    </row>
    <row r="58" spans="1:100">
      <c r="A58" s="5">
        <v>1924</v>
      </c>
      <c r="B58" s="15">
        <v>10.58</v>
      </c>
      <c r="C58" s="15">
        <v>0.93</v>
      </c>
      <c r="D58" s="15">
        <v>0.55000000000000004</v>
      </c>
      <c r="E58" s="19">
        <f t="shared" si="2"/>
        <v>0.26047565118912797</v>
      </c>
      <c r="F58" s="20">
        <v>4.3400000000000001E-2</v>
      </c>
      <c r="G58" s="19">
        <f t="shared" si="3"/>
        <v>0.21707565118912797</v>
      </c>
      <c r="H58" s="16">
        <v>0</v>
      </c>
      <c r="I58" s="17">
        <v>87.786000000000001</v>
      </c>
      <c r="J58" s="17"/>
      <c r="K58" s="17"/>
      <c r="L58" s="17"/>
      <c r="N58" s="138"/>
      <c r="O58" s="138"/>
      <c r="P58" s="137"/>
    </row>
    <row r="59" spans="1:100">
      <c r="A59" s="5">
        <v>1925</v>
      </c>
      <c r="B59" s="15">
        <v>12.65</v>
      </c>
      <c r="C59" s="15">
        <v>1.25</v>
      </c>
      <c r="D59" s="15">
        <v>0.6</v>
      </c>
      <c r="E59" s="19">
        <f t="shared" si="2"/>
        <v>0.25236294896030254</v>
      </c>
      <c r="F59" s="20">
        <v>3.8699999999999998E-2</v>
      </c>
      <c r="G59" s="19">
        <f t="shared" si="3"/>
        <v>0.21366294896030252</v>
      </c>
      <c r="H59" s="16">
        <v>0</v>
      </c>
      <c r="I59" s="17">
        <v>91.448999999999998</v>
      </c>
      <c r="J59" s="17"/>
      <c r="K59" s="17"/>
      <c r="L59" s="17"/>
      <c r="N59" s="138"/>
      <c r="O59" s="138"/>
      <c r="P59" s="137"/>
    </row>
    <row r="60" spans="1:100">
      <c r="A60" s="5">
        <v>1926</v>
      </c>
      <c r="B60" s="15">
        <v>13.4</v>
      </c>
      <c r="C60" s="15">
        <v>1.24</v>
      </c>
      <c r="D60" s="15">
        <v>0.69</v>
      </c>
      <c r="E60" s="19">
        <f t="shared" si="2"/>
        <v>0.11383399209486167</v>
      </c>
      <c r="F60" s="20">
        <v>4.2800000000000005E-2</v>
      </c>
      <c r="G60" s="19">
        <f t="shared" si="3"/>
        <v>7.1033992094861664E-2</v>
      </c>
      <c r="H60" s="16">
        <v>1</v>
      </c>
      <c r="I60" s="17">
        <v>97.885000000000005</v>
      </c>
      <c r="J60" s="17"/>
      <c r="K60" s="17"/>
      <c r="L60" s="17"/>
      <c r="N60" s="138"/>
      <c r="O60" s="138"/>
      <c r="P60" s="137"/>
    </row>
    <row r="61" spans="1:100">
      <c r="A61" s="5">
        <v>1927</v>
      </c>
      <c r="B61" s="15">
        <v>17.53</v>
      </c>
      <c r="C61" s="15">
        <v>1.1100000000000001</v>
      </c>
      <c r="D61" s="15">
        <v>0.77</v>
      </c>
      <c r="E61" s="19">
        <f t="shared" si="2"/>
        <v>0.36567164179104483</v>
      </c>
      <c r="F61" s="20">
        <v>4.2599999999999999E-2</v>
      </c>
      <c r="G61" s="19">
        <f t="shared" si="3"/>
        <v>0.32307164179104486</v>
      </c>
      <c r="H61" s="16">
        <v>1</v>
      </c>
      <c r="I61" s="17">
        <v>96.465999999999994</v>
      </c>
      <c r="J61" s="17"/>
      <c r="K61" s="17"/>
      <c r="L61" s="17"/>
      <c r="N61" s="138"/>
      <c r="O61" s="138"/>
      <c r="P61" s="137"/>
    </row>
    <row r="62" spans="1:100">
      <c r="A62" s="5">
        <v>1928</v>
      </c>
      <c r="B62" s="15">
        <v>24.86</v>
      </c>
      <c r="C62" s="15">
        <v>1.38</v>
      </c>
      <c r="D62" s="15">
        <v>0.85</v>
      </c>
      <c r="E62" s="19">
        <f t="shared" si="2"/>
        <v>0.46662863662293197</v>
      </c>
      <c r="F62" s="20">
        <v>4.6399999999999997E-2</v>
      </c>
      <c r="G62" s="19">
        <f t="shared" si="3"/>
        <v>0.42022863662293197</v>
      </c>
      <c r="H62" s="16">
        <v>0</v>
      </c>
      <c r="I62" s="17">
        <v>98.305000000000007</v>
      </c>
      <c r="J62" s="17"/>
      <c r="K62" s="17"/>
      <c r="L62" s="17"/>
      <c r="N62" s="138"/>
      <c r="O62" s="138"/>
      <c r="P62" s="137"/>
    </row>
    <row r="63" spans="1:100">
      <c r="A63" s="5">
        <v>1929</v>
      </c>
      <c r="B63" s="15">
        <v>21.71</v>
      </c>
      <c r="C63" s="15">
        <v>1.61</v>
      </c>
      <c r="D63" s="15">
        <v>0.97</v>
      </c>
      <c r="E63" s="19">
        <f t="shared" si="2"/>
        <v>-8.7691069991954973E-2</v>
      </c>
      <c r="F63" s="20">
        <v>6.0100000000000001E-2</v>
      </c>
      <c r="G63" s="19">
        <f t="shared" si="3"/>
        <v>-0.14779106999195496</v>
      </c>
      <c r="H63" s="16">
        <v>1</v>
      </c>
      <c r="I63" s="17">
        <v>104.6</v>
      </c>
      <c r="J63" s="17">
        <v>10.8</v>
      </c>
      <c r="K63" s="17">
        <v>9.5</v>
      </c>
      <c r="L63" s="17"/>
      <c r="N63" s="136"/>
      <c r="O63" s="136"/>
      <c r="P63" s="133"/>
      <c r="Q63" s="136"/>
      <c r="R63" s="136"/>
      <c r="S63" s="136"/>
      <c r="T63" s="136"/>
      <c r="U63" s="136"/>
      <c r="V63" s="136"/>
      <c r="W63" s="136"/>
      <c r="X63" s="136"/>
      <c r="Y63" s="136"/>
      <c r="Z63" s="136"/>
      <c r="AA63" s="136"/>
      <c r="AB63" s="136"/>
      <c r="AC63" s="136"/>
      <c r="AD63" s="136"/>
      <c r="AE63" s="136"/>
      <c r="AF63" s="136"/>
      <c r="AG63" s="136"/>
      <c r="AH63" s="136"/>
      <c r="AI63" s="136"/>
      <c r="AJ63" s="136"/>
      <c r="AK63" s="136"/>
      <c r="AL63" s="136"/>
      <c r="AM63" s="136"/>
      <c r="AN63" s="136"/>
      <c r="AO63" s="136"/>
      <c r="AP63" s="136"/>
      <c r="AQ63" s="136"/>
      <c r="AR63" s="136"/>
      <c r="AS63" s="136"/>
      <c r="AT63" s="136"/>
      <c r="AU63" s="136"/>
      <c r="AV63" s="136"/>
      <c r="AW63" s="136"/>
      <c r="AX63" s="136"/>
      <c r="AY63" s="136"/>
      <c r="AZ63" s="136"/>
      <c r="BA63" s="136"/>
      <c r="BB63" s="136"/>
      <c r="BC63" s="136"/>
      <c r="BD63" s="136"/>
      <c r="BE63" s="136"/>
      <c r="BF63" s="136"/>
      <c r="BG63" s="136"/>
      <c r="BH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c r="CE63" s="136"/>
      <c r="CF63" s="136"/>
      <c r="CG63" s="136"/>
      <c r="CH63" s="136"/>
      <c r="CI63" s="136"/>
      <c r="CJ63" s="136"/>
      <c r="CK63" s="136"/>
      <c r="CL63" s="136"/>
      <c r="CM63" s="136"/>
      <c r="CN63" s="136"/>
      <c r="CO63" s="136"/>
      <c r="CP63" s="136"/>
      <c r="CQ63" s="136"/>
      <c r="CR63" s="136"/>
      <c r="CS63" s="136"/>
      <c r="CT63" s="136"/>
      <c r="CU63" s="136"/>
      <c r="CV63" s="136"/>
    </row>
    <row r="64" spans="1:100">
      <c r="A64" s="5">
        <v>1930</v>
      </c>
      <c r="B64" s="15">
        <v>15.98</v>
      </c>
      <c r="C64" s="15">
        <v>0.97</v>
      </c>
      <c r="D64" s="15">
        <v>0.98</v>
      </c>
      <c r="E64" s="19">
        <f t="shared" si="2"/>
        <v>-0.21879318286503913</v>
      </c>
      <c r="F64" s="20">
        <v>4.1500000000000002E-2</v>
      </c>
      <c r="G64" s="19">
        <f t="shared" si="3"/>
        <v>-0.26029318286503911</v>
      </c>
      <c r="H64" s="16">
        <v>1</v>
      </c>
      <c r="I64" s="17">
        <v>92.2</v>
      </c>
      <c r="J64" s="17">
        <v>7.5</v>
      </c>
      <c r="K64" s="17">
        <v>6.7</v>
      </c>
      <c r="L64" s="17"/>
      <c r="N64" s="136"/>
      <c r="O64" s="136"/>
      <c r="P64" s="133"/>
      <c r="Q64" s="136"/>
      <c r="R64" s="136"/>
      <c r="S64" s="136"/>
      <c r="T64" s="136"/>
      <c r="U64" s="136"/>
      <c r="V64" s="136"/>
      <c r="W64" s="136"/>
      <c r="X64" s="136"/>
      <c r="Y64" s="136"/>
      <c r="Z64" s="136"/>
      <c r="AA64" s="136"/>
      <c r="AB64" s="136"/>
      <c r="AC64" s="136"/>
      <c r="AD64" s="136"/>
      <c r="AE64" s="136"/>
      <c r="AF64" s="136"/>
      <c r="AG64" s="136"/>
      <c r="AH64" s="136"/>
      <c r="AI64" s="136"/>
      <c r="AJ64" s="136"/>
      <c r="AK64" s="136"/>
      <c r="AL64" s="136"/>
      <c r="AM64" s="136"/>
      <c r="AN64" s="136"/>
      <c r="AO64" s="136"/>
      <c r="AP64" s="136"/>
      <c r="AQ64" s="136"/>
      <c r="AR64" s="136"/>
      <c r="AS64" s="136"/>
      <c r="AT64" s="136"/>
      <c r="AU64" s="136"/>
      <c r="AV64" s="136"/>
      <c r="AW64" s="136"/>
      <c r="AX64" s="136"/>
      <c r="AY64" s="136"/>
      <c r="AZ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c r="CM64" s="136"/>
      <c r="CN64" s="136"/>
      <c r="CO64" s="136"/>
      <c r="CP64" s="136"/>
      <c r="CQ64" s="136"/>
      <c r="CR64" s="136"/>
      <c r="CS64" s="136"/>
      <c r="CT64" s="136"/>
      <c r="CU64" s="136"/>
      <c r="CV64" s="136"/>
    </row>
    <row r="65" spans="1:16">
      <c r="A65" s="5">
        <v>1931</v>
      </c>
      <c r="B65" s="15">
        <v>8.3000000000000007</v>
      </c>
      <c r="C65" s="15">
        <v>0.61</v>
      </c>
      <c r="D65" s="15">
        <v>0.82</v>
      </c>
      <c r="E65" s="19">
        <f t="shared" si="2"/>
        <v>-0.42928660826032539</v>
      </c>
      <c r="F65" s="20">
        <v>2.4300000000000002E-2</v>
      </c>
      <c r="G65" s="19">
        <f t="shared" si="3"/>
        <v>-0.45358660826032537</v>
      </c>
      <c r="H65" s="16">
        <v>1</v>
      </c>
      <c r="I65" s="17">
        <v>77.400000000000006</v>
      </c>
      <c r="J65" s="17">
        <v>3</v>
      </c>
      <c r="K65" s="17">
        <v>2.5</v>
      </c>
      <c r="L65" s="17"/>
      <c r="N65" s="136"/>
      <c r="O65" s="136"/>
      <c r="P65" s="133"/>
    </row>
    <row r="66" spans="1:16">
      <c r="A66" s="5">
        <v>1932</v>
      </c>
      <c r="B66" s="15">
        <v>7.09</v>
      </c>
      <c r="C66" s="15">
        <v>0.41</v>
      </c>
      <c r="D66" s="15">
        <v>0.5</v>
      </c>
      <c r="E66" s="19">
        <f t="shared" si="2"/>
        <v>-8.5542168674698882E-2</v>
      </c>
      <c r="F66" s="20">
        <v>3.3599999999999998E-2</v>
      </c>
      <c r="G66" s="19">
        <f t="shared" si="3"/>
        <v>-0.11914216867469887</v>
      </c>
      <c r="H66" s="16">
        <v>1</v>
      </c>
      <c r="I66" s="17">
        <v>59.5</v>
      </c>
      <c r="J66" s="17">
        <v>-0.2</v>
      </c>
      <c r="K66" s="17">
        <v>-0.6</v>
      </c>
      <c r="L66" s="17"/>
      <c r="N66" s="136"/>
      <c r="O66" s="136"/>
      <c r="P66" s="133"/>
    </row>
    <row r="67" spans="1:16">
      <c r="A67" s="5">
        <v>1933</v>
      </c>
      <c r="B67" s="15">
        <v>10.54</v>
      </c>
      <c r="C67" s="15">
        <v>0.44</v>
      </c>
      <c r="D67" s="15">
        <v>0.44</v>
      </c>
      <c r="E67" s="19">
        <f t="shared" si="2"/>
        <v>0.54866008462623395</v>
      </c>
      <c r="F67" s="20">
        <v>1.46E-2</v>
      </c>
      <c r="G67" s="19">
        <f t="shared" si="3"/>
        <v>0.534060084626234</v>
      </c>
      <c r="H67" s="16">
        <v>0</v>
      </c>
      <c r="I67" s="17">
        <v>57.2</v>
      </c>
      <c r="J67" s="17">
        <v>-0.2</v>
      </c>
      <c r="K67" s="17">
        <v>-0.7</v>
      </c>
      <c r="L67" s="17"/>
      <c r="N67" s="136"/>
      <c r="O67" s="136"/>
      <c r="P67" s="133"/>
    </row>
    <row r="68" spans="1:16">
      <c r="A68" s="5">
        <v>1934</v>
      </c>
      <c r="B68" s="15">
        <v>9.26</v>
      </c>
      <c r="C68" s="15">
        <v>0.49</v>
      </c>
      <c r="D68" s="15">
        <v>0.45</v>
      </c>
      <c r="E68" s="19">
        <f t="shared" si="2"/>
        <v>-7.874762808349145E-2</v>
      </c>
      <c r="F68" s="20">
        <v>1.01E-2</v>
      </c>
      <c r="G68" s="19">
        <f t="shared" si="3"/>
        <v>-8.8847628083491448E-2</v>
      </c>
      <c r="H68" s="16">
        <v>0</v>
      </c>
      <c r="I68" s="17">
        <v>66.8</v>
      </c>
      <c r="J68" s="17">
        <v>2.5</v>
      </c>
      <c r="K68" s="17">
        <v>1.8</v>
      </c>
      <c r="L68" s="17"/>
      <c r="N68" s="136"/>
      <c r="O68" s="136"/>
      <c r="P68" s="133"/>
    </row>
    <row r="69" spans="1:16">
      <c r="A69" s="5">
        <v>1935</v>
      </c>
      <c r="B69" s="15">
        <v>13.76</v>
      </c>
      <c r="C69" s="15">
        <v>0.76</v>
      </c>
      <c r="D69" s="15">
        <v>0.47</v>
      </c>
      <c r="E69" s="19">
        <f t="shared" si="2"/>
        <v>0.53671706263498931</v>
      </c>
      <c r="F69" s="20">
        <v>7.4999999999999997E-3</v>
      </c>
      <c r="G69" s="19">
        <f t="shared" si="3"/>
        <v>0.52921706263498935</v>
      </c>
      <c r="H69" s="16">
        <v>0</v>
      </c>
      <c r="I69" s="17">
        <v>74.3</v>
      </c>
      <c r="J69" s="17">
        <v>4</v>
      </c>
      <c r="K69" s="17">
        <v>3.1</v>
      </c>
      <c r="L69" s="17"/>
      <c r="N69" s="136"/>
      <c r="O69" s="136"/>
      <c r="P69" s="133"/>
    </row>
    <row r="70" spans="1:16">
      <c r="A70" s="5">
        <v>1936</v>
      </c>
      <c r="B70" s="15">
        <v>17.59</v>
      </c>
      <c r="C70" s="15">
        <v>1.02</v>
      </c>
      <c r="D70" s="15">
        <v>0.72</v>
      </c>
      <c r="E70" s="19">
        <f t="shared" ref="E70:E101" si="4">(B70+D70)/B69-1</f>
        <v>0.33066860465116266</v>
      </c>
      <c r="F70" s="20">
        <v>7.4999999999999997E-3</v>
      </c>
      <c r="G70" s="19">
        <f t="shared" ref="G70:G101" si="5">E70-F70</f>
        <v>0.32316860465116265</v>
      </c>
      <c r="H70" s="16">
        <v>0</v>
      </c>
      <c r="I70" s="17">
        <v>84.9</v>
      </c>
      <c r="J70" s="17">
        <v>6.2</v>
      </c>
      <c r="K70" s="17">
        <v>4.8</v>
      </c>
      <c r="L70" s="17"/>
      <c r="N70" s="136"/>
      <c r="O70" s="136"/>
      <c r="P70" s="133"/>
    </row>
    <row r="71" spans="1:16">
      <c r="A71" s="5">
        <v>1937</v>
      </c>
      <c r="B71" s="15">
        <v>11.31</v>
      </c>
      <c r="C71" s="15">
        <v>1.1299999999999999</v>
      </c>
      <c r="D71" s="15">
        <v>0.8</v>
      </c>
      <c r="E71" s="19">
        <f t="shared" si="4"/>
        <v>-0.31154064809550874</v>
      </c>
      <c r="F71" s="20">
        <v>8.8000000000000005E-3</v>
      </c>
      <c r="G71" s="19">
        <f t="shared" si="5"/>
        <v>-0.32034064809550872</v>
      </c>
      <c r="H71" s="16">
        <v>1</v>
      </c>
      <c r="I71" s="17">
        <v>93</v>
      </c>
      <c r="J71" s="17">
        <v>7.1</v>
      </c>
      <c r="K71" s="17">
        <v>5.6</v>
      </c>
      <c r="L71" s="17"/>
      <c r="N71" s="136"/>
      <c r="O71" s="136"/>
      <c r="P71" s="133"/>
    </row>
    <row r="72" spans="1:16">
      <c r="A72" s="5">
        <v>1938</v>
      </c>
      <c r="B72" s="15">
        <v>12.5</v>
      </c>
      <c r="C72" s="15">
        <v>0.64</v>
      </c>
      <c r="D72" s="15">
        <v>0.51</v>
      </c>
      <c r="E72" s="19">
        <f t="shared" si="4"/>
        <v>0.15030946065428807</v>
      </c>
      <c r="F72" s="20">
        <v>8.8000000000000005E-3</v>
      </c>
      <c r="G72" s="19">
        <f t="shared" si="5"/>
        <v>0.14150946065428807</v>
      </c>
      <c r="H72" s="16">
        <v>0</v>
      </c>
      <c r="I72" s="17">
        <v>87.4</v>
      </c>
      <c r="J72" s="17">
        <v>5</v>
      </c>
      <c r="K72" s="17">
        <v>4</v>
      </c>
      <c r="L72" s="17"/>
      <c r="N72" s="136"/>
      <c r="O72" s="136"/>
      <c r="P72" s="133"/>
    </row>
    <row r="73" spans="1:16">
      <c r="A73" s="5">
        <v>1939</v>
      </c>
      <c r="B73" s="15">
        <v>12.3</v>
      </c>
      <c r="C73" s="15">
        <v>0.9</v>
      </c>
      <c r="D73" s="15">
        <v>0.62</v>
      </c>
      <c r="E73" s="19">
        <f t="shared" si="4"/>
        <v>3.3600000000000074E-2</v>
      </c>
      <c r="F73" s="20">
        <v>5.6000000000000008E-3</v>
      </c>
      <c r="G73" s="19">
        <f t="shared" si="5"/>
        <v>2.8000000000000073E-2</v>
      </c>
      <c r="H73" s="16">
        <v>0</v>
      </c>
      <c r="I73" s="17">
        <v>93.5</v>
      </c>
      <c r="J73" s="17">
        <v>6.6</v>
      </c>
      <c r="K73" s="17">
        <v>5.2</v>
      </c>
      <c r="L73" s="17"/>
      <c r="N73" s="136"/>
      <c r="O73" s="136"/>
      <c r="P73" s="133"/>
    </row>
    <row r="74" spans="1:16">
      <c r="A74" s="5">
        <v>1940</v>
      </c>
      <c r="B74" s="15">
        <v>10.55</v>
      </c>
      <c r="C74" s="15">
        <v>1.05</v>
      </c>
      <c r="D74" s="15">
        <v>0.67</v>
      </c>
      <c r="E74" s="19">
        <f t="shared" si="4"/>
        <v>-8.7804878048780455E-2</v>
      </c>
      <c r="F74" s="20">
        <v>5.6000000000000008E-3</v>
      </c>
      <c r="G74" s="19">
        <f t="shared" si="5"/>
        <v>-9.3404878048780449E-2</v>
      </c>
      <c r="H74" s="16">
        <v>0</v>
      </c>
      <c r="I74" s="17">
        <v>102.9</v>
      </c>
      <c r="J74" s="17">
        <v>9.9</v>
      </c>
      <c r="K74" s="17">
        <v>7</v>
      </c>
      <c r="L74" s="17"/>
      <c r="N74" s="136"/>
      <c r="O74" s="136"/>
      <c r="P74" s="133"/>
    </row>
    <row r="75" spans="1:16">
      <c r="A75" s="5">
        <v>1941</v>
      </c>
      <c r="B75" s="15">
        <v>8.93</v>
      </c>
      <c r="C75" s="15">
        <v>1.1599999999999999</v>
      </c>
      <c r="D75" s="15">
        <v>0.71</v>
      </c>
      <c r="E75" s="19">
        <f t="shared" si="4"/>
        <v>-8.6255924170616116E-2</v>
      </c>
      <c r="F75" s="20">
        <v>5.3E-3</v>
      </c>
      <c r="G75" s="19">
        <f t="shared" si="5"/>
        <v>-9.1555924170616115E-2</v>
      </c>
      <c r="H75" s="16">
        <v>0</v>
      </c>
      <c r="I75" s="17">
        <v>129.4</v>
      </c>
      <c r="J75" s="17">
        <v>15.7</v>
      </c>
      <c r="K75" s="17">
        <v>8.1</v>
      </c>
      <c r="L75" s="17"/>
      <c r="N75" s="136"/>
      <c r="O75" s="136"/>
      <c r="P75" s="133"/>
    </row>
    <row r="76" spans="1:16">
      <c r="A76" s="5">
        <v>1942</v>
      </c>
      <c r="B76" s="15">
        <v>10.09</v>
      </c>
      <c r="C76" s="15">
        <v>1.03</v>
      </c>
      <c r="D76" s="15">
        <v>0.59</v>
      </c>
      <c r="E76" s="19">
        <f t="shared" si="4"/>
        <v>0.19596864501679723</v>
      </c>
      <c r="F76" s="20">
        <v>6.3E-3</v>
      </c>
      <c r="G76" s="19">
        <f t="shared" si="5"/>
        <v>0.18966864501679723</v>
      </c>
      <c r="H76" s="16">
        <v>0</v>
      </c>
      <c r="I76" s="17">
        <v>166</v>
      </c>
      <c r="J76" s="17">
        <v>20.8</v>
      </c>
      <c r="K76" s="17">
        <v>9.4</v>
      </c>
      <c r="L76" s="17"/>
      <c r="N76" s="136"/>
      <c r="O76" s="136"/>
      <c r="P76" s="133"/>
    </row>
    <row r="77" spans="1:16">
      <c r="A77" s="5">
        <v>1943</v>
      </c>
      <c r="B77" s="15">
        <v>11.85</v>
      </c>
      <c r="C77" s="15">
        <v>0.94</v>
      </c>
      <c r="D77" s="15">
        <v>0.61</v>
      </c>
      <c r="E77" s="19">
        <f t="shared" si="4"/>
        <v>0.23488602576808715</v>
      </c>
      <c r="F77" s="20">
        <v>6.8999999999999999E-3</v>
      </c>
      <c r="G77" s="19">
        <f t="shared" si="5"/>
        <v>0.22798602576808716</v>
      </c>
      <c r="H77" s="16">
        <v>0</v>
      </c>
      <c r="I77" s="17">
        <v>203.1</v>
      </c>
      <c r="J77" s="17">
        <v>24.9</v>
      </c>
      <c r="K77" s="17">
        <v>10.8</v>
      </c>
      <c r="L77" s="17"/>
      <c r="N77" s="136"/>
      <c r="O77" s="136"/>
      <c r="P77" s="133"/>
    </row>
    <row r="78" spans="1:16">
      <c r="A78" s="5">
        <v>1944</v>
      </c>
      <c r="B78" s="15">
        <v>13.49</v>
      </c>
      <c r="C78" s="15">
        <v>0.93</v>
      </c>
      <c r="D78" s="15">
        <v>0.64</v>
      </c>
      <c r="E78" s="19">
        <f t="shared" si="4"/>
        <v>0.19240506329113938</v>
      </c>
      <c r="F78" s="20">
        <v>7.1999999999999998E-3</v>
      </c>
      <c r="G78" s="19">
        <f t="shared" si="5"/>
        <v>0.18520506329113937</v>
      </c>
      <c r="H78" s="16">
        <v>0</v>
      </c>
      <c r="I78" s="17">
        <v>224.6</v>
      </c>
      <c r="J78" s="17">
        <v>25</v>
      </c>
      <c r="K78" s="17">
        <v>12</v>
      </c>
      <c r="L78" s="17"/>
      <c r="N78" s="136"/>
      <c r="O78" s="136"/>
      <c r="P78" s="133"/>
    </row>
    <row r="79" spans="1:16">
      <c r="A79" s="5">
        <v>1945</v>
      </c>
      <c r="B79" s="15">
        <v>18.02</v>
      </c>
      <c r="C79" s="15">
        <v>0.96</v>
      </c>
      <c r="D79" s="15">
        <v>0.66</v>
      </c>
      <c r="E79" s="19">
        <f t="shared" si="4"/>
        <v>0.38472942920681974</v>
      </c>
      <c r="F79" s="20">
        <v>7.4999999999999997E-3</v>
      </c>
      <c r="G79" s="19">
        <f t="shared" si="5"/>
        <v>0.37722942920681973</v>
      </c>
      <c r="H79" s="16">
        <v>1</v>
      </c>
      <c r="I79" s="17">
        <v>228.2</v>
      </c>
      <c r="J79" s="17">
        <v>20.5</v>
      </c>
      <c r="K79" s="17">
        <v>9.8000000000000007</v>
      </c>
      <c r="L79" s="17"/>
      <c r="N79" s="136"/>
      <c r="O79" s="136"/>
      <c r="P79" s="133"/>
    </row>
    <row r="80" spans="1:16">
      <c r="A80" s="5">
        <v>1946</v>
      </c>
      <c r="B80" s="15">
        <v>15.21</v>
      </c>
      <c r="C80" s="15">
        <v>1.06</v>
      </c>
      <c r="D80" s="15">
        <v>0.71</v>
      </c>
      <c r="E80" s="19">
        <f t="shared" si="4"/>
        <v>-0.11653718091009979</v>
      </c>
      <c r="F80" s="20">
        <v>7.6E-3</v>
      </c>
      <c r="G80" s="19">
        <f t="shared" si="5"/>
        <v>-0.12413718091009979</v>
      </c>
      <c r="H80" s="16">
        <v>0</v>
      </c>
      <c r="I80" s="17">
        <v>227.8</v>
      </c>
      <c r="J80" s="17">
        <v>18.2</v>
      </c>
      <c r="K80" s="17">
        <v>9.1</v>
      </c>
      <c r="L80" s="17"/>
      <c r="N80" s="136"/>
      <c r="O80" s="136"/>
      <c r="P80" s="133"/>
    </row>
    <row r="81" spans="1:16">
      <c r="A81" s="5">
        <v>1947</v>
      </c>
      <c r="B81" s="15">
        <v>14.83</v>
      </c>
      <c r="C81" s="15">
        <v>1.61</v>
      </c>
      <c r="D81" s="15">
        <v>0.84</v>
      </c>
      <c r="E81" s="19">
        <f t="shared" si="4"/>
        <v>3.024326101249164E-2</v>
      </c>
      <c r="F81" s="20">
        <v>1.01E-2</v>
      </c>
      <c r="G81" s="19">
        <f t="shared" si="5"/>
        <v>2.0143261012491642E-2</v>
      </c>
      <c r="H81" s="16">
        <v>0</v>
      </c>
      <c r="I81" s="17">
        <v>249.9</v>
      </c>
      <c r="J81" s="17">
        <v>24.2</v>
      </c>
      <c r="K81" s="17">
        <v>12.9</v>
      </c>
      <c r="L81" s="17"/>
      <c r="N81" s="136"/>
      <c r="O81" s="136"/>
      <c r="P81" s="133"/>
    </row>
    <row r="82" spans="1:16">
      <c r="A82" s="5">
        <v>1948</v>
      </c>
      <c r="B82" s="15">
        <v>15.36</v>
      </c>
      <c r="C82" s="15">
        <v>2.29</v>
      </c>
      <c r="D82" s="15">
        <v>0.93</v>
      </c>
      <c r="E82" s="19">
        <f t="shared" si="4"/>
        <v>9.8449089683074753E-2</v>
      </c>
      <c r="F82" s="20">
        <v>1.3500000000000002E-2</v>
      </c>
      <c r="G82" s="19">
        <f t="shared" si="5"/>
        <v>8.4949089683074755E-2</v>
      </c>
      <c r="H82" s="16">
        <v>0</v>
      </c>
      <c r="I82" s="17">
        <v>274.8</v>
      </c>
      <c r="J82" s="17">
        <v>31.4</v>
      </c>
      <c r="K82" s="17">
        <v>19</v>
      </c>
      <c r="L82" s="17"/>
      <c r="N82" s="136"/>
      <c r="O82" s="136"/>
      <c r="P82" s="133"/>
    </row>
    <row r="83" spans="1:16">
      <c r="A83" s="5">
        <v>1949</v>
      </c>
      <c r="B83" s="15">
        <v>16.88</v>
      </c>
      <c r="C83" s="15">
        <v>2.3199999999999998</v>
      </c>
      <c r="D83" s="15">
        <v>1.1399999999999999</v>
      </c>
      <c r="E83" s="19">
        <f t="shared" si="4"/>
        <v>0.17317708333333326</v>
      </c>
      <c r="F83" s="20">
        <v>1.5800000000000002E-2</v>
      </c>
      <c r="G83" s="19">
        <f t="shared" si="5"/>
        <v>0.15737708333333325</v>
      </c>
      <c r="H83" s="16">
        <v>1</v>
      </c>
      <c r="I83" s="17">
        <v>272.8</v>
      </c>
      <c r="J83" s="17">
        <v>29.1</v>
      </c>
      <c r="K83" s="17">
        <v>18.899999999999999</v>
      </c>
      <c r="L83" s="17"/>
      <c r="N83" s="136"/>
      <c r="O83" s="136"/>
      <c r="P83" s="133"/>
    </row>
    <row r="84" spans="1:16">
      <c r="A84" s="5">
        <v>1950</v>
      </c>
      <c r="B84" s="15">
        <v>21.21</v>
      </c>
      <c r="C84" s="15">
        <v>2.84</v>
      </c>
      <c r="D84" s="15">
        <v>1.47</v>
      </c>
      <c r="E84" s="19">
        <f t="shared" si="4"/>
        <v>0.34360189573459721</v>
      </c>
      <c r="F84" s="20">
        <v>1.32E-2</v>
      </c>
      <c r="G84" s="19">
        <f t="shared" si="5"/>
        <v>0.33040189573459722</v>
      </c>
      <c r="H84" s="16">
        <v>0</v>
      </c>
      <c r="I84" s="17">
        <v>300.2</v>
      </c>
      <c r="J84" s="17">
        <v>36.1</v>
      </c>
      <c r="K84" s="17">
        <v>18.100000000000001</v>
      </c>
      <c r="L84" s="17"/>
      <c r="N84" s="136"/>
      <c r="O84" s="136"/>
      <c r="P84" s="133"/>
    </row>
    <row r="85" spans="1:16">
      <c r="A85" s="5">
        <v>1951</v>
      </c>
      <c r="B85" s="15">
        <v>24.19</v>
      </c>
      <c r="C85" s="15">
        <v>2.44</v>
      </c>
      <c r="D85" s="15">
        <v>1.41</v>
      </c>
      <c r="E85" s="19">
        <f t="shared" si="4"/>
        <v>0.20697784064120706</v>
      </c>
      <c r="F85" s="20">
        <v>2.12E-2</v>
      </c>
      <c r="G85" s="19">
        <f t="shared" si="5"/>
        <v>0.18577784064120706</v>
      </c>
      <c r="H85" s="16">
        <v>0</v>
      </c>
      <c r="I85" s="17">
        <v>347.3</v>
      </c>
      <c r="J85" s="17">
        <v>41.2</v>
      </c>
      <c r="K85" s="17">
        <v>18.600000000000001</v>
      </c>
      <c r="L85" s="17"/>
      <c r="N85" s="136"/>
      <c r="O85" s="136"/>
      <c r="P85" s="133"/>
    </row>
    <row r="86" spans="1:16">
      <c r="A86" s="5">
        <v>1952</v>
      </c>
      <c r="B86" s="15">
        <v>26.18</v>
      </c>
      <c r="C86" s="15">
        <v>2.4</v>
      </c>
      <c r="D86" s="15">
        <v>1.41</v>
      </c>
      <c r="E86" s="19">
        <f t="shared" si="4"/>
        <v>0.14055394791236031</v>
      </c>
      <c r="F86" s="20">
        <v>2.3900000000000001E-2</v>
      </c>
      <c r="G86" s="19">
        <f t="shared" si="5"/>
        <v>0.11665394791236031</v>
      </c>
      <c r="H86" s="16">
        <v>0</v>
      </c>
      <c r="I86" s="17">
        <v>367.7</v>
      </c>
      <c r="J86" s="17">
        <v>39.700000000000003</v>
      </c>
      <c r="K86" s="17">
        <v>20.3</v>
      </c>
      <c r="L86" s="17"/>
      <c r="N86" s="136"/>
      <c r="O86" s="136"/>
      <c r="P86" s="133"/>
    </row>
    <row r="87" spans="1:16">
      <c r="A87" s="5">
        <v>1953</v>
      </c>
      <c r="B87" s="15">
        <v>25.46</v>
      </c>
      <c r="C87" s="15">
        <v>2.5099999999999998</v>
      </c>
      <c r="D87" s="15">
        <v>1.45</v>
      </c>
      <c r="E87" s="19">
        <f t="shared" si="4"/>
        <v>2.7883880825057217E-2</v>
      </c>
      <c r="F87" s="20">
        <v>2.58E-2</v>
      </c>
      <c r="G87" s="19">
        <f t="shared" si="5"/>
        <v>2.0838808250572168E-3</v>
      </c>
      <c r="H87" s="16">
        <v>1</v>
      </c>
      <c r="I87" s="17">
        <v>389.7</v>
      </c>
      <c r="J87" s="17">
        <v>40.299999999999997</v>
      </c>
      <c r="K87" s="17">
        <v>20</v>
      </c>
      <c r="L87" s="17"/>
      <c r="N87" s="136"/>
      <c r="O87" s="136"/>
      <c r="P87" s="133"/>
    </row>
    <row r="88" spans="1:16">
      <c r="A88" s="5">
        <v>1954</v>
      </c>
      <c r="B88" s="15">
        <v>35.6</v>
      </c>
      <c r="C88" s="15">
        <v>2.77</v>
      </c>
      <c r="D88" s="15">
        <v>1.54</v>
      </c>
      <c r="E88" s="19">
        <f t="shared" si="4"/>
        <v>0.45875883739198731</v>
      </c>
      <c r="F88" s="20">
        <v>1.8000000000000002E-2</v>
      </c>
      <c r="G88" s="19">
        <f t="shared" si="5"/>
        <v>0.44075883739198729</v>
      </c>
      <c r="H88" s="16">
        <v>0</v>
      </c>
      <c r="I88" s="17">
        <v>391.1</v>
      </c>
      <c r="J88" s="17">
        <v>39.5</v>
      </c>
      <c r="K88" s="17">
        <v>21.8</v>
      </c>
      <c r="L88" s="17"/>
      <c r="N88" s="136"/>
      <c r="O88" s="136"/>
      <c r="P88" s="133"/>
    </row>
    <row r="89" spans="1:16">
      <c r="A89" s="5">
        <v>1955</v>
      </c>
      <c r="B89" s="15">
        <v>44.15</v>
      </c>
      <c r="C89" s="15">
        <v>3.62</v>
      </c>
      <c r="D89" s="15">
        <v>1.64</v>
      </c>
      <c r="E89" s="19">
        <f t="shared" si="4"/>
        <v>0.28623595505617971</v>
      </c>
      <c r="F89" s="20">
        <v>1.8100000000000002E-2</v>
      </c>
      <c r="G89" s="19">
        <f t="shared" si="5"/>
        <v>0.26813595505617971</v>
      </c>
      <c r="H89" s="16">
        <v>0</v>
      </c>
      <c r="I89" s="17">
        <v>426.2</v>
      </c>
      <c r="J89" s="17">
        <v>50.2</v>
      </c>
      <c r="K89" s="17">
        <v>28.1</v>
      </c>
      <c r="L89" s="17"/>
      <c r="N89" s="136"/>
      <c r="O89" s="136"/>
      <c r="P89" s="133"/>
    </row>
    <row r="90" spans="1:16">
      <c r="A90" s="5">
        <v>1956</v>
      </c>
      <c r="B90" s="15">
        <v>45.43</v>
      </c>
      <c r="C90" s="15">
        <v>3.41</v>
      </c>
      <c r="D90" s="15">
        <v>1.74</v>
      </c>
      <c r="E90" s="19">
        <f t="shared" si="4"/>
        <v>6.8403171007927588E-2</v>
      </c>
      <c r="F90" s="20">
        <v>3.2099999999999997E-2</v>
      </c>
      <c r="G90" s="19">
        <f t="shared" si="5"/>
        <v>3.6303171007927591E-2</v>
      </c>
      <c r="H90" s="16">
        <v>0</v>
      </c>
      <c r="I90" s="17">
        <v>450.1</v>
      </c>
      <c r="J90" s="17">
        <v>49.6</v>
      </c>
      <c r="K90" s="17">
        <v>27.7</v>
      </c>
      <c r="L90" s="17"/>
      <c r="N90" s="136"/>
      <c r="O90" s="136"/>
      <c r="P90" s="133"/>
    </row>
    <row r="91" spans="1:16">
      <c r="A91" s="5">
        <v>1957</v>
      </c>
      <c r="B91" s="15">
        <v>41.12</v>
      </c>
      <c r="C91" s="15">
        <v>3.37</v>
      </c>
      <c r="D91" s="15">
        <v>1.79</v>
      </c>
      <c r="E91" s="19">
        <f t="shared" si="4"/>
        <v>-5.5469953775038605E-2</v>
      </c>
      <c r="F91" s="20">
        <v>3.8599999999999995E-2</v>
      </c>
      <c r="G91" s="19">
        <f t="shared" si="5"/>
        <v>-9.4069953775038601E-2</v>
      </c>
      <c r="H91" s="16">
        <v>1</v>
      </c>
      <c r="I91" s="17">
        <v>474.9</v>
      </c>
      <c r="J91" s="17">
        <v>49.1</v>
      </c>
      <c r="K91" s="17">
        <v>27.7</v>
      </c>
      <c r="L91" s="17"/>
      <c r="N91" s="136"/>
      <c r="O91" s="136"/>
      <c r="P91" s="133"/>
    </row>
    <row r="92" spans="1:16">
      <c r="A92" s="5">
        <v>1958</v>
      </c>
      <c r="B92" s="15">
        <v>55.62</v>
      </c>
      <c r="C92" s="15">
        <v>2.89</v>
      </c>
      <c r="D92" s="15">
        <v>1.75</v>
      </c>
      <c r="E92" s="19">
        <f t="shared" si="4"/>
        <v>0.39518482490272366</v>
      </c>
      <c r="F92" s="20">
        <v>2.5399999999999999E-2</v>
      </c>
      <c r="G92" s="19">
        <f t="shared" si="5"/>
        <v>0.36978482490272369</v>
      </c>
      <c r="H92" s="16">
        <v>0</v>
      </c>
      <c r="I92" s="17">
        <v>482</v>
      </c>
      <c r="J92" s="17">
        <v>43.9</v>
      </c>
      <c r="K92" s="17">
        <v>24.9</v>
      </c>
      <c r="L92" s="17"/>
      <c r="N92" s="136"/>
      <c r="O92" s="136"/>
      <c r="P92" s="133"/>
    </row>
    <row r="93" spans="1:16">
      <c r="A93" s="5">
        <v>1959</v>
      </c>
      <c r="B93" s="15">
        <v>58.03</v>
      </c>
      <c r="C93" s="15">
        <v>3.39</v>
      </c>
      <c r="D93" s="15">
        <v>1.83</v>
      </c>
      <c r="E93" s="19">
        <f t="shared" si="4"/>
        <v>7.6231571377202378E-2</v>
      </c>
      <c r="F93" s="20">
        <v>3.7400000000000003E-2</v>
      </c>
      <c r="G93" s="19">
        <f t="shared" si="5"/>
        <v>3.8831571377202376E-2</v>
      </c>
      <c r="H93" s="16">
        <v>0</v>
      </c>
      <c r="I93" s="17">
        <v>522.5</v>
      </c>
      <c r="J93" s="17">
        <v>55.5</v>
      </c>
      <c r="K93" s="17">
        <v>31.8</v>
      </c>
      <c r="L93" s="17"/>
      <c r="N93" s="136"/>
      <c r="O93" s="136"/>
      <c r="P93" s="133"/>
    </row>
    <row r="94" spans="1:16">
      <c r="A94" s="5">
        <v>1960</v>
      </c>
      <c r="B94" s="15">
        <v>59.72</v>
      </c>
      <c r="C94" s="15">
        <v>3.27</v>
      </c>
      <c r="D94" s="15">
        <v>1.95</v>
      </c>
      <c r="E94" s="19">
        <f t="shared" si="4"/>
        <v>6.2726176115802224E-2</v>
      </c>
      <c r="F94" s="20">
        <v>4.2800000000000005E-2</v>
      </c>
      <c r="G94" s="19">
        <f t="shared" si="5"/>
        <v>1.9926176115802219E-2</v>
      </c>
      <c r="H94" s="16">
        <v>1</v>
      </c>
      <c r="I94" s="17">
        <v>543.29999999999995</v>
      </c>
      <c r="J94" s="17">
        <v>54.7</v>
      </c>
      <c r="K94" s="17">
        <v>31.9</v>
      </c>
      <c r="L94" s="17"/>
      <c r="N94" s="136"/>
      <c r="O94" s="136"/>
      <c r="P94" s="133"/>
    </row>
    <row r="95" spans="1:16">
      <c r="A95" s="5">
        <v>1961</v>
      </c>
      <c r="B95" s="15">
        <v>69.069999999999993</v>
      </c>
      <c r="C95" s="15">
        <v>3.19</v>
      </c>
      <c r="D95" s="15">
        <v>2.02</v>
      </c>
      <c r="E95" s="19">
        <f t="shared" si="4"/>
        <v>0.19038847957133265</v>
      </c>
      <c r="F95" s="20">
        <v>2.9100000000000001E-2</v>
      </c>
      <c r="G95" s="19">
        <f t="shared" si="5"/>
        <v>0.16128847957133263</v>
      </c>
      <c r="H95" s="16">
        <v>0</v>
      </c>
      <c r="I95" s="17">
        <v>563.29999999999995</v>
      </c>
      <c r="J95" s="17">
        <v>55.9</v>
      </c>
      <c r="K95" s="17">
        <v>33.1</v>
      </c>
      <c r="L95" s="17"/>
      <c r="N95" s="136"/>
      <c r="O95" s="136"/>
      <c r="P95" s="133"/>
    </row>
    <row r="96" spans="1:16">
      <c r="A96" s="5">
        <v>1962</v>
      </c>
      <c r="B96" s="15">
        <v>65.06</v>
      </c>
      <c r="C96" s="15">
        <v>3.67</v>
      </c>
      <c r="D96" s="15">
        <v>2.13</v>
      </c>
      <c r="E96" s="19">
        <f t="shared" si="4"/>
        <v>-2.7218763573186533E-2</v>
      </c>
      <c r="F96" s="20">
        <v>3.39E-2</v>
      </c>
      <c r="G96" s="19">
        <f t="shared" si="5"/>
        <v>-6.1118763573186533E-2</v>
      </c>
      <c r="H96" s="16">
        <v>0</v>
      </c>
      <c r="I96" s="17">
        <v>605.1</v>
      </c>
      <c r="J96" s="17">
        <v>64</v>
      </c>
      <c r="K96" s="17">
        <v>39.9</v>
      </c>
      <c r="L96" s="17"/>
      <c r="N96" s="136"/>
      <c r="O96" s="136"/>
      <c r="P96" s="133"/>
    </row>
    <row r="97" spans="1:16">
      <c r="A97" s="5">
        <v>1963</v>
      </c>
      <c r="B97" s="15">
        <v>76.45</v>
      </c>
      <c r="C97" s="15">
        <v>4.0199999999999996</v>
      </c>
      <c r="D97" s="15">
        <v>2.2799999999999998</v>
      </c>
      <c r="E97" s="19">
        <f t="shared" si="4"/>
        <v>0.21011374116200443</v>
      </c>
      <c r="F97" s="20">
        <v>3.5000000000000003E-2</v>
      </c>
      <c r="G97" s="19">
        <f t="shared" si="5"/>
        <v>0.17511374116200443</v>
      </c>
      <c r="H97" s="16">
        <v>0</v>
      </c>
      <c r="I97" s="17">
        <v>638.6</v>
      </c>
      <c r="J97" s="17">
        <v>70.5</v>
      </c>
      <c r="K97" s="17">
        <v>44.1</v>
      </c>
      <c r="L97" s="17"/>
      <c r="N97" s="136"/>
      <c r="O97" s="136"/>
      <c r="P97" s="133"/>
    </row>
    <row r="98" spans="1:16">
      <c r="A98" s="5">
        <v>1964</v>
      </c>
      <c r="B98" s="15">
        <v>86.12</v>
      </c>
      <c r="C98" s="15">
        <v>4.55</v>
      </c>
      <c r="D98" s="15">
        <v>2.5</v>
      </c>
      <c r="E98" s="19">
        <f t="shared" si="4"/>
        <v>0.15918901242642258</v>
      </c>
      <c r="F98" s="20">
        <v>4.0899999999999999E-2</v>
      </c>
      <c r="G98" s="19">
        <f t="shared" si="5"/>
        <v>0.11828901242642259</v>
      </c>
      <c r="H98" s="16">
        <v>0</v>
      </c>
      <c r="I98" s="17">
        <v>685.8</v>
      </c>
      <c r="J98" s="17">
        <v>77.7</v>
      </c>
      <c r="K98" s="17">
        <v>49.6</v>
      </c>
      <c r="L98" s="17"/>
      <c r="N98" s="136"/>
      <c r="O98" s="136"/>
      <c r="P98" s="133"/>
    </row>
    <row r="99" spans="1:16">
      <c r="A99" s="5">
        <v>1965</v>
      </c>
      <c r="B99" s="15">
        <v>93.32</v>
      </c>
      <c r="C99" s="15">
        <v>5.19</v>
      </c>
      <c r="D99" s="15">
        <v>2.72</v>
      </c>
      <c r="E99" s="19">
        <f t="shared" si="4"/>
        <v>0.11518810961449133</v>
      </c>
      <c r="F99" s="20">
        <v>4.4600000000000001E-2</v>
      </c>
      <c r="G99" s="19">
        <f t="shared" si="5"/>
        <v>7.0588109614491329E-2</v>
      </c>
      <c r="H99" s="16">
        <v>0</v>
      </c>
      <c r="I99" s="17">
        <v>743.7</v>
      </c>
      <c r="J99" s="17">
        <v>89.3</v>
      </c>
      <c r="K99" s="17">
        <v>58.2</v>
      </c>
      <c r="L99" s="17"/>
      <c r="N99" s="136"/>
      <c r="O99" s="136"/>
      <c r="P99" s="133"/>
    </row>
    <row r="100" spans="1:16">
      <c r="A100" s="5">
        <v>1966</v>
      </c>
      <c r="B100" s="15">
        <v>84.45</v>
      </c>
      <c r="C100" s="15">
        <v>5.55</v>
      </c>
      <c r="D100" s="15">
        <v>2.87</v>
      </c>
      <c r="E100" s="19">
        <f t="shared" si="4"/>
        <v>-6.4294899271324368E-2</v>
      </c>
      <c r="F100" s="20">
        <v>5.4400000000000004E-2</v>
      </c>
      <c r="G100" s="19">
        <f t="shared" si="5"/>
        <v>-0.11869489927132437</v>
      </c>
      <c r="H100" s="16">
        <v>0</v>
      </c>
      <c r="I100" s="17">
        <v>815</v>
      </c>
      <c r="J100" s="17">
        <v>96.1</v>
      </c>
      <c r="K100" s="17">
        <v>62.2</v>
      </c>
      <c r="L100" s="17"/>
      <c r="N100" s="136"/>
      <c r="O100" s="136"/>
      <c r="P100" s="133"/>
    </row>
    <row r="101" spans="1:16">
      <c r="A101" s="5">
        <v>1967</v>
      </c>
      <c r="B101" s="15">
        <v>95.04</v>
      </c>
      <c r="C101" s="15">
        <v>5.33</v>
      </c>
      <c r="D101" s="15">
        <v>2.92</v>
      </c>
      <c r="E101" s="19">
        <f t="shared" si="4"/>
        <v>0.15997631734754303</v>
      </c>
      <c r="F101" s="20">
        <v>5.5500000000000001E-2</v>
      </c>
      <c r="G101" s="19">
        <f t="shared" si="5"/>
        <v>0.10447631734754304</v>
      </c>
      <c r="H101" s="16">
        <v>0</v>
      </c>
      <c r="I101" s="17">
        <v>861.7</v>
      </c>
      <c r="J101" s="17">
        <v>93.9</v>
      </c>
      <c r="K101" s="17">
        <v>61</v>
      </c>
      <c r="L101" s="17"/>
      <c r="N101" s="136"/>
      <c r="O101" s="136"/>
      <c r="P101" s="133"/>
    </row>
    <row r="102" spans="1:16">
      <c r="A102" s="5">
        <v>1968</v>
      </c>
      <c r="B102" s="15">
        <v>102.04</v>
      </c>
      <c r="C102" s="15">
        <v>5.76</v>
      </c>
      <c r="D102" s="15">
        <v>3.07</v>
      </c>
      <c r="E102" s="19">
        <f t="shared" ref="E102:E133" si="6">(B102+D102)/B101-1</f>
        <v>0.10595538720538711</v>
      </c>
      <c r="F102" s="20">
        <v>6.1699999999999998E-2</v>
      </c>
      <c r="G102" s="19">
        <f t="shared" ref="G102:G133" si="7">E102-F102</f>
        <v>4.425538720538711E-2</v>
      </c>
      <c r="H102" s="16">
        <v>0</v>
      </c>
      <c r="I102" s="17">
        <v>942.5</v>
      </c>
      <c r="J102" s="17">
        <v>101.7</v>
      </c>
      <c r="K102" s="17">
        <v>62.1</v>
      </c>
      <c r="L102" s="17"/>
      <c r="N102" s="136"/>
      <c r="O102" s="136"/>
      <c r="P102" s="133"/>
    </row>
    <row r="103" spans="1:16">
      <c r="A103" s="5">
        <v>1969</v>
      </c>
      <c r="B103" s="15">
        <v>90.31</v>
      </c>
      <c r="C103" s="15">
        <v>5.78</v>
      </c>
      <c r="D103" s="15">
        <v>3.16</v>
      </c>
      <c r="E103" s="19">
        <f t="shared" si="6"/>
        <v>-8.3986671893375164E-2</v>
      </c>
      <c r="F103" s="20">
        <v>8.0500000000000002E-2</v>
      </c>
      <c r="G103" s="19">
        <f t="shared" si="7"/>
        <v>-0.16448667189337518</v>
      </c>
      <c r="H103" s="16">
        <v>0</v>
      </c>
      <c r="I103" s="17">
        <v>1019.9</v>
      </c>
      <c r="J103" s="17">
        <v>98.4</v>
      </c>
      <c r="K103" s="17">
        <v>58.4</v>
      </c>
      <c r="L103" s="17"/>
      <c r="N103" s="136"/>
      <c r="O103" s="136"/>
      <c r="P103" s="133"/>
    </row>
    <row r="104" spans="1:16">
      <c r="A104" s="5">
        <v>1970</v>
      </c>
      <c r="B104" s="15">
        <v>93.49</v>
      </c>
      <c r="C104" s="15">
        <v>5.13</v>
      </c>
      <c r="D104" s="15">
        <v>3.14</v>
      </c>
      <c r="E104" s="19">
        <f t="shared" si="6"/>
        <v>6.9981175949507257E-2</v>
      </c>
      <c r="F104" s="20">
        <v>9.11E-2</v>
      </c>
      <c r="G104" s="19">
        <f t="shared" si="7"/>
        <v>-2.1118824050492743E-2</v>
      </c>
      <c r="H104" s="16">
        <v>1</v>
      </c>
      <c r="I104" s="17">
        <v>1075.9000000000001</v>
      </c>
      <c r="J104" s="17">
        <v>86.2</v>
      </c>
      <c r="K104" s="17">
        <v>51.5</v>
      </c>
      <c r="L104" s="17"/>
      <c r="N104" s="136"/>
      <c r="O104" s="136"/>
      <c r="P104" s="133"/>
    </row>
    <row r="105" spans="1:16">
      <c r="A105" s="5">
        <v>1971</v>
      </c>
      <c r="B105" s="15">
        <v>103.3</v>
      </c>
      <c r="C105" s="15">
        <v>5.7</v>
      </c>
      <c r="D105" s="15">
        <v>3.07</v>
      </c>
      <c r="E105" s="19">
        <f t="shared" si="6"/>
        <v>0.1377687453203551</v>
      </c>
      <c r="F105" s="20">
        <v>5.6600000000000004E-2</v>
      </c>
      <c r="G105" s="19">
        <f t="shared" si="7"/>
        <v>8.116874532035509E-2</v>
      </c>
      <c r="H105" s="16">
        <v>0</v>
      </c>
      <c r="I105" s="17">
        <v>1167.8</v>
      </c>
      <c r="J105" s="17">
        <v>100.6</v>
      </c>
      <c r="K105" s="17">
        <v>62.5</v>
      </c>
      <c r="L105" s="17"/>
      <c r="N105" s="136"/>
      <c r="O105" s="136"/>
      <c r="P105" s="133"/>
    </row>
    <row r="106" spans="1:16">
      <c r="A106" s="5">
        <v>1972</v>
      </c>
      <c r="B106" s="15">
        <v>118.42</v>
      </c>
      <c r="C106" s="15">
        <v>6.42</v>
      </c>
      <c r="D106" s="15">
        <v>3.15</v>
      </c>
      <c r="E106" s="19">
        <f t="shared" si="6"/>
        <v>0.17686350435624409</v>
      </c>
      <c r="F106" s="20">
        <v>4.6199999999999998E-2</v>
      </c>
      <c r="G106" s="19">
        <f t="shared" si="7"/>
        <v>0.1306635043562441</v>
      </c>
      <c r="H106" s="16">
        <v>0</v>
      </c>
      <c r="I106" s="17">
        <v>1282.4000000000001</v>
      </c>
      <c r="J106" s="17">
        <v>117.2</v>
      </c>
      <c r="K106" s="17">
        <v>74.900000000000006</v>
      </c>
      <c r="L106" s="17"/>
      <c r="N106" s="136"/>
      <c r="O106" s="136"/>
      <c r="P106" s="133"/>
    </row>
    <row r="107" spans="1:16">
      <c r="A107" s="5">
        <v>1973</v>
      </c>
      <c r="B107" s="15">
        <v>96.11</v>
      </c>
      <c r="C107" s="15">
        <v>8.16</v>
      </c>
      <c r="D107" s="15">
        <v>3.38</v>
      </c>
      <c r="E107" s="19">
        <f t="shared" si="6"/>
        <v>-0.15985475426448237</v>
      </c>
      <c r="F107" s="20">
        <v>7.9299999999999995E-2</v>
      </c>
      <c r="G107" s="19">
        <f t="shared" si="7"/>
        <v>-0.23915475426448235</v>
      </c>
      <c r="H107" s="16">
        <v>0</v>
      </c>
      <c r="I107" s="17">
        <v>1428.5</v>
      </c>
      <c r="J107" s="17">
        <v>133.4</v>
      </c>
      <c r="K107" s="17">
        <v>83.4</v>
      </c>
      <c r="L107" s="17"/>
      <c r="N107" s="136"/>
      <c r="O107" s="136"/>
      <c r="P107" s="133"/>
    </row>
    <row r="108" spans="1:16">
      <c r="A108" s="5">
        <v>1974</v>
      </c>
      <c r="B108" s="15">
        <v>72.56</v>
      </c>
      <c r="C108" s="15">
        <v>8.89</v>
      </c>
      <c r="D108" s="15">
        <v>3.6</v>
      </c>
      <c r="E108" s="19">
        <f t="shared" si="6"/>
        <v>-0.20757465404224329</v>
      </c>
      <c r="F108" s="20">
        <v>0.1103</v>
      </c>
      <c r="G108" s="19">
        <f t="shared" si="7"/>
        <v>-0.3178746540422433</v>
      </c>
      <c r="H108" s="16">
        <v>1</v>
      </c>
      <c r="I108" s="17">
        <v>1548.8</v>
      </c>
      <c r="J108" s="17">
        <v>125.7</v>
      </c>
      <c r="K108" s="17">
        <v>72.900000000000006</v>
      </c>
      <c r="L108" s="17"/>
      <c r="N108" s="136"/>
      <c r="O108" s="136"/>
      <c r="P108" s="133"/>
    </row>
    <row r="109" spans="1:16">
      <c r="A109" s="5">
        <v>1975</v>
      </c>
      <c r="B109" s="15">
        <v>96.86</v>
      </c>
      <c r="C109" s="15">
        <v>7.96</v>
      </c>
      <c r="D109" s="15">
        <v>3.68</v>
      </c>
      <c r="E109" s="19">
        <f t="shared" si="6"/>
        <v>0.38561190738699014</v>
      </c>
      <c r="F109" s="20">
        <v>7.2400000000000006E-2</v>
      </c>
      <c r="G109" s="19">
        <f t="shared" si="7"/>
        <v>0.31321190738699012</v>
      </c>
      <c r="H109" s="16">
        <v>0</v>
      </c>
      <c r="I109" s="17">
        <v>1688.9</v>
      </c>
      <c r="J109" s="17">
        <v>138.9</v>
      </c>
      <c r="K109" s="17">
        <v>87.2</v>
      </c>
      <c r="L109" s="17"/>
      <c r="N109" s="136"/>
      <c r="O109" s="136"/>
      <c r="P109" s="133"/>
    </row>
    <row r="110" spans="1:16">
      <c r="A110" s="5">
        <v>1976</v>
      </c>
      <c r="B110" s="15">
        <v>103.81</v>
      </c>
      <c r="C110" s="15">
        <v>9.91</v>
      </c>
      <c r="D110" s="15">
        <v>4.05</v>
      </c>
      <c r="E110" s="19">
        <f t="shared" si="6"/>
        <v>0.11356597150526526</v>
      </c>
      <c r="F110" s="20">
        <v>5.7000000000000002E-2</v>
      </c>
      <c r="G110" s="19">
        <f t="shared" si="7"/>
        <v>5.656597150526526E-2</v>
      </c>
      <c r="H110" s="16">
        <v>0</v>
      </c>
      <c r="I110" s="17">
        <v>1877.6</v>
      </c>
      <c r="J110" s="17">
        <v>174.3</v>
      </c>
      <c r="K110" s="17">
        <v>109.1</v>
      </c>
      <c r="L110" s="17"/>
      <c r="N110" s="136"/>
      <c r="O110" s="136"/>
      <c r="P110" s="133"/>
    </row>
    <row r="111" spans="1:16">
      <c r="A111" s="5">
        <v>1977</v>
      </c>
      <c r="B111" s="15">
        <v>90.25</v>
      </c>
      <c r="C111" s="15">
        <v>10.89</v>
      </c>
      <c r="D111" s="15">
        <v>4.67</v>
      </c>
      <c r="E111" s="19">
        <f t="shared" si="6"/>
        <v>-8.5637221847606249E-2</v>
      </c>
      <c r="F111" s="20">
        <v>5.28E-2</v>
      </c>
      <c r="G111" s="19">
        <f t="shared" si="7"/>
        <v>-0.13843722184760626</v>
      </c>
      <c r="H111" s="16">
        <v>0</v>
      </c>
      <c r="I111" s="17">
        <v>2086</v>
      </c>
      <c r="J111" s="17">
        <v>205.8</v>
      </c>
      <c r="K111" s="17">
        <v>131.30000000000001</v>
      </c>
      <c r="L111" s="17"/>
      <c r="N111" s="136"/>
      <c r="O111" s="136"/>
      <c r="P111" s="133"/>
    </row>
    <row r="112" spans="1:16">
      <c r="A112" s="5">
        <v>1978</v>
      </c>
      <c r="B112" s="15">
        <v>99.71</v>
      </c>
      <c r="C112" s="15">
        <v>12.33</v>
      </c>
      <c r="D112" s="15">
        <v>5.07</v>
      </c>
      <c r="E112" s="19">
        <f t="shared" si="6"/>
        <v>0.16099722991689758</v>
      </c>
      <c r="F112" s="20">
        <v>7.7800000000000008E-2</v>
      </c>
      <c r="G112" s="19">
        <f t="shared" si="7"/>
        <v>8.3197229916897569E-2</v>
      </c>
      <c r="H112" s="16">
        <v>0</v>
      </c>
      <c r="I112" s="17">
        <v>2356.6</v>
      </c>
      <c r="J112" s="17">
        <v>238.6</v>
      </c>
      <c r="K112" s="17">
        <v>153.69999999999999</v>
      </c>
      <c r="L112" s="17"/>
      <c r="N112" s="136"/>
      <c r="O112" s="136"/>
      <c r="P112" s="133"/>
    </row>
    <row r="113" spans="1:16">
      <c r="A113" s="5">
        <v>1979</v>
      </c>
      <c r="B113" s="15">
        <v>110.87</v>
      </c>
      <c r="C113" s="15">
        <v>14.86</v>
      </c>
      <c r="D113" s="15">
        <v>5.65</v>
      </c>
      <c r="E113" s="19">
        <f t="shared" si="6"/>
        <v>0.16858890783271496</v>
      </c>
      <c r="F113" s="20">
        <v>0.10880000000000001</v>
      </c>
      <c r="G113" s="19">
        <f t="shared" si="7"/>
        <v>5.9788907832714955E-2</v>
      </c>
      <c r="H113" s="16">
        <v>0</v>
      </c>
      <c r="I113" s="17">
        <v>2632.1</v>
      </c>
      <c r="J113" s="17">
        <v>249</v>
      </c>
      <c r="K113" s="17">
        <v>159</v>
      </c>
      <c r="L113" s="17"/>
      <c r="N113" s="136"/>
      <c r="O113" s="136"/>
      <c r="P113" s="133"/>
    </row>
    <row r="114" spans="1:16">
      <c r="A114" s="5">
        <v>1980</v>
      </c>
      <c r="B114" s="15">
        <v>132.97</v>
      </c>
      <c r="C114" s="15">
        <v>14.82</v>
      </c>
      <c r="D114" s="15">
        <v>6.16</v>
      </c>
      <c r="E114" s="19">
        <f t="shared" si="6"/>
        <v>0.25489311806620352</v>
      </c>
      <c r="F114" s="20">
        <v>0.1137</v>
      </c>
      <c r="G114" s="19">
        <f t="shared" si="7"/>
        <v>0.14119311806620352</v>
      </c>
      <c r="H114" s="16">
        <v>0</v>
      </c>
      <c r="I114" s="17">
        <v>2862.5</v>
      </c>
      <c r="J114" s="17">
        <v>223.6</v>
      </c>
      <c r="K114" s="17">
        <v>136.4</v>
      </c>
      <c r="L114" s="17"/>
      <c r="N114" s="136"/>
      <c r="O114" s="136"/>
      <c r="P114" s="133"/>
    </row>
    <row r="115" spans="1:16">
      <c r="A115" s="5">
        <v>1981</v>
      </c>
      <c r="B115" s="15">
        <v>117.28</v>
      </c>
      <c r="C115" s="15">
        <v>15.36</v>
      </c>
      <c r="D115" s="15">
        <v>6.63</v>
      </c>
      <c r="E115" s="19">
        <f t="shared" si="6"/>
        <v>-6.8135669699932344E-2</v>
      </c>
      <c r="F115" s="20">
        <v>0.17629999999999998</v>
      </c>
      <c r="G115" s="19">
        <f t="shared" si="7"/>
        <v>-0.24443566969993233</v>
      </c>
      <c r="H115" s="16">
        <v>1</v>
      </c>
      <c r="I115" s="17">
        <v>3211</v>
      </c>
      <c r="J115" s="17">
        <v>247.5</v>
      </c>
      <c r="K115" s="17">
        <v>163.19999999999999</v>
      </c>
      <c r="L115" s="17"/>
      <c r="N115" s="136"/>
      <c r="O115" s="136"/>
      <c r="P115" s="133"/>
    </row>
    <row r="116" spans="1:16">
      <c r="A116" s="5">
        <v>1982</v>
      </c>
      <c r="B116" s="15">
        <v>144.27000000000001</v>
      </c>
      <c r="C116" s="15">
        <v>12.64</v>
      </c>
      <c r="D116" s="15">
        <v>6.87</v>
      </c>
      <c r="E116" s="19">
        <f t="shared" si="6"/>
        <v>0.2887107776261939</v>
      </c>
      <c r="F116" s="20">
        <v>0.14599999999999999</v>
      </c>
      <c r="G116" s="19">
        <f t="shared" si="7"/>
        <v>0.14271077762619391</v>
      </c>
      <c r="H116" s="16">
        <v>1</v>
      </c>
      <c r="I116" s="17">
        <v>3345</v>
      </c>
      <c r="J116" s="17">
        <v>229.9</v>
      </c>
      <c r="K116" s="17">
        <v>163.4</v>
      </c>
      <c r="L116" s="17"/>
      <c r="N116" s="136"/>
      <c r="O116" s="136"/>
      <c r="P116" s="133"/>
    </row>
    <row r="117" spans="1:16">
      <c r="A117" s="5">
        <v>1983</v>
      </c>
      <c r="B117" s="15">
        <v>166.39</v>
      </c>
      <c r="C117" s="15">
        <v>14.03</v>
      </c>
      <c r="D117" s="15">
        <v>7.09</v>
      </c>
      <c r="E117" s="19">
        <f t="shared" si="6"/>
        <v>0.20246759548069582</v>
      </c>
      <c r="F117" s="20">
        <v>9.3699999999999992E-2</v>
      </c>
      <c r="G117" s="19">
        <f t="shared" si="7"/>
        <v>0.10876759548069583</v>
      </c>
      <c r="H117" s="16">
        <v>0</v>
      </c>
      <c r="I117" s="17">
        <v>3638.1</v>
      </c>
      <c r="J117" s="17">
        <v>279.8</v>
      </c>
      <c r="K117" s="17">
        <v>199.1</v>
      </c>
      <c r="L117" s="17"/>
      <c r="N117" s="136"/>
      <c r="O117" s="136"/>
      <c r="P117" s="133"/>
    </row>
    <row r="118" spans="1:16">
      <c r="A118" s="5">
        <v>1984</v>
      </c>
      <c r="B118" s="15">
        <v>171.61</v>
      </c>
      <c r="C118" s="15">
        <v>16.64</v>
      </c>
      <c r="D118" s="15">
        <v>7.53</v>
      </c>
      <c r="E118" s="19">
        <f t="shared" si="6"/>
        <v>7.6627201153915747E-2</v>
      </c>
      <c r="F118" s="20">
        <v>0.11109999999999999</v>
      </c>
      <c r="G118" s="19">
        <f t="shared" si="7"/>
        <v>-3.4472798846084243E-2</v>
      </c>
      <c r="H118" s="16">
        <v>0</v>
      </c>
      <c r="I118" s="17">
        <v>4040.7</v>
      </c>
      <c r="J118" s="17">
        <v>337.9</v>
      </c>
      <c r="K118" s="17">
        <v>240.4</v>
      </c>
      <c r="L118" s="17"/>
      <c r="N118" s="136"/>
      <c r="O118" s="136"/>
      <c r="P118" s="133"/>
    </row>
    <row r="119" spans="1:16">
      <c r="A119" s="5">
        <v>1985</v>
      </c>
      <c r="B119" s="15">
        <v>208.19</v>
      </c>
      <c r="C119" s="15">
        <v>14.61</v>
      </c>
      <c r="D119" s="15">
        <v>7.9</v>
      </c>
      <c r="E119" s="19">
        <f t="shared" si="6"/>
        <v>0.25919235475788116</v>
      </c>
      <c r="F119" s="20">
        <v>8.3499999999999991E-2</v>
      </c>
      <c r="G119" s="19">
        <f t="shared" si="7"/>
        <v>0.17569235475788117</v>
      </c>
      <c r="H119" s="16">
        <v>0</v>
      </c>
      <c r="I119" s="17">
        <v>4346.7</v>
      </c>
      <c r="J119" s="17">
        <v>354.5</v>
      </c>
      <c r="K119" s="17">
        <v>255.1</v>
      </c>
      <c r="L119" s="17"/>
      <c r="N119" s="136"/>
      <c r="O119" s="136"/>
      <c r="P119" s="133"/>
    </row>
    <row r="120" spans="1:16">
      <c r="A120" s="5">
        <v>1986</v>
      </c>
      <c r="B120" s="15">
        <v>264.51</v>
      </c>
      <c r="C120" s="15">
        <v>14.48</v>
      </c>
      <c r="D120" s="15">
        <v>8.2799999999999994</v>
      </c>
      <c r="E120" s="19">
        <f t="shared" si="6"/>
        <v>0.31029348191555783</v>
      </c>
      <c r="F120" s="20">
        <v>7.3099999999999998E-2</v>
      </c>
      <c r="G120" s="19">
        <f t="shared" si="7"/>
        <v>0.23719348191555784</v>
      </c>
      <c r="H120" s="16">
        <v>0</v>
      </c>
      <c r="I120" s="17">
        <v>4590.2</v>
      </c>
      <c r="J120" s="17">
        <v>324.39999999999998</v>
      </c>
      <c r="K120" s="17">
        <v>214.7</v>
      </c>
      <c r="L120" s="17"/>
      <c r="N120" s="136"/>
      <c r="O120" s="136"/>
      <c r="P120" s="133"/>
    </row>
    <row r="121" spans="1:16">
      <c r="A121" s="5">
        <v>1987</v>
      </c>
      <c r="B121" s="15">
        <v>250.48</v>
      </c>
      <c r="C121" s="15">
        <v>17.5</v>
      </c>
      <c r="D121" s="15">
        <v>8.81</v>
      </c>
      <c r="E121" s="19">
        <f t="shared" si="6"/>
        <v>-1.973460360666901E-2</v>
      </c>
      <c r="F121" s="20">
        <v>6.25E-2</v>
      </c>
      <c r="G121" s="19">
        <f t="shared" si="7"/>
        <v>-8.223460360666901E-2</v>
      </c>
      <c r="H121" s="16">
        <v>0</v>
      </c>
      <c r="I121" s="17">
        <v>4870.2</v>
      </c>
      <c r="J121" s="17">
        <v>366</v>
      </c>
      <c r="K121" s="17">
        <v>235.5</v>
      </c>
      <c r="L121" s="17"/>
      <c r="N121" s="136"/>
      <c r="O121" s="136"/>
      <c r="P121" s="133"/>
    </row>
    <row r="122" spans="1:16">
      <c r="A122" s="5">
        <v>1988</v>
      </c>
      <c r="B122" s="15">
        <v>285.41000000000003</v>
      </c>
      <c r="C122" s="15">
        <v>23.76</v>
      </c>
      <c r="D122" s="15">
        <v>9.73</v>
      </c>
      <c r="E122" s="19">
        <f t="shared" si="6"/>
        <v>0.17829766847652539</v>
      </c>
      <c r="F122" s="20">
        <v>7.6299999999999993E-2</v>
      </c>
      <c r="G122" s="19">
        <f t="shared" si="7"/>
        <v>0.1019976684765254</v>
      </c>
      <c r="H122" s="16">
        <v>0</v>
      </c>
      <c r="I122" s="17">
        <v>5252.6</v>
      </c>
      <c r="J122" s="17">
        <v>414.9</v>
      </c>
      <c r="K122" s="17">
        <v>273.2</v>
      </c>
      <c r="L122" s="17"/>
      <c r="N122" s="136"/>
      <c r="O122" s="136"/>
      <c r="P122" s="133"/>
    </row>
    <row r="123" spans="1:16">
      <c r="A123" s="5">
        <v>1989</v>
      </c>
      <c r="B123" s="15">
        <v>339.97</v>
      </c>
      <c r="C123" s="15">
        <v>22.87</v>
      </c>
      <c r="D123" s="15">
        <v>11.05</v>
      </c>
      <c r="E123" s="19">
        <f t="shared" si="6"/>
        <v>0.22987982201044121</v>
      </c>
      <c r="F123" s="20">
        <v>9.2899999999999996E-2</v>
      </c>
      <c r="G123" s="19">
        <f t="shared" si="7"/>
        <v>0.13697982201044123</v>
      </c>
      <c r="H123" s="16">
        <v>0</v>
      </c>
      <c r="I123" s="17">
        <v>5657.7</v>
      </c>
      <c r="J123" s="17">
        <v>414.2</v>
      </c>
      <c r="K123" s="17">
        <v>268.2</v>
      </c>
      <c r="L123" s="17"/>
      <c r="N123" s="136"/>
      <c r="O123" s="136"/>
      <c r="P123" s="133"/>
    </row>
    <row r="124" spans="1:16">
      <c r="A124" s="5">
        <v>1990</v>
      </c>
      <c r="B124" s="15">
        <v>325.5</v>
      </c>
      <c r="C124" s="15">
        <v>21.34</v>
      </c>
      <c r="D124" s="15">
        <v>12.1</v>
      </c>
      <c r="E124" s="19">
        <f t="shared" si="6"/>
        <v>-6.9712033414712771E-3</v>
      </c>
      <c r="F124" s="20">
        <v>8.43E-2</v>
      </c>
      <c r="G124" s="19">
        <f t="shared" si="7"/>
        <v>-9.1271203341471277E-2</v>
      </c>
      <c r="H124" s="16">
        <v>1</v>
      </c>
      <c r="I124" s="17">
        <v>5979.6</v>
      </c>
      <c r="J124" s="17">
        <v>417.2</v>
      </c>
      <c r="K124" s="17">
        <v>271.7</v>
      </c>
      <c r="L124" s="17"/>
      <c r="N124" s="136"/>
      <c r="O124" s="136"/>
      <c r="P124" s="133"/>
    </row>
    <row r="125" spans="1:16">
      <c r="A125" s="5">
        <v>1991</v>
      </c>
      <c r="B125" s="15">
        <v>416.08</v>
      </c>
      <c r="C125" s="15">
        <v>15.91</v>
      </c>
      <c r="D125" s="15">
        <v>12.2</v>
      </c>
      <c r="E125" s="19">
        <f t="shared" si="6"/>
        <v>0.31576036866359436</v>
      </c>
      <c r="F125" s="20">
        <v>6.9199999999999998E-2</v>
      </c>
      <c r="G125" s="19">
        <f t="shared" si="7"/>
        <v>0.24656036866359438</v>
      </c>
      <c r="H125" s="16">
        <v>0</v>
      </c>
      <c r="I125" s="17">
        <v>6174</v>
      </c>
      <c r="J125" s="17">
        <v>451.3</v>
      </c>
      <c r="K125" s="17">
        <v>312.7</v>
      </c>
      <c r="L125" s="17"/>
      <c r="N125" s="136"/>
      <c r="O125" s="136"/>
      <c r="P125" s="133"/>
    </row>
    <row r="126" spans="1:16">
      <c r="A126" s="5">
        <v>1992</v>
      </c>
      <c r="B126" s="15">
        <v>435.23</v>
      </c>
      <c r="C126" s="15">
        <v>19.09</v>
      </c>
      <c r="D126" s="15">
        <v>12.38</v>
      </c>
      <c r="E126" s="19">
        <f t="shared" si="6"/>
        <v>7.5778696404537715E-2</v>
      </c>
      <c r="F126" s="20">
        <v>3.9100000000000003E-2</v>
      </c>
      <c r="G126" s="19">
        <f t="shared" si="7"/>
        <v>3.6678696404537713E-2</v>
      </c>
      <c r="H126" s="16">
        <v>0</v>
      </c>
      <c r="I126" s="17">
        <v>6539.3</v>
      </c>
      <c r="J126" s="17">
        <v>475.3</v>
      </c>
      <c r="K126" s="17">
        <v>326.60000000000002</v>
      </c>
      <c r="L126" s="17"/>
      <c r="N126" s="136"/>
      <c r="O126" s="136"/>
      <c r="P126" s="133"/>
    </row>
    <row r="127" spans="1:16">
      <c r="A127" s="5">
        <v>1993</v>
      </c>
      <c r="B127" s="15">
        <v>472.99</v>
      </c>
      <c r="C127" s="15">
        <v>21.88</v>
      </c>
      <c r="D127" s="15">
        <v>12.58</v>
      </c>
      <c r="E127" s="19">
        <f t="shared" si="6"/>
        <v>0.1156629827907083</v>
      </c>
      <c r="F127" s="20">
        <v>3.44E-2</v>
      </c>
      <c r="G127" s="19">
        <f t="shared" si="7"/>
        <v>8.1262982790708302E-2</v>
      </c>
      <c r="H127" s="16">
        <v>0</v>
      </c>
      <c r="I127" s="17">
        <v>6878.7</v>
      </c>
      <c r="J127" s="17">
        <v>522</v>
      </c>
      <c r="K127" s="17">
        <v>351</v>
      </c>
      <c r="L127" s="17"/>
      <c r="N127" s="136"/>
      <c r="O127" s="136"/>
      <c r="P127" s="133"/>
    </row>
    <row r="128" spans="1:16">
      <c r="A128" s="5">
        <v>1994</v>
      </c>
      <c r="B128" s="15">
        <v>465.25</v>
      </c>
      <c r="C128" s="15">
        <v>30.6</v>
      </c>
      <c r="D128" s="15">
        <v>13.18</v>
      </c>
      <c r="E128" s="19">
        <f t="shared" si="6"/>
        <v>1.1501300238905721E-2</v>
      </c>
      <c r="F128" s="20">
        <v>4.3499999999999997E-2</v>
      </c>
      <c r="G128" s="19">
        <f t="shared" si="7"/>
        <v>-3.1998699761094276E-2</v>
      </c>
      <c r="H128" s="16">
        <v>0</v>
      </c>
      <c r="I128" s="17">
        <v>7308.8</v>
      </c>
      <c r="J128" s="17">
        <v>621.9</v>
      </c>
      <c r="K128" s="17">
        <v>428.8</v>
      </c>
      <c r="L128" s="17"/>
      <c r="N128" s="136"/>
      <c r="O128" s="136"/>
      <c r="P128" s="133"/>
    </row>
    <row r="129" spans="1:16">
      <c r="A129" s="5">
        <v>1995</v>
      </c>
      <c r="B129" s="15">
        <v>614.41999999999996</v>
      </c>
      <c r="C129" s="15">
        <v>33.96</v>
      </c>
      <c r="D129" s="15">
        <v>13.79</v>
      </c>
      <c r="E129" s="19">
        <f t="shared" si="6"/>
        <v>0.35026329930145073</v>
      </c>
      <c r="F129" s="20">
        <v>6.4500000000000002E-2</v>
      </c>
      <c r="G129" s="19">
        <f t="shared" si="7"/>
        <v>0.28576329930145072</v>
      </c>
      <c r="H129" s="16">
        <v>0</v>
      </c>
      <c r="I129" s="17">
        <v>7664.1</v>
      </c>
      <c r="J129" s="17">
        <v>703</v>
      </c>
      <c r="K129" s="17">
        <v>485.2</v>
      </c>
      <c r="L129" s="17"/>
      <c r="N129" s="136"/>
      <c r="O129" s="136"/>
      <c r="P129" s="133"/>
    </row>
    <row r="130" spans="1:16">
      <c r="A130" s="5">
        <v>1996</v>
      </c>
      <c r="B130" s="15">
        <v>766.22</v>
      </c>
      <c r="C130" s="15">
        <v>38.729999999999997</v>
      </c>
      <c r="D130" s="15">
        <v>14.9</v>
      </c>
      <c r="E130" s="19">
        <f t="shared" si="6"/>
        <v>0.27131278278701876</v>
      </c>
      <c r="F130" s="20">
        <v>5.6799999999999996E-2</v>
      </c>
      <c r="G130" s="19">
        <f t="shared" si="7"/>
        <v>0.21451278278701877</v>
      </c>
      <c r="H130" s="16">
        <v>0</v>
      </c>
      <c r="I130" s="17">
        <v>8100.2</v>
      </c>
      <c r="J130" s="17">
        <v>786.1</v>
      </c>
      <c r="K130" s="17">
        <v>554.6</v>
      </c>
      <c r="L130" s="17"/>
      <c r="N130" s="136"/>
      <c r="O130" s="136"/>
      <c r="P130" s="133"/>
    </row>
    <row r="131" spans="1:16">
      <c r="A131" s="5">
        <v>1997</v>
      </c>
      <c r="B131" s="15">
        <v>963.36</v>
      </c>
      <c r="C131" s="15">
        <v>39.72</v>
      </c>
      <c r="D131" s="15">
        <v>15.5</v>
      </c>
      <c r="E131" s="19">
        <f t="shared" si="6"/>
        <v>0.27751820625929891</v>
      </c>
      <c r="F131" s="20">
        <v>5.7800000000000004E-2</v>
      </c>
      <c r="G131" s="19">
        <f t="shared" si="7"/>
        <v>0.21971820625929889</v>
      </c>
      <c r="H131" s="16">
        <v>0</v>
      </c>
      <c r="I131" s="17">
        <v>8608.5</v>
      </c>
      <c r="J131" s="17">
        <v>865.8</v>
      </c>
      <c r="K131" s="17">
        <v>620.29999999999995</v>
      </c>
      <c r="L131" s="17"/>
      <c r="N131" s="136"/>
      <c r="O131" s="136"/>
      <c r="P131" s="133"/>
    </row>
    <row r="132" spans="1:16">
      <c r="A132" s="5">
        <v>1998</v>
      </c>
      <c r="B132" s="15">
        <v>1248.77</v>
      </c>
      <c r="C132" s="15">
        <v>37.700000000000003</v>
      </c>
      <c r="D132" s="15">
        <v>16.2</v>
      </c>
      <c r="E132" s="19">
        <f t="shared" si="6"/>
        <v>0.31308129878757684</v>
      </c>
      <c r="F132" s="20">
        <v>5.6799999999999996E-2</v>
      </c>
      <c r="G132" s="19">
        <f t="shared" si="7"/>
        <v>0.25628129878757683</v>
      </c>
      <c r="H132" s="16">
        <v>0</v>
      </c>
      <c r="I132" s="17">
        <v>9089.2000000000007</v>
      </c>
      <c r="J132" s="17">
        <v>804.1</v>
      </c>
      <c r="K132" s="17">
        <v>555.70000000000005</v>
      </c>
      <c r="L132" s="17"/>
      <c r="N132" s="136"/>
      <c r="O132" s="136"/>
      <c r="P132" s="133"/>
    </row>
    <row r="133" spans="1:16">
      <c r="A133" s="5">
        <v>1999</v>
      </c>
      <c r="B133" s="15">
        <v>1425.59</v>
      </c>
      <c r="C133" s="15">
        <v>48.17</v>
      </c>
      <c r="D133" s="15">
        <v>16.690000000000001</v>
      </c>
      <c r="E133" s="19">
        <f t="shared" si="6"/>
        <v>0.15496048111341554</v>
      </c>
      <c r="F133" s="20">
        <v>5.3099999999999994E-2</v>
      </c>
      <c r="G133" s="19">
        <f t="shared" si="7"/>
        <v>0.10186048111341554</v>
      </c>
      <c r="H133" s="16">
        <v>0</v>
      </c>
      <c r="I133" s="17">
        <v>9660.6</v>
      </c>
      <c r="J133" s="17">
        <v>830.2</v>
      </c>
      <c r="K133" s="17">
        <v>571.4</v>
      </c>
      <c r="L133" s="17"/>
      <c r="N133" s="136"/>
      <c r="O133" s="136"/>
      <c r="P133" s="133"/>
    </row>
    <row r="134" spans="1:16">
      <c r="A134" s="5">
        <v>2000</v>
      </c>
      <c r="B134" s="15">
        <v>1335.63</v>
      </c>
      <c r="C134" s="15">
        <v>50</v>
      </c>
      <c r="D134" s="15">
        <v>16.27</v>
      </c>
      <c r="E134" s="19">
        <f t="shared" ref="E134:E145" si="8">(B134+D134)/B133-1</f>
        <v>-5.1690878864189438E-2</v>
      </c>
      <c r="F134" s="20">
        <v>6.6100000000000006E-2</v>
      </c>
      <c r="G134" s="19">
        <f t="shared" ref="G134:G145" si="9">E134-F134</f>
        <v>-0.11779087886418944</v>
      </c>
      <c r="H134" s="16">
        <v>0</v>
      </c>
      <c r="I134" s="17">
        <v>10284.799999999999</v>
      </c>
      <c r="J134" s="17">
        <v>781.2</v>
      </c>
      <c r="K134" s="17">
        <v>516.1</v>
      </c>
      <c r="L134" s="17"/>
      <c r="N134" s="136"/>
      <c r="O134" s="136"/>
      <c r="P134" s="133"/>
    </row>
    <row r="135" spans="1:16">
      <c r="A135" s="5">
        <v>2001</v>
      </c>
      <c r="B135" s="15">
        <v>1140.21</v>
      </c>
      <c r="C135" s="15">
        <v>24.69</v>
      </c>
      <c r="D135" s="15">
        <v>15.74</v>
      </c>
      <c r="E135" s="19">
        <f t="shared" si="8"/>
        <v>-0.13452827504623288</v>
      </c>
      <c r="F135" s="20">
        <v>4.6300000000000001E-2</v>
      </c>
      <c r="G135" s="19">
        <f t="shared" si="9"/>
        <v>-0.18082827504623289</v>
      </c>
      <c r="H135" s="16">
        <v>1</v>
      </c>
      <c r="I135" s="17">
        <v>10621.8</v>
      </c>
      <c r="J135" s="17">
        <v>754</v>
      </c>
      <c r="K135" s="17">
        <v>550.70000000000005</v>
      </c>
      <c r="L135" s="17"/>
      <c r="N135" s="136"/>
      <c r="O135" s="136"/>
      <c r="P135" s="133"/>
    </row>
    <row r="136" spans="1:16">
      <c r="A136" s="5">
        <v>2002</v>
      </c>
      <c r="B136" s="15">
        <v>895.84</v>
      </c>
      <c r="C136" s="15">
        <v>27.59</v>
      </c>
      <c r="D136" s="15">
        <v>16.07</v>
      </c>
      <c r="E136" s="19">
        <f t="shared" si="8"/>
        <v>-0.20022627410740124</v>
      </c>
      <c r="F136" s="20">
        <v>1.8500000000000003E-2</v>
      </c>
      <c r="G136" s="19">
        <f t="shared" si="9"/>
        <v>-0.21872627410740125</v>
      </c>
      <c r="H136" s="16">
        <v>0</v>
      </c>
      <c r="I136" s="17">
        <v>10977.5</v>
      </c>
      <c r="J136" s="17">
        <v>907.2</v>
      </c>
      <c r="K136" s="17">
        <v>714.8</v>
      </c>
      <c r="L136" s="17"/>
      <c r="N136" s="136"/>
      <c r="O136" s="136"/>
      <c r="P136" s="133"/>
    </row>
    <row r="137" spans="1:16">
      <c r="A137" s="5">
        <v>2003</v>
      </c>
      <c r="B137" s="15">
        <v>1132.52</v>
      </c>
      <c r="C137" s="15">
        <v>48.74</v>
      </c>
      <c r="D137" s="15">
        <v>17.39</v>
      </c>
      <c r="E137" s="19">
        <f t="shared" si="8"/>
        <v>0.28361091266297556</v>
      </c>
      <c r="F137" s="20">
        <v>1.18E-2</v>
      </c>
      <c r="G137" s="19">
        <f t="shared" si="9"/>
        <v>0.27181091266297558</v>
      </c>
      <c r="H137" s="16">
        <v>0</v>
      </c>
      <c r="I137" s="17">
        <v>11510.7</v>
      </c>
      <c r="J137" s="17">
        <v>1056.4000000000001</v>
      </c>
      <c r="K137" s="17">
        <v>812.6</v>
      </c>
      <c r="L137" s="17"/>
      <c r="N137" s="136"/>
      <c r="O137" s="136"/>
      <c r="P137" s="133"/>
    </row>
    <row r="138" spans="1:16">
      <c r="A138" s="5">
        <v>2004</v>
      </c>
      <c r="B138" s="15">
        <v>1181.4100000000001</v>
      </c>
      <c r="C138" s="15">
        <v>58.55</v>
      </c>
      <c r="D138" s="15">
        <v>19.440000000000001</v>
      </c>
      <c r="E138" s="19">
        <f t="shared" si="8"/>
        <v>6.0334475329354209E-2</v>
      </c>
      <c r="F138" s="20">
        <v>1.49E-2</v>
      </c>
      <c r="G138" s="19">
        <f t="shared" si="9"/>
        <v>4.5434475329354213E-2</v>
      </c>
      <c r="H138" s="16">
        <v>0</v>
      </c>
      <c r="I138" s="17">
        <v>12274.9</v>
      </c>
      <c r="J138" s="17">
        <v>1283.3</v>
      </c>
      <c r="K138" s="17">
        <v>977.3</v>
      </c>
      <c r="L138" s="17"/>
      <c r="N138" s="136"/>
      <c r="O138" s="136"/>
      <c r="P138" s="133"/>
    </row>
    <row r="139" spans="1:16">
      <c r="A139" s="5">
        <v>2005</v>
      </c>
      <c r="B139" s="15">
        <v>1278.73</v>
      </c>
      <c r="C139" s="15">
        <v>69.930000000000007</v>
      </c>
      <c r="D139" s="15">
        <v>22.22</v>
      </c>
      <c r="E139" s="19">
        <f t="shared" si="8"/>
        <v>0.10118417822771097</v>
      </c>
      <c r="F139" s="20">
        <v>3.4099999999999998E-2</v>
      </c>
      <c r="G139" s="19">
        <f t="shared" si="9"/>
        <v>6.7084178227710983E-2</v>
      </c>
      <c r="H139" s="16">
        <v>0</v>
      </c>
      <c r="I139" s="17">
        <v>13093.7</v>
      </c>
      <c r="J139" s="17">
        <v>1477.7</v>
      </c>
      <c r="K139" s="17">
        <v>1065.3</v>
      </c>
      <c r="L139" s="17"/>
      <c r="N139" s="136"/>
      <c r="O139" s="136"/>
      <c r="P139" s="133"/>
    </row>
    <row r="140" spans="1:16">
      <c r="A140" s="5">
        <v>2006</v>
      </c>
      <c r="B140" s="15">
        <v>1424.16</v>
      </c>
      <c r="C140" s="15">
        <v>81.510000000000005</v>
      </c>
      <c r="D140" s="15">
        <v>24.88</v>
      </c>
      <c r="E140" s="19">
        <f t="shared" si="8"/>
        <v>0.13318683381167262</v>
      </c>
      <c r="F140" s="20">
        <v>5.3200000000000004E-2</v>
      </c>
      <c r="G140" s="19">
        <f t="shared" si="9"/>
        <v>7.9986833811672625E-2</v>
      </c>
      <c r="H140" s="16">
        <v>0</v>
      </c>
      <c r="I140" s="17">
        <v>13855.9</v>
      </c>
      <c r="J140" s="17">
        <v>1646.5</v>
      </c>
      <c r="K140" s="17">
        <v>1173.0999999999999</v>
      </c>
      <c r="L140" s="17"/>
      <c r="N140" s="136"/>
      <c r="O140" s="136"/>
      <c r="P140" s="133"/>
    </row>
    <row r="141" spans="1:16">
      <c r="A141" s="5">
        <v>2007</v>
      </c>
      <c r="B141" s="15">
        <v>1378.76</v>
      </c>
      <c r="C141" s="15">
        <v>66.180000000000007</v>
      </c>
      <c r="D141" s="15">
        <v>27.73</v>
      </c>
      <c r="E141" s="19">
        <f t="shared" si="8"/>
        <v>-1.2407313784968066E-2</v>
      </c>
      <c r="F141" s="20">
        <v>5.3399999999999996E-2</v>
      </c>
      <c r="G141" s="19">
        <f t="shared" si="9"/>
        <v>-6.5807313784968069E-2</v>
      </c>
      <c r="H141" s="16">
        <v>0</v>
      </c>
      <c r="I141" s="17">
        <v>14477.6</v>
      </c>
      <c r="J141" s="17">
        <v>1529</v>
      </c>
      <c r="K141" s="17">
        <v>1083.5</v>
      </c>
      <c r="L141" s="17"/>
      <c r="N141" s="136"/>
      <c r="O141" s="136"/>
      <c r="P141" s="133"/>
    </row>
    <row r="142" spans="1:16">
      <c r="A142" s="5">
        <v>2008</v>
      </c>
      <c r="B142" s="15">
        <v>865.58</v>
      </c>
      <c r="C142" s="15">
        <v>26.16</v>
      </c>
      <c r="D142" s="15">
        <v>28.39</v>
      </c>
      <c r="E142" s="19">
        <f t="shared" si="8"/>
        <v>-0.35161304360439816</v>
      </c>
      <c r="F142" s="20">
        <v>3.4200000000000001E-2</v>
      </c>
      <c r="G142" s="19">
        <f t="shared" si="9"/>
        <v>-0.38581304360439816</v>
      </c>
      <c r="H142" s="16">
        <v>1</v>
      </c>
      <c r="I142" s="17">
        <v>14718.6</v>
      </c>
      <c r="J142" s="17">
        <v>1285.0999999999999</v>
      </c>
      <c r="K142" s="17">
        <v>976</v>
      </c>
      <c r="L142" s="17"/>
      <c r="N142" s="136"/>
      <c r="O142" s="136"/>
      <c r="P142" s="133"/>
    </row>
    <row r="143" spans="1:16">
      <c r="A143" s="5">
        <v>2009</v>
      </c>
      <c r="B143" s="15">
        <v>1123.58</v>
      </c>
      <c r="C143" s="15">
        <v>50.97</v>
      </c>
      <c r="D143" s="15">
        <v>22.41</v>
      </c>
      <c r="E143" s="19">
        <f t="shared" si="8"/>
        <v>0.32395619122438135</v>
      </c>
      <c r="F143" s="20">
        <v>1.0150000000000001E-2</v>
      </c>
      <c r="G143" s="19">
        <f t="shared" si="9"/>
        <v>0.31380619122438136</v>
      </c>
      <c r="H143" s="16">
        <v>0</v>
      </c>
      <c r="I143" s="17">
        <v>14418.7</v>
      </c>
      <c r="J143" s="17">
        <v>1397</v>
      </c>
      <c r="K143" s="17">
        <v>1127.5</v>
      </c>
      <c r="L143" s="17"/>
      <c r="N143" s="136"/>
      <c r="O143" s="136"/>
      <c r="P143" s="133"/>
    </row>
    <row r="144" spans="1:16">
      <c r="A144" s="5">
        <v>2010</v>
      </c>
      <c r="B144" s="15">
        <v>1282.6199999999999</v>
      </c>
      <c r="C144" s="15">
        <v>77.349999999999994</v>
      </c>
      <c r="D144" s="15">
        <v>22.73</v>
      </c>
      <c r="E144" s="19">
        <f t="shared" si="8"/>
        <v>0.16177753252994886</v>
      </c>
      <c r="F144" s="20">
        <v>4.5499999999999994E-3</v>
      </c>
      <c r="G144" s="19">
        <f t="shared" si="9"/>
        <v>0.15722753252994887</v>
      </c>
      <c r="H144" s="16">
        <v>0</v>
      </c>
      <c r="I144" s="17">
        <v>14964.4</v>
      </c>
      <c r="J144" s="17">
        <v>1746.4</v>
      </c>
      <c r="K144" s="17">
        <v>1375.9</v>
      </c>
      <c r="L144" s="17"/>
      <c r="N144" s="136"/>
      <c r="O144" s="136"/>
      <c r="P144" s="133"/>
    </row>
    <row r="145" spans="1:16">
      <c r="A145" s="5">
        <v>2011</v>
      </c>
      <c r="B145" s="15">
        <v>1300.58</v>
      </c>
      <c r="C145" s="15">
        <v>86.95</v>
      </c>
      <c r="D145" s="15">
        <v>26.43</v>
      </c>
      <c r="E145" s="19">
        <f t="shared" si="8"/>
        <v>3.4608847515242402E-2</v>
      </c>
      <c r="F145" s="20">
        <v>3.65E-3</v>
      </c>
      <c r="G145" s="19">
        <f t="shared" si="9"/>
        <v>3.0958847515242402E-2</v>
      </c>
      <c r="H145" s="16">
        <v>0</v>
      </c>
      <c r="I145" s="17">
        <v>15517.9</v>
      </c>
      <c r="J145" s="17">
        <v>1816.6</v>
      </c>
      <c r="K145" s="17">
        <v>1437.5</v>
      </c>
      <c r="L145" s="17"/>
      <c r="N145" s="136"/>
      <c r="O145" s="136"/>
      <c r="P145" s="133"/>
    </row>
    <row r="146" spans="1:16">
      <c r="A146" s="85"/>
      <c r="B146" s="36"/>
      <c r="C146" s="36"/>
      <c r="D146" s="36"/>
      <c r="E146" s="86"/>
      <c r="F146" s="86"/>
      <c r="G146" s="86"/>
      <c r="H146" s="36"/>
      <c r="I146" s="36"/>
      <c r="J146" s="36"/>
      <c r="K146" s="36"/>
      <c r="L146" s="36"/>
      <c r="N146" s="136"/>
      <c r="O146" s="136"/>
    </row>
    <row r="147" spans="1:16">
      <c r="O147" s="134"/>
    </row>
    <row r="148" spans="1:16">
      <c r="A148" s="23" t="s">
        <v>108</v>
      </c>
    </row>
    <row r="149" spans="1:16">
      <c r="A149" s="38" t="s">
        <v>111</v>
      </c>
    </row>
    <row r="150" spans="1:16">
      <c r="A150" s="23" t="s">
        <v>103</v>
      </c>
      <c r="O150" s="135"/>
    </row>
    <row r="151" spans="1:16">
      <c r="A151" s="24" t="s">
        <v>106</v>
      </c>
    </row>
    <row r="152" spans="1:16">
      <c r="A152" s="24" t="s">
        <v>109</v>
      </c>
    </row>
    <row r="153" spans="1:16">
      <c r="A153" s="24" t="s">
        <v>110</v>
      </c>
    </row>
    <row r="154" spans="1:16">
      <c r="A154" s="5" t="s">
        <v>117</v>
      </c>
    </row>
    <row r="156" spans="1:16">
      <c r="A156" s="23" t="s">
        <v>107</v>
      </c>
    </row>
    <row r="157" spans="1:16">
      <c r="A157" s="5" t="s">
        <v>104</v>
      </c>
    </row>
    <row r="158" spans="1:16" ht="17.25">
      <c r="A158" s="23" t="s">
        <v>94</v>
      </c>
    </row>
    <row r="159" spans="1:16">
      <c r="A159" s="23" t="s">
        <v>105</v>
      </c>
    </row>
    <row r="160" spans="1:16">
      <c r="A160" s="23" t="s">
        <v>51</v>
      </c>
    </row>
    <row r="161" spans="1:1">
      <c r="A161" s="23" t="s">
        <v>52</v>
      </c>
    </row>
    <row r="162" spans="1:1">
      <c r="A162" s="23" t="s">
        <v>53</v>
      </c>
    </row>
    <row r="163" spans="1:1">
      <c r="A163" s="5" t="s">
        <v>49</v>
      </c>
    </row>
  </sheetData>
  <mergeCells count="1">
    <mergeCell ref="B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0"/>
  <sheetViews>
    <sheetView zoomScaleNormal="100" workbookViewId="0">
      <pane xSplit="1" ySplit="6" topLeftCell="B133" activePane="bottomRight" state="frozen"/>
      <selection pane="topRight" activeCell="B1" sqref="B1"/>
      <selection pane="bottomLeft" activeCell="A5" sqref="A5"/>
      <selection pane="bottomRight" activeCell="N147" sqref="N147"/>
    </sheetView>
  </sheetViews>
  <sheetFormatPr defaultColWidth="10.7109375" defaultRowHeight="16.5"/>
  <cols>
    <col min="1" max="5" width="12.7109375" style="5" customWidth="1"/>
    <col min="6" max="6" width="4.7109375" style="5" customWidth="1"/>
    <col min="7" max="16" width="12.7109375" style="5" customWidth="1"/>
    <col min="17" max="16384" width="10.7109375" style="5"/>
  </cols>
  <sheetData>
    <row r="1" spans="1:19" ht="17.25">
      <c r="A1" s="4" t="s">
        <v>221</v>
      </c>
    </row>
    <row r="3" spans="1:19" ht="17.25">
      <c r="G3" s="144" t="s">
        <v>48</v>
      </c>
      <c r="H3" s="144"/>
      <c r="I3" s="144"/>
      <c r="J3" s="144"/>
      <c r="K3" s="144"/>
      <c r="L3" s="144"/>
      <c r="M3" s="144"/>
      <c r="N3" s="144"/>
      <c r="O3" s="144"/>
      <c r="P3" s="144"/>
    </row>
    <row r="4" spans="1:19" ht="17.25">
      <c r="A4" s="7"/>
      <c r="B4" s="144" t="s">
        <v>42</v>
      </c>
      <c r="C4" s="144"/>
      <c r="D4" s="144"/>
      <c r="E4" s="144"/>
      <c r="F4" s="8"/>
      <c r="N4" s="9" t="s">
        <v>37</v>
      </c>
      <c r="O4" s="9" t="s">
        <v>39</v>
      </c>
      <c r="P4" s="9" t="s">
        <v>41</v>
      </c>
    </row>
    <row r="5" spans="1:19" ht="17.25">
      <c r="A5" s="10"/>
      <c r="B5" s="9" t="s">
        <v>32</v>
      </c>
      <c r="C5" s="9" t="s">
        <v>31</v>
      </c>
      <c r="D5" s="9" t="s">
        <v>43</v>
      </c>
      <c r="E5" s="9" t="s">
        <v>43</v>
      </c>
      <c r="F5" s="9"/>
      <c r="G5" s="143" t="s">
        <v>33</v>
      </c>
      <c r="H5" s="143"/>
      <c r="I5" s="143"/>
      <c r="J5" s="143"/>
      <c r="K5" s="11" t="s">
        <v>50</v>
      </c>
      <c r="L5" s="11" t="s">
        <v>35</v>
      </c>
      <c r="M5" s="12" t="s">
        <v>36</v>
      </c>
      <c r="N5" s="9" t="s">
        <v>38</v>
      </c>
      <c r="O5" s="9" t="s">
        <v>40</v>
      </c>
      <c r="P5" s="9" t="s">
        <v>40</v>
      </c>
    </row>
    <row r="6" spans="1:19">
      <c r="A6" s="13" t="s">
        <v>27</v>
      </c>
      <c r="B6" s="13" t="s">
        <v>120</v>
      </c>
      <c r="C6" s="13" t="s">
        <v>46</v>
      </c>
      <c r="D6" s="13" t="s">
        <v>121</v>
      </c>
      <c r="E6" s="13" t="s">
        <v>46</v>
      </c>
      <c r="F6" s="13"/>
      <c r="G6" s="13" t="s">
        <v>28</v>
      </c>
      <c r="H6" s="13" t="s">
        <v>29</v>
      </c>
      <c r="I6" s="13" t="s">
        <v>30</v>
      </c>
      <c r="J6" s="14" t="s">
        <v>47</v>
      </c>
      <c r="K6" s="14" t="s">
        <v>47</v>
      </c>
      <c r="L6" s="14" t="s">
        <v>34</v>
      </c>
      <c r="M6" s="13" t="s">
        <v>87</v>
      </c>
      <c r="N6" s="13" t="s">
        <v>118</v>
      </c>
      <c r="O6" s="14" t="s">
        <v>119</v>
      </c>
      <c r="P6" s="14" t="s">
        <v>119</v>
      </c>
    </row>
    <row r="7" spans="1:19">
      <c r="A7" s="5">
        <v>1871</v>
      </c>
      <c r="B7" s="15">
        <v>12.654392</v>
      </c>
      <c r="C7" s="6"/>
      <c r="D7" s="15">
        <v>6.03</v>
      </c>
      <c r="G7" s="15">
        <f>'Exhibit 5'!B5*($B$147/$B7)</f>
        <v>87.052139683992721</v>
      </c>
      <c r="H7" s="15">
        <f>'Exhibit 5'!C5*($B$147/$B7)</f>
        <v>7.1647851591763558</v>
      </c>
      <c r="I7" s="15">
        <f>'Exhibit 5'!D5*($B$147/$B7)</f>
        <v>4.6571103534646312</v>
      </c>
      <c r="K7" s="19"/>
      <c r="M7" s="16">
        <v>0</v>
      </c>
      <c r="N7" s="17">
        <f>'Exhibit 5'!I5*($D$147/$D7)</f>
        <v>131.32191542288558</v>
      </c>
      <c r="O7" s="17"/>
      <c r="P7" s="17"/>
    </row>
    <row r="8" spans="1:19">
      <c r="A8" s="5">
        <v>1872</v>
      </c>
      <c r="B8" s="15">
        <v>12.939807</v>
      </c>
      <c r="C8" s="18">
        <f>B8/B7-1</f>
        <v>2.255461977153872E-2</v>
      </c>
      <c r="D8" s="15">
        <v>6.03</v>
      </c>
      <c r="E8" s="18">
        <f>D8/D7-1</f>
        <v>0</v>
      </c>
      <c r="F8" s="18"/>
      <c r="G8" s="15">
        <f>'Exhibit 5'!B6*($B$147/$B8)</f>
        <v>89.511238459739005</v>
      </c>
      <c r="H8" s="15">
        <f>'Exhibit 5'!C6*($B$147/$B8)</f>
        <v>7.5322568566903652</v>
      </c>
      <c r="I8" s="15">
        <f>'Exhibit 5'!D6*($B$147/$B8)</f>
        <v>5.255062923272348</v>
      </c>
      <c r="J8" s="19">
        <f>(G8+I8)/G7-1</f>
        <v>8.8615417461555213E-2</v>
      </c>
      <c r="K8" s="19">
        <f>(1+ 'Exhibit 5'!F6)/(1+C8)-1</f>
        <v>5.4320208578072293E-2</v>
      </c>
      <c r="L8" s="19">
        <f>J8-K8</f>
        <v>3.4295208883482919E-2</v>
      </c>
      <c r="M8" s="16">
        <v>0</v>
      </c>
      <c r="N8" s="17">
        <f>'Exhibit 5'!I6*($D$147/$D8)</f>
        <v>142.35535489220564</v>
      </c>
      <c r="O8" s="17"/>
      <c r="P8" s="17"/>
      <c r="S8" s="19"/>
    </row>
    <row r="9" spans="1:19">
      <c r="A9" s="5">
        <v>1873</v>
      </c>
      <c r="B9" s="15">
        <v>12.368895999999999</v>
      </c>
      <c r="C9" s="18">
        <f t="shared" ref="C9:C72" si="0">B9/B8-1</f>
        <v>-4.4120518953644439E-2</v>
      </c>
      <c r="D9" s="15">
        <v>5.91</v>
      </c>
      <c r="E9" s="18">
        <f t="shared" ref="E9:E72" si="1">D9/D8-1</f>
        <v>-1.9900497512437831E-2</v>
      </c>
      <c r="F9" s="18"/>
      <c r="G9" s="15">
        <f>'Exhibit 5'!B7*($B$147/$B9)</f>
        <v>85.39637652382234</v>
      </c>
      <c r="H9" s="15">
        <f>'Exhibit 5'!C7*($B$147/$B9)</f>
        <v>8.4296852362571411</v>
      </c>
      <c r="I9" s="15">
        <f>'Exhibit 5'!D7*($B$147/$B9)</f>
        <v>6.0473828868801229</v>
      </c>
      <c r="J9" s="18">
        <f t="shared" ref="J9:J72" si="2">(G9+I9)/G8-1</f>
        <v>2.1589701854395571E-2</v>
      </c>
      <c r="K9" s="19">
        <f>(1+ 'Exhibit 5'!F7)/(1+C9)-1</f>
        <v>0.1335110978780969</v>
      </c>
      <c r="L9" s="19">
        <f t="shared" ref="L9:L72" si="3">J9-K9</f>
        <v>-0.11192139602370133</v>
      </c>
      <c r="M9" s="16">
        <v>1</v>
      </c>
      <c r="N9" s="17">
        <f>'Exhibit 5'!I7*($D$147/$D9)</f>
        <v>154.47554483925549</v>
      </c>
      <c r="O9" s="17"/>
      <c r="P9" s="17"/>
      <c r="S9" s="19"/>
    </row>
    <row r="10" spans="1:19">
      <c r="A10" s="5">
        <v>1874</v>
      </c>
      <c r="B10" s="15">
        <v>11.512651</v>
      </c>
      <c r="C10" s="18">
        <f t="shared" si="0"/>
        <v>-6.9225660883558193E-2</v>
      </c>
      <c r="D10" s="15">
        <v>5.63</v>
      </c>
      <c r="E10" s="18">
        <f t="shared" si="1"/>
        <v>-4.7377326565143818E-2</v>
      </c>
      <c r="F10" s="18"/>
      <c r="G10" s="15">
        <f>'Exhibit 5'!B8*($B$147/$B10)</f>
        <v>89.385068651868266</v>
      </c>
      <c r="H10" s="15">
        <f>'Exhibit 5'!C8*($B$147/$B10)</f>
        <v>9.0566369118633059</v>
      </c>
      <c r="I10" s="15">
        <f>'Exhibit 5'!D8*($B$147/$B10)</f>
        <v>6.4971525672062844</v>
      </c>
      <c r="J10" s="18">
        <f t="shared" si="2"/>
        <v>0.12279027661468822</v>
      </c>
      <c r="K10" s="19">
        <f>(1+ 'Exhibit 5'!F8)/(1+C10)-1</f>
        <v>0.14807634363275657</v>
      </c>
      <c r="L10" s="19">
        <f t="shared" si="3"/>
        <v>-2.5286067018068348E-2</v>
      </c>
      <c r="M10" s="16">
        <v>1</v>
      </c>
      <c r="N10" s="17">
        <f>'Exhibit 5'!I8*($D$147/$D10)</f>
        <v>157.13028952042632</v>
      </c>
      <c r="O10" s="17"/>
      <c r="P10" s="17"/>
      <c r="S10" s="19"/>
    </row>
    <row r="11" spans="1:19">
      <c r="A11" s="5">
        <v>1875</v>
      </c>
      <c r="B11" s="15">
        <v>10.846575</v>
      </c>
      <c r="C11" s="18">
        <f t="shared" si="0"/>
        <v>-5.785600553686554E-2</v>
      </c>
      <c r="D11" s="15">
        <v>5.42</v>
      </c>
      <c r="E11" s="18">
        <f t="shared" si="1"/>
        <v>-3.730017761989346E-2</v>
      </c>
      <c r="F11" s="18"/>
      <c r="G11" s="15">
        <f>'Exhibit 5'!B9*($B$147/$B11)</f>
        <v>93.202315016491383</v>
      </c>
      <c r="H11" s="15">
        <f>'Exhibit 5'!C9*($B$147/$B11)</f>
        <v>7.5230568174746404</v>
      </c>
      <c r="I11" s="15">
        <f>'Exhibit 5'!D9*($B$147/$B11)</f>
        <v>6.2692140145622002</v>
      </c>
      <c r="J11" s="18">
        <f t="shared" si="2"/>
        <v>0.11284278830136008</v>
      </c>
      <c r="K11" s="19">
        <f>(1+ 'Exhibit 5'!F9)/(1+C11)-1</f>
        <v>0.11405475826240097</v>
      </c>
      <c r="L11" s="19">
        <f t="shared" si="3"/>
        <v>-1.2119699610408929E-3</v>
      </c>
      <c r="M11" s="16">
        <v>1</v>
      </c>
      <c r="N11" s="17">
        <f>'Exhibit 5'!I9*($D$147/$D11)</f>
        <v>157.04263653136533</v>
      </c>
      <c r="O11" s="17"/>
      <c r="P11" s="17"/>
      <c r="S11" s="19"/>
    </row>
    <row r="12" spans="1:19">
      <c r="A12" s="5">
        <v>1876</v>
      </c>
      <c r="B12" s="15">
        <v>10.941739999999999</v>
      </c>
      <c r="C12" s="18">
        <f t="shared" si="0"/>
        <v>8.7737373318306222E-3</v>
      </c>
      <c r="D12" s="15">
        <v>5.3</v>
      </c>
      <c r="E12" s="18">
        <f t="shared" si="1"/>
        <v>-2.2140221402214055E-2</v>
      </c>
      <c r="F12" s="18"/>
      <c r="G12" s="15">
        <f>'Exhibit 5'!B10*($B$147/$B12)</f>
        <v>73.540474366965398</v>
      </c>
      <c r="H12" s="15">
        <f>'Exhibit 5'!C10*($B$147/$B12)</f>
        <v>5.8003754430282575</v>
      </c>
      <c r="I12" s="15">
        <f>'Exhibit 5'!D10*($B$147/$B12)</f>
        <v>6.2146879746731321</v>
      </c>
      <c r="J12" s="18">
        <f t="shared" si="2"/>
        <v>-0.1442791702381373</v>
      </c>
      <c r="K12" s="19">
        <f>(1+ 'Exhibit 5'!F10)/(1+C12)-1</f>
        <v>4.4138998687594411E-2</v>
      </c>
      <c r="L12" s="19">
        <f t="shared" si="3"/>
        <v>-0.18841816892573171</v>
      </c>
      <c r="M12" s="16">
        <v>1</v>
      </c>
      <c r="N12" s="17">
        <f>'Exhibit 5'!I10*($D$147/$D12)</f>
        <v>163.50269433962265</v>
      </c>
      <c r="O12" s="17"/>
      <c r="P12" s="17"/>
      <c r="S12" s="19"/>
    </row>
    <row r="13" spans="1:19">
      <c r="A13" s="5">
        <v>1877</v>
      </c>
      <c r="B13" s="15">
        <v>9.2290893000000001</v>
      </c>
      <c r="C13" s="18">
        <f t="shared" si="0"/>
        <v>-0.15652452900544145</v>
      </c>
      <c r="D13" s="15">
        <v>5.18</v>
      </c>
      <c r="E13" s="18">
        <f t="shared" si="1"/>
        <v>-2.2641509433962259E-2</v>
      </c>
      <c r="F13" s="18"/>
      <c r="G13" s="15">
        <f>'Exhibit 5'!B11*($B$147/$B13)</f>
        <v>79.819495299498286</v>
      </c>
      <c r="H13" s="15">
        <f>'Exhibit 5'!C11*($B$147/$B13)</f>
        <v>7.3679534122613797</v>
      </c>
      <c r="I13" s="15">
        <f>'Exhibit 5'!D11*($B$147/$B13)</f>
        <v>4.6663704944322077</v>
      </c>
      <c r="J13" s="18">
        <f t="shared" si="2"/>
        <v>0.14883493098436951</v>
      </c>
      <c r="K13" s="19">
        <f>(1+ 'Exhibit 5'!F11)/(1+C13)-1</f>
        <v>0.24520514954817907</v>
      </c>
      <c r="L13" s="19">
        <f t="shared" si="3"/>
        <v>-9.6370218563809562E-2</v>
      </c>
      <c r="M13" s="16">
        <v>1</v>
      </c>
      <c r="N13" s="17">
        <f>'Exhibit 5'!I11*($D$147/$D13)</f>
        <v>171.59830888030888</v>
      </c>
      <c r="O13" s="17"/>
      <c r="P13" s="17"/>
      <c r="S13" s="19"/>
    </row>
    <row r="14" spans="1:19">
      <c r="A14" s="5">
        <v>1878</v>
      </c>
      <c r="B14" s="15">
        <v>8.2776793000000009</v>
      </c>
      <c r="C14" s="18">
        <f t="shared" si="0"/>
        <v>-0.10308817794189062</v>
      </c>
      <c r="D14" s="15">
        <v>4.9400000000000004</v>
      </c>
      <c r="E14" s="18">
        <f t="shared" si="1"/>
        <v>-4.6332046332046239E-2</v>
      </c>
      <c r="F14" s="18"/>
      <c r="G14" s="15">
        <f>'Exhibit 5'!B12*($B$147/$B14)</f>
        <v>98.029975623723416</v>
      </c>
      <c r="H14" s="15">
        <f>'Exhibit 5'!C12*($B$147/$B14)</f>
        <v>8.4886291741213</v>
      </c>
      <c r="I14" s="15">
        <f>'Exhibit 5'!D12*($B$147/$B14)</f>
        <v>4.9288814559414007</v>
      </c>
      <c r="J14" s="18">
        <f t="shared" si="2"/>
        <v>0.28989611740018084</v>
      </c>
      <c r="K14" s="19">
        <f>(1+ 'Exhibit 5'!F12)/(1+C14)-1</f>
        <v>0.16956870698046944</v>
      </c>
      <c r="L14" s="19">
        <f t="shared" si="3"/>
        <v>0.1203274104197114</v>
      </c>
      <c r="M14" s="16">
        <v>1</v>
      </c>
      <c r="N14" s="17">
        <f>'Exhibit 5'!I12*($D$147/$D14)</f>
        <v>176.92360323886641</v>
      </c>
      <c r="O14" s="17"/>
      <c r="P14" s="17"/>
      <c r="S14" s="19"/>
    </row>
    <row r="15" spans="1:19">
      <c r="A15" s="5">
        <v>1879</v>
      </c>
      <c r="B15" s="15">
        <v>9.9903306000000001</v>
      </c>
      <c r="C15" s="18">
        <f t="shared" si="0"/>
        <v>0.20689993389813965</v>
      </c>
      <c r="D15" s="15">
        <v>4.9400000000000004</v>
      </c>
      <c r="E15" s="18">
        <f t="shared" si="1"/>
        <v>0</v>
      </c>
      <c r="F15" s="18"/>
      <c r="G15" s="15">
        <f>'Exhibit 5'!B13*($B$147/$B15)</f>
        <v>115.93792001237676</v>
      </c>
      <c r="H15" s="15">
        <f>'Exhibit 5'!C13*($B$147/$B15)</f>
        <v>8.6216065762628507</v>
      </c>
      <c r="I15" s="15">
        <f>'Exhibit 5'!D13*($B$147/$B15)</f>
        <v>4.5376876717172898</v>
      </c>
      <c r="J15" s="18">
        <f t="shared" si="2"/>
        <v>0.22896702684621251</v>
      </c>
      <c r="K15" s="19">
        <f>(1+ 'Exhibit 5'!F13)/(1+C15)-1</f>
        <v>-0.13621670635704475</v>
      </c>
      <c r="L15" s="19">
        <f t="shared" si="3"/>
        <v>0.36518373320325725</v>
      </c>
      <c r="M15" s="16">
        <v>0</v>
      </c>
      <c r="N15" s="17">
        <f>'Exhibit 5'!I13*($D$147/$D15)</f>
        <v>197.60651619433196</v>
      </c>
      <c r="O15" s="17"/>
      <c r="P15" s="17"/>
      <c r="S15" s="19"/>
    </row>
    <row r="16" spans="1:19">
      <c r="A16" s="5">
        <v>1880</v>
      </c>
      <c r="B16" s="15">
        <v>9.4194198</v>
      </c>
      <c r="C16" s="18">
        <f t="shared" si="0"/>
        <v>-5.714633707917538E-2</v>
      </c>
      <c r="D16" s="15">
        <v>5.05</v>
      </c>
      <c r="E16" s="18">
        <f t="shared" si="1"/>
        <v>2.2267206477732726E-2</v>
      </c>
      <c r="F16" s="18"/>
      <c r="G16" s="15">
        <f>'Exhibit 5'!B14*($B$147/$B16)</f>
        <v>148.95358523037694</v>
      </c>
      <c r="H16" s="15">
        <f>'Exhibit 5'!C14*($B$147/$B16)</f>
        <v>11.79115618140302</v>
      </c>
      <c r="I16" s="15">
        <f>'Exhibit 5'!D14*($B$147/$B16)</f>
        <v>6.256531851356705</v>
      </c>
      <c r="J16" s="18">
        <f t="shared" si="2"/>
        <v>0.33873470444496889</v>
      </c>
      <c r="K16" s="19">
        <f>(1+ 'Exhibit 5'!F14)/(1+C16)-1</f>
        <v>0.11470108388204547</v>
      </c>
      <c r="L16" s="19">
        <f t="shared" si="3"/>
        <v>0.22403362056292342</v>
      </c>
      <c r="M16" s="16">
        <v>0</v>
      </c>
      <c r="N16" s="17">
        <f>'Exhibit 5'!I14*($D$147/$D16)</f>
        <v>214.0255881188119</v>
      </c>
      <c r="O16" s="17"/>
      <c r="P16" s="17"/>
      <c r="S16" s="19"/>
    </row>
    <row r="17" spans="1:19">
      <c r="A17" s="5">
        <v>1881</v>
      </c>
      <c r="B17" s="15">
        <v>10.180580000000001</v>
      </c>
      <c r="C17" s="18">
        <f t="shared" si="0"/>
        <v>8.0807546129327612E-2</v>
      </c>
      <c r="D17" s="15">
        <v>5.04</v>
      </c>
      <c r="E17" s="18">
        <f t="shared" si="1"/>
        <v>-1.980198019801982E-3</v>
      </c>
      <c r="F17" s="18"/>
      <c r="G17" s="15">
        <f>'Exhibit 5'!B15*($B$147/$B17)</f>
        <v>131.80553563745875</v>
      </c>
      <c r="H17" s="15">
        <f>'Exhibit 5'!C15*($B$147/$B17)</f>
        <v>9.7963573784597724</v>
      </c>
      <c r="I17" s="15">
        <f>'Exhibit 5'!D15*($B$147/$B17)</f>
        <v>7.1246235479707432</v>
      </c>
      <c r="J17" s="18">
        <f t="shared" si="2"/>
        <v>-6.7292277855849347E-2</v>
      </c>
      <c r="K17" s="19">
        <f>(1+ 'Exhibit 5'!F15)/(1+C17)-1</f>
        <v>-3.0447183910936482E-2</v>
      </c>
      <c r="L17" s="19">
        <f t="shared" si="3"/>
        <v>-3.6845093944912866E-2</v>
      </c>
      <c r="M17" s="16">
        <v>0</v>
      </c>
      <c r="N17" s="17">
        <f>'Exhibit 5'!I15*($D$147/$D17)</f>
        <v>240.64670634920637</v>
      </c>
      <c r="O17" s="17"/>
      <c r="P17" s="17"/>
      <c r="S17" s="19"/>
    </row>
    <row r="18" spans="1:19">
      <c r="A18" s="5">
        <v>1882</v>
      </c>
      <c r="B18" s="15">
        <v>9.9903306000000001</v>
      </c>
      <c r="C18" s="18">
        <f t="shared" si="0"/>
        <v>-1.8687481459799038E-2</v>
      </c>
      <c r="D18" s="15">
        <v>5.0199999999999996</v>
      </c>
      <c r="E18" s="18">
        <f t="shared" si="1"/>
        <v>-3.9682539682540652E-3</v>
      </c>
      <c r="F18" s="18"/>
      <c r="G18" s="15">
        <f>'Exhibit 5'!B16*($B$147/$B18)</f>
        <v>131.81982686338725</v>
      </c>
      <c r="H18" s="15">
        <f>'Exhibit 5'!C16*($B$147/$B18)</f>
        <v>9.7560284941921722</v>
      </c>
      <c r="I18" s="15">
        <f>'Exhibit 5'!D16*($B$147/$B18)</f>
        <v>7.2603002747476637</v>
      </c>
      <c r="J18" s="18">
        <f t="shared" si="2"/>
        <v>5.5191851127448066E-2</v>
      </c>
      <c r="K18" s="19">
        <f>(1+ 'Exhibit 5'!F16)/(1+C18)-1</f>
        <v>7.2645034189359192E-2</v>
      </c>
      <c r="L18" s="19">
        <f t="shared" si="3"/>
        <v>-1.7453183061911126E-2</v>
      </c>
      <c r="M18" s="16">
        <v>1</v>
      </c>
      <c r="N18" s="17">
        <f>'Exhibit 5'!I16*($D$147/$D18)</f>
        <v>253.76804980079686</v>
      </c>
      <c r="O18" s="17"/>
      <c r="P18" s="17"/>
      <c r="S18" s="19"/>
    </row>
    <row r="19" spans="1:19">
      <c r="A19" s="5">
        <v>1883</v>
      </c>
      <c r="B19" s="15">
        <v>9.2290893000000001</v>
      </c>
      <c r="C19" s="18">
        <f t="shared" si="0"/>
        <v>-7.619780870915327E-2</v>
      </c>
      <c r="D19" s="15">
        <v>4.93</v>
      </c>
      <c r="E19" s="18">
        <f t="shared" si="1"/>
        <v>-1.7928286852589626E-2</v>
      </c>
      <c r="F19" s="18"/>
      <c r="G19" s="15">
        <f>'Exhibit 5'!B17*($B$147/$B19)</f>
        <v>127.21999558504649</v>
      </c>
      <c r="H19" s="15">
        <f>'Exhibit 5'!C17*($B$147/$B19)</f>
        <v>9.8239378830151747</v>
      </c>
      <c r="I19" s="15">
        <f>'Exhibit 5'!D17*($B$147/$B19)</f>
        <v>8.1047487534875184</v>
      </c>
      <c r="J19" s="18">
        <f t="shared" si="2"/>
        <v>2.6588697304079423E-2</v>
      </c>
      <c r="K19" s="19">
        <f>(1+ 'Exhibit 5'!F17)/(1+C19)-1</f>
        <v>0.1403956495577523</v>
      </c>
      <c r="L19" s="19">
        <f t="shared" si="3"/>
        <v>-0.11380695225367288</v>
      </c>
      <c r="M19" s="16">
        <v>1</v>
      </c>
      <c r="N19" s="17">
        <f>'Exhibit 5'!I17*($D$147/$D19)</f>
        <v>260.58009127789052</v>
      </c>
      <c r="O19" s="17"/>
      <c r="P19" s="17"/>
      <c r="S19" s="19"/>
    </row>
    <row r="20" spans="1:19">
      <c r="A20" s="5">
        <v>1884</v>
      </c>
      <c r="B20" s="15">
        <v>8.2776793000000009</v>
      </c>
      <c r="C20" s="18">
        <f t="shared" si="0"/>
        <v>-0.10308817794189062</v>
      </c>
      <c r="D20" s="15">
        <v>4.79</v>
      </c>
      <c r="E20" s="18">
        <f t="shared" si="1"/>
        <v>-2.8397565922920864E-2</v>
      </c>
      <c r="F20" s="18"/>
      <c r="G20" s="15">
        <f>'Exhibit 5'!B18*($B$147/$B20)</f>
        <v>116.10254096217521</v>
      </c>
      <c r="H20" s="15">
        <f>'Exhibit 5'!C18*($B$147/$B20)</f>
        <v>8.4886291741213</v>
      </c>
      <c r="I20" s="15">
        <f>'Exhibit 5'!D18*($B$147/$B20)</f>
        <v>8.4886291741213</v>
      </c>
      <c r="J20" s="18">
        <f t="shared" si="2"/>
        <v>-2.0663618456051691E-2</v>
      </c>
      <c r="K20" s="19">
        <f>(1+ 'Exhibit 5'!F18)/(1+C20)-1</f>
        <v>0.17793073300749862</v>
      </c>
      <c r="L20" s="19">
        <f t="shared" si="3"/>
        <v>-0.19859435146355031</v>
      </c>
      <c r="M20" s="16">
        <v>1</v>
      </c>
      <c r="N20" s="17">
        <f>'Exhibit 5'!I18*($D$147/$D20)</f>
        <v>256.57113987473906</v>
      </c>
      <c r="O20" s="17"/>
      <c r="P20" s="17"/>
      <c r="S20" s="19"/>
    </row>
    <row r="21" spans="1:19">
      <c r="A21" s="5">
        <v>1885</v>
      </c>
      <c r="B21" s="15">
        <v>7.9922320999999998</v>
      </c>
      <c r="C21" s="18">
        <f t="shared" si="0"/>
        <v>-3.4483964605876993E-2</v>
      </c>
      <c r="D21" s="15">
        <v>4.7</v>
      </c>
      <c r="E21" s="18">
        <f t="shared" si="1"/>
        <v>-1.8789144050104345E-2</v>
      </c>
      <c r="F21" s="18"/>
      <c r="G21" s="15">
        <f>'Exhibit 5'!B19*($B$147/$B21)</f>
        <v>147.47544681541467</v>
      </c>
      <c r="H21" s="15">
        <f>'Exhibit 5'!C19*($B$147/$B21)</f>
        <v>7.6573789692619165</v>
      </c>
      <c r="I21" s="15">
        <f>'Exhibit 5'!D19*($B$147/$B21)</f>
        <v>6.8065590837883692</v>
      </c>
      <c r="J21" s="18">
        <f t="shared" si="2"/>
        <v>0.32884263014937987</v>
      </c>
      <c r="K21" s="19">
        <f>(1+ 'Exhibit 5'!F19)/(1+C21)-1</f>
        <v>7.9422776831018282E-2</v>
      </c>
      <c r="L21" s="19">
        <f t="shared" si="3"/>
        <v>0.24941985331836158</v>
      </c>
      <c r="M21" s="16">
        <v>0</v>
      </c>
      <c r="N21" s="17">
        <f>'Exhibit 5'!I19*($D$147/$D21)</f>
        <v>257.28586170212765</v>
      </c>
      <c r="O21" s="17"/>
      <c r="P21" s="17"/>
      <c r="S21" s="19"/>
    </row>
    <row r="22" spans="1:19">
      <c r="A22" s="5">
        <v>1886</v>
      </c>
      <c r="B22" s="15">
        <v>7.9922320999999998</v>
      </c>
      <c r="C22" s="18">
        <f t="shared" si="0"/>
        <v>0</v>
      </c>
      <c r="D22" s="15">
        <v>4.57</v>
      </c>
      <c r="E22" s="18">
        <f t="shared" si="1"/>
        <v>-2.7659574468085091E-2</v>
      </c>
      <c r="F22" s="18"/>
      <c r="G22" s="15">
        <f>'Exhibit 5'!B20*($B$147/$B22)</f>
        <v>158.25249869807959</v>
      </c>
      <c r="H22" s="15">
        <f>'Exhibit 5'!C20*($B$147/$B22)</f>
        <v>9.3590187402090077</v>
      </c>
      <c r="I22" s="15">
        <f>'Exhibit 5'!D20*($B$147/$B22)</f>
        <v>6.2393458268060051</v>
      </c>
      <c r="J22" s="18">
        <f t="shared" si="2"/>
        <v>0.11538461538461542</v>
      </c>
      <c r="K22" s="19">
        <f>(1+ 'Exhibit 5'!F20)/(1+C22)-1</f>
        <v>4.2599999999999971E-2</v>
      </c>
      <c r="L22" s="19">
        <f t="shared" si="3"/>
        <v>7.2784615384615448E-2</v>
      </c>
      <c r="M22" s="16">
        <v>0</v>
      </c>
      <c r="N22" s="17">
        <f>'Exhibit 5'!I20*($D$147/$D22)</f>
        <v>277.98754266958423</v>
      </c>
      <c r="O22" s="17"/>
      <c r="P22" s="17"/>
      <c r="S22" s="19"/>
    </row>
    <row r="23" spans="1:19">
      <c r="A23" s="5">
        <v>1887</v>
      </c>
      <c r="B23" s="15">
        <v>8.3728446000000005</v>
      </c>
      <c r="C23" s="18">
        <f t="shared" si="0"/>
        <v>4.7622803647056289E-2</v>
      </c>
      <c r="D23" s="15">
        <v>4.5999999999999996</v>
      </c>
      <c r="E23" s="18">
        <f t="shared" si="1"/>
        <v>6.5645514223193757E-3</v>
      </c>
      <c r="F23" s="18"/>
      <c r="G23" s="15">
        <f>'Exhibit 5'!B21*($B$147/$B23)</f>
        <v>143.74937162932653</v>
      </c>
      <c r="H23" s="15">
        <f>'Exhibit 5'!C21*($B$147/$B23)</f>
        <v>9.7457201104628162</v>
      </c>
      <c r="I23" s="15">
        <f>'Exhibit 5'!D21*($B$147/$B23)</f>
        <v>6.7678611878214001</v>
      </c>
      <c r="J23" s="18">
        <f t="shared" si="2"/>
        <v>-4.8879265380127102E-2</v>
      </c>
      <c r="K23" s="19">
        <f>(1+ 'Exhibit 5'!F21)/(1+C23)-1</f>
        <v>1.28645503954532E-2</v>
      </c>
      <c r="L23" s="19">
        <f t="shared" si="3"/>
        <v>-6.1743815775580302E-2</v>
      </c>
      <c r="M23" s="16">
        <v>1</v>
      </c>
      <c r="N23" s="17">
        <f>'Exhibit 5'!I21*($D$147/$D23)</f>
        <v>298.09426739130436</v>
      </c>
      <c r="O23" s="17"/>
      <c r="P23" s="17"/>
      <c r="S23" s="19"/>
    </row>
    <row r="24" spans="1:19">
      <c r="A24" s="5">
        <v>1888</v>
      </c>
      <c r="B24" s="15">
        <v>7.9922320999999998</v>
      </c>
      <c r="C24" s="18">
        <f t="shared" si="0"/>
        <v>-4.545796777358091E-2</v>
      </c>
      <c r="D24" s="15">
        <v>4.58</v>
      </c>
      <c r="E24" s="18">
        <f t="shared" si="1"/>
        <v>-4.3478260869563856E-3</v>
      </c>
      <c r="F24" s="18"/>
      <c r="G24" s="15">
        <f>'Exhibit 5'!B22*($B$147/$B24)</f>
        <v>148.60987332937941</v>
      </c>
      <c r="H24" s="15">
        <f>'Exhibit 5'!C22*($B$147/$B24)</f>
        <v>7.3737723407707341</v>
      </c>
      <c r="I24" s="15">
        <f>'Exhibit 5'!D22*($B$147/$B24)</f>
        <v>6.5229524552971876</v>
      </c>
      <c r="J24" s="18">
        <f t="shared" si="2"/>
        <v>7.9189592457513891E-2</v>
      </c>
      <c r="K24" s="19">
        <f>(1+ 'Exhibit 5'!F22)/(1+C24)-1</f>
        <v>0.10021346839013856</v>
      </c>
      <c r="L24" s="19">
        <f t="shared" si="3"/>
        <v>-2.1023875932624669E-2</v>
      </c>
      <c r="M24" s="16">
        <v>0</v>
      </c>
      <c r="N24" s="17">
        <f>'Exhibit 5'!I22*($D$147/$D24)</f>
        <v>315.7947598253275</v>
      </c>
      <c r="O24" s="17"/>
      <c r="P24" s="17"/>
      <c r="S24" s="19"/>
    </row>
    <row r="25" spans="1:19">
      <c r="A25" s="5">
        <v>1889</v>
      </c>
      <c r="B25" s="15">
        <v>7.6116519</v>
      </c>
      <c r="C25" s="18">
        <f t="shared" si="0"/>
        <v>-4.7618762222883859E-2</v>
      </c>
      <c r="D25" s="15">
        <v>4.45</v>
      </c>
      <c r="E25" s="18">
        <f t="shared" si="1"/>
        <v>-2.8384279475982543E-2</v>
      </c>
      <c r="F25" s="18"/>
      <c r="G25" s="15">
        <f>'Exhibit 5'!B23*($B$147/$B25)</f>
        <v>160.20933642538225</v>
      </c>
      <c r="H25" s="15">
        <f>'Exhibit 5'!C23*($B$147/$B25)</f>
        <v>8.9336061203744741</v>
      </c>
      <c r="I25" s="15">
        <f>'Exhibit 5'!D23*($B$147/$B25)</f>
        <v>6.5513111549412812</v>
      </c>
      <c r="J25" s="18">
        <f t="shared" si="2"/>
        <v>0.1221370683138574</v>
      </c>
      <c r="K25" s="19">
        <f>(1+ 'Exhibit 5'!F23)/(1+C25)-1</f>
        <v>9.9139670625242315E-2</v>
      </c>
      <c r="L25" s="19">
        <f t="shared" si="3"/>
        <v>2.2997397688615084E-2</v>
      </c>
      <c r="M25" s="16">
        <v>0</v>
      </c>
      <c r="N25" s="17">
        <f>'Exhibit 5'!I23*($D$147/$D25)</f>
        <v>324.71842022471907</v>
      </c>
      <c r="O25" s="17"/>
      <c r="P25" s="17"/>
      <c r="S25" s="19"/>
    </row>
    <row r="26" spans="1:19">
      <c r="A26" s="5">
        <v>1890</v>
      </c>
      <c r="B26" s="15">
        <v>7.8019420000000004</v>
      </c>
      <c r="C26" s="18">
        <f t="shared" si="0"/>
        <v>2.4999842675411887E-2</v>
      </c>
      <c r="D26" s="15">
        <v>4.42</v>
      </c>
      <c r="E26" s="18">
        <f t="shared" si="1"/>
        <v>-6.741573033707926E-3</v>
      </c>
      <c r="F26" s="18"/>
      <c r="G26" s="15">
        <f>'Exhibit 5'!B24*($B$147/$B26)</f>
        <v>140.61352929821831</v>
      </c>
      <c r="H26" s="15">
        <f>'Exhibit 5'!C24*($B$147/$B26)</f>
        <v>8.4251908050585342</v>
      </c>
      <c r="I26" s="15">
        <f>'Exhibit 5'!D24*($B$147/$B26)</f>
        <v>6.3915240590099227</v>
      </c>
      <c r="J26" s="18">
        <f t="shared" si="2"/>
        <v>-8.2418936141739341E-2</v>
      </c>
      <c r="K26" s="19">
        <f>(1+ 'Exhibit 5'!F24)/(1+C26)-1</f>
        <v>2.8390401747411032E-2</v>
      </c>
      <c r="L26" s="19">
        <f t="shared" si="3"/>
        <v>-0.11080933788915037</v>
      </c>
      <c r="M26" s="16">
        <v>1</v>
      </c>
      <c r="N26" s="17">
        <f>'Exhibit 5'!I24*($D$147/$D26)</f>
        <v>355.81179411764708</v>
      </c>
      <c r="O26" s="17"/>
      <c r="P26" s="17"/>
      <c r="S26" s="19"/>
    </row>
    <row r="27" spans="1:19">
      <c r="A27" s="5">
        <v>1891</v>
      </c>
      <c r="B27" s="15">
        <v>7.3262127000000001</v>
      </c>
      <c r="C27" s="18">
        <f t="shared" si="0"/>
        <v>-6.0975754498046819E-2</v>
      </c>
      <c r="D27" s="15">
        <v>4.46</v>
      </c>
      <c r="E27" s="18">
        <f t="shared" si="1"/>
        <v>9.0497737556560764E-3</v>
      </c>
      <c r="F27" s="18"/>
      <c r="G27" s="15">
        <f>'Exhibit 5'!B25*($B$147/$B27)</f>
        <v>170.47336750132845</v>
      </c>
      <c r="H27" s="15">
        <f>'Exhibit 5'!C25*($B$147/$B27)</f>
        <v>10.519227758702666</v>
      </c>
      <c r="I27" s="15">
        <f>'Exhibit 5'!D25*($B$147/$B27)</f>
        <v>6.8065591379840766</v>
      </c>
      <c r="J27" s="18">
        <f t="shared" si="2"/>
        <v>0.26076009559030955</v>
      </c>
      <c r="K27" s="19">
        <f>(1+ 'Exhibit 5'!F25)/(1+C27)-1</f>
        <v>0.12851186226138389</v>
      </c>
      <c r="L27" s="19">
        <f t="shared" si="3"/>
        <v>0.13224823332892566</v>
      </c>
      <c r="M27" s="16">
        <v>0</v>
      </c>
      <c r="N27" s="17">
        <f>'Exhibit 5'!I25*($D$147/$D27)</f>
        <v>360.38048878923763</v>
      </c>
      <c r="O27" s="17"/>
      <c r="P27" s="17"/>
      <c r="S27" s="19"/>
    </row>
    <row r="28" spans="1:19">
      <c r="A28" s="5">
        <v>1892</v>
      </c>
      <c r="B28" s="15">
        <v>7.8970910999999999</v>
      </c>
      <c r="C28" s="18">
        <f t="shared" si="0"/>
        <v>7.792271714961263E-2</v>
      </c>
      <c r="D28" s="15">
        <v>4.5</v>
      </c>
      <c r="E28" s="18">
        <f t="shared" si="1"/>
        <v>8.9686098654708779E-3</v>
      </c>
      <c r="F28" s="18"/>
      <c r="G28" s="15">
        <f>'Exhibit 5'!B26*($B$147/$B28)</f>
        <v>161.02013183056735</v>
      </c>
      <c r="H28" s="15">
        <f>'Exhibit 5'!C26*($B$147/$B28)</f>
        <v>10.619866092212106</v>
      </c>
      <c r="I28" s="15">
        <f>'Exhibit 5'!D26*($B$147/$B28)</f>
        <v>6.8885617895429876</v>
      </c>
      <c r="J28" s="18">
        <f t="shared" si="2"/>
        <v>-1.5044425524110783E-2</v>
      </c>
      <c r="K28" s="19">
        <f>(1+ 'Exhibit 5'!F26)/(1+C28)-1</f>
        <v>-3.5830692251986429E-2</v>
      </c>
      <c r="L28" s="19">
        <f t="shared" si="3"/>
        <v>2.0786266727875646E-2</v>
      </c>
      <c r="M28" s="16">
        <v>0</v>
      </c>
      <c r="N28" s="17">
        <f>'Exhibit 5'!I26*($D$147/$D28)</f>
        <v>379.12474222222221</v>
      </c>
      <c r="O28" s="17"/>
      <c r="P28" s="17"/>
      <c r="S28" s="19"/>
    </row>
    <row r="29" spans="1:19">
      <c r="A29" s="5">
        <v>1893</v>
      </c>
      <c r="B29" s="15">
        <v>6.8504835000000002</v>
      </c>
      <c r="C29" s="18">
        <f t="shared" si="0"/>
        <v>-0.13253077452785111</v>
      </c>
      <c r="D29" s="15">
        <v>4.51</v>
      </c>
      <c r="E29" s="18">
        <f t="shared" si="1"/>
        <v>2.2222222222221255E-3</v>
      </c>
      <c r="F29" s="18"/>
      <c r="G29" s="15">
        <f>'Exhibit 5'!B27*($B$147/$B29)</f>
        <v>142.93776490374731</v>
      </c>
      <c r="H29" s="15">
        <f>'Exhibit 5'!C27*($B$147/$B29)</f>
        <v>8.6027358506884948</v>
      </c>
      <c r="I29" s="15">
        <f>'Exhibit 5'!D27*($B$147/$B29)</f>
        <v>8.2718613948927828</v>
      </c>
      <c r="J29" s="18">
        <f t="shared" si="2"/>
        <v>-6.0927198483791467E-2</v>
      </c>
      <c r="K29" s="19">
        <f>(1+ 'Exhibit 5'!F27)/(1+C29)-1</f>
        <v>0.25099538765694418</v>
      </c>
      <c r="L29" s="19">
        <f t="shared" si="3"/>
        <v>-0.31192258614073565</v>
      </c>
      <c r="M29" s="16">
        <v>1</v>
      </c>
      <c r="N29" s="17">
        <f>'Exhibit 5'!I27*($D$147/$D29)</f>
        <v>356.56839467849233</v>
      </c>
      <c r="O29" s="17"/>
      <c r="P29" s="17"/>
      <c r="S29" s="19"/>
    </row>
    <row r="30" spans="1:19">
      <c r="A30" s="5">
        <v>1894</v>
      </c>
      <c r="B30" s="15">
        <v>6.5650523999999999</v>
      </c>
      <c r="C30" s="18">
        <f t="shared" si="0"/>
        <v>-4.1665832783919554E-2</v>
      </c>
      <c r="D30" s="15">
        <v>4.34</v>
      </c>
      <c r="E30" s="18">
        <f t="shared" si="1"/>
        <v>-3.7694013303769425E-2</v>
      </c>
      <c r="F30" s="18"/>
      <c r="G30" s="15">
        <f>'Exhibit 5'!B28*($B$147/$B30)</f>
        <v>146.7355005422348</v>
      </c>
      <c r="H30" s="15">
        <f>'Exhibit 5'!C28*($B$147/$B30)</f>
        <v>5.5241600204135457</v>
      </c>
      <c r="I30" s="15">
        <f>'Exhibit 5'!D28*($B$147/$B30)</f>
        <v>7.2504600267927781</v>
      </c>
      <c r="J30" s="18">
        <f t="shared" si="2"/>
        <v>7.7293748595551381E-2</v>
      </c>
      <c r="K30" s="19">
        <f>(1+ 'Exhibit 5'!F28)/(1+C30)-1</f>
        <v>7.8120801015997943E-2</v>
      </c>
      <c r="L30" s="19">
        <f t="shared" si="3"/>
        <v>-8.2705242044656124E-4</v>
      </c>
      <c r="M30" s="16">
        <v>0</v>
      </c>
      <c r="N30" s="17">
        <f>'Exhibit 5'!I28*($D$147/$D30)</f>
        <v>339.92322580645163</v>
      </c>
      <c r="O30" s="17"/>
      <c r="P30" s="17"/>
      <c r="S30" s="19"/>
    </row>
    <row r="31" spans="1:19">
      <c r="A31" s="5">
        <v>1895</v>
      </c>
      <c r="B31" s="15">
        <v>6.6601933999999998</v>
      </c>
      <c r="C31" s="18">
        <f t="shared" si="0"/>
        <v>1.4492039697961978E-2</v>
      </c>
      <c r="D31" s="15">
        <v>4.3</v>
      </c>
      <c r="E31" s="18">
        <f t="shared" si="1"/>
        <v>-9.2165898617511122E-3</v>
      </c>
      <c r="F31" s="18"/>
      <c r="G31" s="15">
        <f>'Exhibit 5'!B29*($B$147/$B31)</f>
        <v>145.32003680253487</v>
      </c>
      <c r="H31" s="15">
        <f>'Exhibit 5'!C29*($B$147/$B31)</f>
        <v>8.5081988760266327</v>
      </c>
      <c r="I31" s="15">
        <f>'Exhibit 5'!D29*($B$147/$B31)</f>
        <v>6.4662311457802408</v>
      </c>
      <c r="J31" s="18">
        <f t="shared" si="2"/>
        <v>3.4420896016411184E-2</v>
      </c>
      <c r="K31" s="19">
        <f>(1+ 'Exhibit 5'!F29)/(1+C31)-1</f>
        <v>1.6173572250919754E-2</v>
      </c>
      <c r="L31" s="19">
        <f t="shared" si="3"/>
        <v>1.824732376549143E-2</v>
      </c>
      <c r="M31" s="16">
        <v>0</v>
      </c>
      <c r="N31" s="17">
        <f>'Exhibit 5'!I29*($D$147/$D31)</f>
        <v>378.49900930232559</v>
      </c>
      <c r="O31" s="17"/>
      <c r="P31" s="17"/>
      <c r="S31" s="19"/>
    </row>
    <row r="32" spans="1:19">
      <c r="A32" s="5">
        <v>1896</v>
      </c>
      <c r="B32" s="15">
        <v>6.4699033000000004</v>
      </c>
      <c r="C32" s="18">
        <f t="shared" si="0"/>
        <v>-2.8571257405227812E-2</v>
      </c>
      <c r="D32" s="15">
        <v>4.34</v>
      </c>
      <c r="E32" s="18">
        <f t="shared" si="1"/>
        <v>9.302325581395321E-3</v>
      </c>
      <c r="F32" s="18"/>
      <c r="G32" s="15">
        <f>'Exhibit 5'!B30*($B$147/$B32)</f>
        <v>147.84244147822116</v>
      </c>
      <c r="H32" s="15">
        <f>'Exhibit 5'!C30*($B$147/$B32)</f>
        <v>7.357088320006266</v>
      </c>
      <c r="I32" s="15">
        <f>'Exhibit 5'!D30*($B$147/$B32)</f>
        <v>6.3060757028625138</v>
      </c>
      <c r="J32" s="18">
        <f t="shared" si="2"/>
        <v>6.0751982815316685E-2</v>
      </c>
      <c r="K32" s="19">
        <f>(1+ 'Exhibit 5'!F30)/(1+C32)-1</f>
        <v>8.8705690522453473E-2</v>
      </c>
      <c r="L32" s="19">
        <f t="shared" si="3"/>
        <v>-2.7953707707136788E-2</v>
      </c>
      <c r="M32" s="16">
        <v>1</v>
      </c>
      <c r="N32" s="17">
        <f>'Exhibit 5'!I30*($D$147/$D32)</f>
        <v>372.36827880184336</v>
      </c>
      <c r="O32" s="17"/>
      <c r="P32" s="17"/>
      <c r="S32" s="19"/>
    </row>
    <row r="33" spans="1:19">
      <c r="A33" s="5">
        <v>1897</v>
      </c>
      <c r="B33" s="15">
        <v>6.6601933999999998</v>
      </c>
      <c r="C33" s="18">
        <f t="shared" si="0"/>
        <v>2.9411583323045942E-2</v>
      </c>
      <c r="D33" s="15">
        <v>4.34</v>
      </c>
      <c r="E33" s="18">
        <f t="shared" si="1"/>
        <v>0</v>
      </c>
      <c r="F33" s="18"/>
      <c r="G33" s="15">
        <f>'Exhibit 5'!B31*($B$147/$B33)</f>
        <v>166.08004206003986</v>
      </c>
      <c r="H33" s="15">
        <f>'Exhibit 5'!C31*($B$147/$B33)</f>
        <v>10.550166606273024</v>
      </c>
      <c r="I33" s="15">
        <f>'Exhibit 5'!D31*($B$147/$B33)</f>
        <v>6.1259031907391757</v>
      </c>
      <c r="J33" s="18">
        <f t="shared" si="2"/>
        <v>0.16479370557572182</v>
      </c>
      <c r="K33" s="19">
        <f>(1+ 'Exhibit 5'!F31)/(1+C33)-1</f>
        <v>4.8458913400322157E-3</v>
      </c>
      <c r="L33" s="19">
        <f t="shared" si="3"/>
        <v>0.1599478142356896</v>
      </c>
      <c r="M33" s="16">
        <v>0</v>
      </c>
      <c r="N33" s="17">
        <f>'Exhibit 5'!I31*($D$147/$D33)</f>
        <v>388.22184101382493</v>
      </c>
      <c r="O33" s="17"/>
      <c r="P33" s="17"/>
      <c r="S33" s="19"/>
    </row>
    <row r="34" spans="1:19">
      <c r="A34" s="5">
        <v>1898</v>
      </c>
      <c r="B34" s="15">
        <v>6.7553425000000002</v>
      </c>
      <c r="C34" s="18">
        <f t="shared" si="0"/>
        <v>1.4286236793063845E-2</v>
      </c>
      <c r="D34" s="15">
        <v>4.38</v>
      </c>
      <c r="E34" s="18">
        <f t="shared" si="1"/>
        <v>9.2165898617511122E-3</v>
      </c>
      <c r="F34" s="18"/>
      <c r="G34" s="15">
        <f>'Exhibit 5'!B32*($B$147/$B34)</f>
        <v>204.0049338727089</v>
      </c>
      <c r="H34" s="15">
        <f>'Exhibit 5'!C32*($B$147/$B34)</f>
        <v>11.743705074909229</v>
      </c>
      <c r="I34" s="15">
        <f>'Exhibit 5'!D32*($B$147/$B34)</f>
        <v>6.7106886142338453</v>
      </c>
      <c r="J34" s="18">
        <f t="shared" si="2"/>
        <v>0.26875944799415818</v>
      </c>
      <c r="K34" s="19">
        <f>(1+ 'Exhibit 5'!F32)/(1+C34)-1</f>
        <v>2.0914967035350118E-2</v>
      </c>
      <c r="L34" s="19">
        <f t="shared" si="3"/>
        <v>0.24784448095880807</v>
      </c>
      <c r="M34" s="16">
        <v>0</v>
      </c>
      <c r="N34" s="17">
        <f>'Exhibit 5'!I32*($D$147/$D34)</f>
        <v>430.76496118721468</v>
      </c>
      <c r="O34" s="17"/>
      <c r="P34" s="17"/>
      <c r="S34" s="19"/>
    </row>
    <row r="35" spans="1:19">
      <c r="A35" s="5">
        <v>1899</v>
      </c>
      <c r="B35" s="15">
        <v>7.8970910999999999</v>
      </c>
      <c r="C35" s="18">
        <f t="shared" si="0"/>
        <v>0.16901416915574585</v>
      </c>
      <c r="D35" s="15">
        <v>4.42</v>
      </c>
      <c r="E35" s="18">
        <f t="shared" si="1"/>
        <v>9.1324200913243114E-3</v>
      </c>
      <c r="F35" s="18"/>
      <c r="G35" s="15">
        <f>'Exhibit 5'!B33*($B$147/$B35)</f>
        <v>175.08427881755094</v>
      </c>
      <c r="H35" s="15">
        <f>'Exhibit 5'!C33*($B$147/$B35)</f>
        <v>13.777123579085975</v>
      </c>
      <c r="I35" s="15">
        <f>'Exhibit 5'!D33*($B$147/$B35)</f>
        <v>6.0274915658501138</v>
      </c>
      <c r="J35" s="18">
        <f t="shared" si="2"/>
        <v>-0.1122186755717991</v>
      </c>
      <c r="K35" s="19">
        <f>(1+ 'Exhibit 5'!F33)/(1+C35)-1</f>
        <v>-0.11583620860091115</v>
      </c>
      <c r="L35" s="19">
        <f t="shared" si="3"/>
        <v>3.6175330291120522E-3</v>
      </c>
      <c r="M35" s="16">
        <v>1</v>
      </c>
      <c r="N35" s="17">
        <f>'Exhibit 5'!I33*($D$147/$D35)</f>
        <v>460.31383257918549</v>
      </c>
      <c r="O35" s="17"/>
      <c r="P35" s="17"/>
      <c r="S35" s="19"/>
    </row>
    <row r="36" spans="1:19">
      <c r="A36" s="5">
        <v>1900</v>
      </c>
      <c r="B36" s="15">
        <v>7.7067928999999999</v>
      </c>
      <c r="C36" s="18">
        <f t="shared" si="0"/>
        <v>-2.4097252721321683E-2</v>
      </c>
      <c r="D36" s="15">
        <v>4.55</v>
      </c>
      <c r="E36" s="18">
        <f t="shared" si="1"/>
        <v>2.9411764705882248E-2</v>
      </c>
      <c r="F36" s="18"/>
      <c r="G36" s="15">
        <f>'Exhibit 5'!B34*($B$147/$B36)</f>
        <v>207.93624154607812</v>
      </c>
      <c r="H36" s="15">
        <f>'Exhibit 5'!C34*($B$147/$B36)</f>
        <v>14.117312014443776</v>
      </c>
      <c r="I36" s="15">
        <f>'Exhibit 5'!D34*($B$147/$B36)</f>
        <v>8.8233200090273591</v>
      </c>
      <c r="J36" s="18">
        <f t="shared" si="2"/>
        <v>0.23802983922378806</v>
      </c>
      <c r="K36" s="19">
        <f>(1+ 'Exhibit 5'!F34)/(1+C36)-1</f>
        <v>7.223798981804741E-2</v>
      </c>
      <c r="L36" s="19">
        <f t="shared" si="3"/>
        <v>0.16579184940574065</v>
      </c>
      <c r="M36" s="16">
        <v>1</v>
      </c>
      <c r="N36" s="17">
        <f>'Exhibit 5'!I34*($D$147/$D36)</f>
        <v>471.50229890109887</v>
      </c>
      <c r="O36" s="17"/>
      <c r="P36" s="17"/>
      <c r="S36" s="19"/>
    </row>
    <row r="37" spans="1:19">
      <c r="A37" s="5">
        <v>1901</v>
      </c>
      <c r="B37" s="15">
        <v>7.8970910999999999</v>
      </c>
      <c r="C37" s="18">
        <f t="shared" si="0"/>
        <v>2.4692268557002572E-2</v>
      </c>
      <c r="D37" s="15">
        <v>4.67</v>
      </c>
      <c r="E37" s="18">
        <f t="shared" si="1"/>
        <v>2.6373626373626502E-2</v>
      </c>
      <c r="F37" s="18"/>
      <c r="G37" s="15">
        <f>'Exhibit 5'!B35*($B$147/$B37)</f>
        <v>233.06300721287107</v>
      </c>
      <c r="H37" s="15">
        <f>'Exhibit 5'!C35*($B$147/$B37)</f>
        <v>14.351170394881224</v>
      </c>
      <c r="I37" s="15">
        <f>'Exhibit 5'!D35*($B$147/$B37)</f>
        <v>9.1847490527239835</v>
      </c>
      <c r="J37" s="18">
        <f t="shared" si="2"/>
        <v>0.16500978600170368</v>
      </c>
      <c r="K37" s="19">
        <f>(1+ 'Exhibit 5'!F35)/(1+C37)-1</f>
        <v>1.7866565411661428E-2</v>
      </c>
      <c r="L37" s="19">
        <f t="shared" si="3"/>
        <v>0.14714322059004226</v>
      </c>
      <c r="M37" s="16">
        <v>0</v>
      </c>
      <c r="N37" s="17">
        <f>'Exhibit 5'!I35*($D$147/$D37)</f>
        <v>497.39229978586729</v>
      </c>
      <c r="O37" s="17"/>
      <c r="P37" s="17"/>
      <c r="S37" s="19"/>
    </row>
    <row r="38" spans="1:19">
      <c r="A38" s="5">
        <v>1902</v>
      </c>
      <c r="B38" s="15">
        <v>8.6582594999999998</v>
      </c>
      <c r="C38" s="18">
        <f t="shared" si="0"/>
        <v>9.6385921140000441E-2</v>
      </c>
      <c r="D38" s="15">
        <v>4.8</v>
      </c>
      <c r="E38" s="18">
        <f t="shared" si="1"/>
        <v>2.7837259100642386E-2</v>
      </c>
      <c r="F38" s="18"/>
      <c r="G38" s="15">
        <f>'Exhibit 5'!B36*($B$147/$B38)</f>
        <v>221.47475482803446</v>
      </c>
      <c r="H38" s="15">
        <f>'Exhibit 5'!C36*($B$147/$B38)</f>
        <v>16.492800891449374</v>
      </c>
      <c r="I38" s="15">
        <f>'Exhibit 5'!D36*($B$147/$B38)</f>
        <v>8.6390861812353865</v>
      </c>
      <c r="J38" s="18">
        <f t="shared" si="2"/>
        <v>-1.2653943836344439E-2</v>
      </c>
      <c r="K38" s="19">
        <f>(1+ 'Exhibit 5'!F36)/(1+C38)-1</f>
        <v>-4.4861868609967215E-2</v>
      </c>
      <c r="L38" s="19">
        <f t="shared" si="3"/>
        <v>3.2207924773622776E-2</v>
      </c>
      <c r="M38" s="16">
        <v>0</v>
      </c>
      <c r="N38" s="17">
        <f>'Exhibit 5'!I36*($D$147/$D38)</f>
        <v>522.87773749999997</v>
      </c>
      <c r="O38" s="17"/>
      <c r="P38" s="17"/>
      <c r="S38" s="19"/>
    </row>
    <row r="39" spans="1:19">
      <c r="A39" s="5">
        <v>1903</v>
      </c>
      <c r="B39" s="15">
        <v>8.2776793000000009</v>
      </c>
      <c r="C39" s="18">
        <f t="shared" si="0"/>
        <v>-4.3955739603323107E-2</v>
      </c>
      <c r="D39" s="15">
        <v>5.03</v>
      </c>
      <c r="E39" s="18">
        <f t="shared" si="1"/>
        <v>4.7916666666666829E-2</v>
      </c>
      <c r="F39" s="18"/>
      <c r="G39" s="15">
        <f>'Exhibit 5'!B37*($B$147/$B39)</f>
        <v>182.9162673649364</v>
      </c>
      <c r="H39" s="15">
        <f>'Exhibit 5'!C37*($B$147/$B39)</f>
        <v>14.512817620271901</v>
      </c>
      <c r="I39" s="15">
        <f>'Exhibit 5'!D37*($B$147/$B39)</f>
        <v>9.5839361643305008</v>
      </c>
      <c r="J39" s="18">
        <f t="shared" si="2"/>
        <v>-0.13082552601205055</v>
      </c>
      <c r="K39" s="19">
        <f>(1+ 'Exhibit 5'!F37)/(1+C39)-1</f>
        <v>0.10350539582996388</v>
      </c>
      <c r="L39" s="19">
        <f t="shared" si="3"/>
        <v>-0.23433092184201443</v>
      </c>
      <c r="M39" s="16">
        <v>1</v>
      </c>
      <c r="N39" s="17">
        <f>'Exhibit 5'!I37*($D$147/$D39)</f>
        <v>537.70493041749501</v>
      </c>
      <c r="O39" s="17"/>
      <c r="P39" s="17"/>
      <c r="S39" s="19"/>
    </row>
    <row r="40" spans="1:19">
      <c r="A40" s="5">
        <v>1904</v>
      </c>
      <c r="B40" s="15">
        <v>8.4679289000000004</v>
      </c>
      <c r="C40" s="18">
        <f t="shared" si="0"/>
        <v>2.2983446580250977E-2</v>
      </c>
      <c r="D40" s="15">
        <v>5.16</v>
      </c>
      <c r="E40" s="18">
        <f t="shared" si="1"/>
        <v>2.5844930417495027E-2</v>
      </c>
      <c r="F40" s="18"/>
      <c r="G40" s="15">
        <f>'Exhibit 5'!B38*($B$147/$B40)</f>
        <v>225.64973945400035</v>
      </c>
      <c r="H40" s="15">
        <f>'Exhibit 5'!C38*($B$147/$B40)</f>
        <v>13.116058402427067</v>
      </c>
      <c r="I40" s="15">
        <f>'Exhibit 5'!D38*($B$147/$B40)</f>
        <v>8.2979144994946754</v>
      </c>
      <c r="J40" s="18">
        <f t="shared" si="2"/>
        <v>0.27898768832159626</v>
      </c>
      <c r="K40" s="19">
        <f>(1+ 'Exhibit 5'!F38)/(1+C40)-1</f>
        <v>1.9957853167614781E-2</v>
      </c>
      <c r="L40" s="19">
        <f t="shared" si="3"/>
        <v>0.25902983515398148</v>
      </c>
      <c r="M40" s="16">
        <v>0</v>
      </c>
      <c r="N40" s="17">
        <f>'Exhibit 5'!I38*($D$147/$D40)</f>
        <v>519.11272868217054</v>
      </c>
      <c r="O40" s="17"/>
      <c r="P40" s="17"/>
      <c r="S40" s="19"/>
    </row>
    <row r="41" spans="1:19">
      <c r="A41" s="5">
        <v>1905</v>
      </c>
      <c r="B41" s="15">
        <v>8.4679289000000004</v>
      </c>
      <c r="C41" s="18">
        <f t="shared" si="0"/>
        <v>0</v>
      </c>
      <c r="D41" s="15">
        <v>5.2</v>
      </c>
      <c r="E41" s="18">
        <f t="shared" si="1"/>
        <v>7.7519379844961378E-3</v>
      </c>
      <c r="F41" s="18"/>
      <c r="G41" s="15">
        <f>'Exhibit 5'!B39*($B$147/$B41)</f>
        <v>264.19489067745945</v>
      </c>
      <c r="H41" s="15">
        <f>'Exhibit 5'!C39*($B$147/$B41)</f>
        <v>17.934202305359459</v>
      </c>
      <c r="I41" s="15">
        <f>'Exhibit 5'!D39*($B$147/$B41)</f>
        <v>8.8332638220427189</v>
      </c>
      <c r="J41" s="18">
        <f t="shared" si="2"/>
        <v>0.20996441281138778</v>
      </c>
      <c r="K41" s="19">
        <f>(1+ 'Exhibit 5'!F39)/(1+C41)-1</f>
        <v>4.170000000000007E-2</v>
      </c>
      <c r="L41" s="19">
        <f t="shared" si="3"/>
        <v>0.16826441281138771</v>
      </c>
      <c r="M41" s="16">
        <v>0</v>
      </c>
      <c r="N41" s="17">
        <f>'Exhibit 5'!I39*($D$147/$D41)</f>
        <v>577.46316538461531</v>
      </c>
      <c r="O41" s="17"/>
      <c r="P41" s="17"/>
      <c r="S41" s="19"/>
    </row>
    <row r="42" spans="1:19">
      <c r="A42" s="5">
        <v>1906</v>
      </c>
      <c r="B42" s="15">
        <v>8.8485090999999993</v>
      </c>
      <c r="C42" s="18">
        <f t="shared" si="0"/>
        <v>4.4943716993183447E-2</v>
      </c>
      <c r="D42" s="15">
        <v>5.39</v>
      </c>
      <c r="E42" s="18">
        <f t="shared" si="1"/>
        <v>3.6538461538461409E-2</v>
      </c>
      <c r="F42" s="18"/>
      <c r="G42" s="15">
        <f>'Exhibit 5'!B40*($B$147/$B42)</f>
        <v>244.8906788150334</v>
      </c>
      <c r="H42" s="15">
        <f>'Exhibit 5'!C40*($B$147/$B42)</f>
        <v>19.468296642199306</v>
      </c>
      <c r="I42" s="15">
        <f>'Exhibit 5'!D40*($B$147/$B42)</f>
        <v>10.246471916947003</v>
      </c>
      <c r="J42" s="18">
        <f t="shared" si="2"/>
        <v>-3.4284311563531067E-2</v>
      </c>
      <c r="K42" s="19">
        <f>(1+ 'Exhibit 5'!F40)/(1+C42)-1</f>
        <v>9.3366588536367701E-3</v>
      </c>
      <c r="L42" s="19">
        <f t="shared" si="3"/>
        <v>-4.3620970417167837E-2</v>
      </c>
      <c r="M42" s="16">
        <v>0</v>
      </c>
      <c r="N42" s="17">
        <f>'Exhibit 5'!I40*($D$147/$D42)</f>
        <v>600.61635621521339</v>
      </c>
      <c r="O42" s="17"/>
      <c r="P42" s="17"/>
      <c r="S42" s="19"/>
    </row>
    <row r="43" spans="1:19">
      <c r="A43" s="5">
        <v>1907</v>
      </c>
      <c r="B43" s="15">
        <v>8.6582594999999998</v>
      </c>
      <c r="C43" s="18">
        <f t="shared" si="0"/>
        <v>-2.1500752030644277E-2</v>
      </c>
      <c r="D43" s="15">
        <v>5.73</v>
      </c>
      <c r="E43" s="18">
        <f t="shared" si="1"/>
        <v>6.3079777365491863E-2</v>
      </c>
      <c r="F43" s="18"/>
      <c r="G43" s="15">
        <f>'Exhibit 5'!B41*($B$147/$B43)</f>
        <v>179.32648588321936</v>
      </c>
      <c r="H43" s="15">
        <f>'Exhibit 5'!C41*($B$147/$B43)</f>
        <v>17.278172362470773</v>
      </c>
      <c r="I43" s="15">
        <f>'Exhibit 5'!D41*($B$147/$B43)</f>
        <v>11.518781574980515</v>
      </c>
      <c r="J43" s="18">
        <f t="shared" si="2"/>
        <v>-0.22069199047651034</v>
      </c>
      <c r="K43" s="19">
        <f>(1+ 'Exhibit 5'!F41)/(1+C43)-1</f>
        <v>8.564212206044397E-2</v>
      </c>
      <c r="L43" s="19">
        <f t="shared" si="3"/>
        <v>-0.30633411253695431</v>
      </c>
      <c r="M43" s="16">
        <v>1</v>
      </c>
      <c r="N43" s="17">
        <f>'Exhibit 5'!I41*($D$147/$D43)</f>
        <v>616.21800698080267</v>
      </c>
      <c r="O43" s="17"/>
      <c r="P43" s="17"/>
      <c r="S43" s="19"/>
    </row>
    <row r="44" spans="1:19">
      <c r="A44" s="5">
        <v>1908</v>
      </c>
      <c r="B44" s="15">
        <v>8.9436744000000008</v>
      </c>
      <c r="C44" s="18">
        <f t="shared" si="0"/>
        <v>3.2964465895253037E-2</v>
      </c>
      <c r="D44" s="15">
        <v>5.72</v>
      </c>
      <c r="E44" s="18">
        <f t="shared" si="1"/>
        <v>-1.7452006980803736E-3</v>
      </c>
      <c r="F44" s="18"/>
      <c r="G44" s="15">
        <f>'Exhibit 5'!B42*($B$147/$B44)</f>
        <v>229.61311069195452</v>
      </c>
      <c r="H44" s="15">
        <f>'Exhibit 5'!C42*($B$147/$B44)</f>
        <v>14.699294061957351</v>
      </c>
      <c r="I44" s="15">
        <f>'Exhibit 5'!D42*($B$147/$B44)</f>
        <v>10.137444180660244</v>
      </c>
      <c r="J44" s="18">
        <f t="shared" si="2"/>
        <v>0.33695005337217543</v>
      </c>
      <c r="K44" s="19">
        <f>(1+ 'Exhibit 5'!F42)/(1+C44)-1</f>
        <v>1.9589767869903518E-2</v>
      </c>
      <c r="L44" s="19">
        <f t="shared" si="3"/>
        <v>0.31736028550227191</v>
      </c>
      <c r="M44" s="16">
        <v>0</v>
      </c>
      <c r="N44" s="17">
        <f>'Exhibit 5'!I42*($D$147/$D44)</f>
        <v>549.4755472027972</v>
      </c>
      <c r="O44" s="17"/>
      <c r="P44" s="17"/>
      <c r="S44" s="19"/>
    </row>
    <row r="45" spans="1:19">
      <c r="A45" s="5">
        <v>1909</v>
      </c>
      <c r="B45" s="15">
        <v>9.8951653000000004</v>
      </c>
      <c r="C45" s="18">
        <f t="shared" si="0"/>
        <v>0.10638702365998465</v>
      </c>
      <c r="D45" s="15">
        <v>5.7</v>
      </c>
      <c r="E45" s="18">
        <f t="shared" si="1"/>
        <v>-3.4965034965034336E-3</v>
      </c>
      <c r="F45" s="18"/>
      <c r="G45" s="15">
        <f>'Exhibit 5'!B43*($B$147/$B45)</f>
        <v>230.89894213288179</v>
      </c>
      <c r="H45" s="15">
        <f>'Exhibit 5'!C43*($B$147/$B45)</f>
        <v>17.40904722430458</v>
      </c>
      <c r="I45" s="15">
        <f>'Exhibit 5'!D43*($B$147/$B45)</f>
        <v>10.078922077228967</v>
      </c>
      <c r="J45" s="18">
        <f t="shared" si="2"/>
        <v>4.9495229100410487E-2</v>
      </c>
      <c r="K45" s="19">
        <f>(1+ 'Exhibit 5'!F43)/(1+C45)-1</f>
        <v>-6.316688660067149E-2</v>
      </c>
      <c r="L45" s="19">
        <f t="shared" si="3"/>
        <v>0.11266211570108198</v>
      </c>
      <c r="M45" s="16">
        <v>0</v>
      </c>
      <c r="N45" s="17">
        <f>'Exhibit 5'!I43*($D$147/$D45)</f>
        <v>589.77322807017538</v>
      </c>
      <c r="O45" s="17"/>
      <c r="P45" s="17"/>
      <c r="S45" s="19"/>
    </row>
    <row r="46" spans="1:19">
      <c r="A46" s="5">
        <v>1910</v>
      </c>
      <c r="B46" s="15">
        <v>9.2290893000000001</v>
      </c>
      <c r="C46" s="18">
        <f t="shared" si="0"/>
        <v>-6.7313276717065107E-2</v>
      </c>
      <c r="D46" s="15">
        <v>5.85</v>
      </c>
      <c r="E46" s="18">
        <f t="shared" si="1"/>
        <v>2.631578947368407E-2</v>
      </c>
      <c r="F46" s="18"/>
      <c r="G46" s="15">
        <f>'Exhibit 5'!B44*($B$147/$B46)</f>
        <v>227.66976043887664</v>
      </c>
      <c r="H46" s="15">
        <f>'Exhibit 5'!C44*($B$147/$B46)</f>
        <v>17.928686636502693</v>
      </c>
      <c r="I46" s="15">
        <f>'Exhibit 5'!D44*($B$147/$B46)</f>
        <v>11.543127012542829</v>
      </c>
      <c r="J46" s="18">
        <f t="shared" si="2"/>
        <v>3.6006857553089411E-2</v>
      </c>
      <c r="K46" s="19">
        <f>(1+ 'Exhibit 5'!F44)/(1+C46)-1</f>
        <v>0.12856758193682238</v>
      </c>
      <c r="L46" s="19">
        <f t="shared" si="3"/>
        <v>-9.2560724383732973E-2</v>
      </c>
      <c r="M46" s="16">
        <v>1</v>
      </c>
      <c r="N46" s="17">
        <f>'Exhibit 5'!I44*($D$147/$D46)</f>
        <v>595.94859145299154</v>
      </c>
      <c r="O46" s="17"/>
      <c r="P46" s="17"/>
      <c r="S46" s="19"/>
    </row>
    <row r="47" spans="1:19">
      <c r="A47" s="5">
        <v>1911</v>
      </c>
      <c r="B47" s="15">
        <v>9.1340050000000002</v>
      </c>
      <c r="C47" s="18">
        <f t="shared" si="0"/>
        <v>-1.0302674176096649E-2</v>
      </c>
      <c r="D47" s="15">
        <v>5.82</v>
      </c>
      <c r="E47" s="18">
        <f t="shared" si="1"/>
        <v>-5.128205128204999E-3</v>
      </c>
      <c r="F47" s="18"/>
      <c r="G47" s="15">
        <f>'Exhibit 5'!B45*($B$147/$B47)</f>
        <v>226.31745877082392</v>
      </c>
      <c r="H47" s="15">
        <f>'Exhibit 5'!C45*($B$147/$B47)</f>
        <v>14.64115138977918</v>
      </c>
      <c r="I47" s="15">
        <f>'Exhibit 5'!D45*($B$147/$B47)</f>
        <v>11.663290090163075</v>
      </c>
      <c r="J47" s="18">
        <f t="shared" si="2"/>
        <v>4.5289231219086679E-2</v>
      </c>
      <c r="K47" s="19">
        <f>(1+ 'Exhibit 5'!F45)/(1+C47)-1</f>
        <v>5.0826321203021108E-2</v>
      </c>
      <c r="L47" s="19">
        <f t="shared" si="3"/>
        <v>-5.537089983934429E-3</v>
      </c>
      <c r="M47" s="16">
        <v>1</v>
      </c>
      <c r="N47" s="17">
        <f>'Exhibit 5'!I45*($D$147/$D47)</f>
        <v>615.51103951890025</v>
      </c>
      <c r="O47" s="17"/>
      <c r="P47" s="17"/>
      <c r="S47" s="19"/>
    </row>
    <row r="48" spans="1:19">
      <c r="A48" s="5">
        <v>1912</v>
      </c>
      <c r="B48" s="15">
        <v>9.8000000000000007</v>
      </c>
      <c r="C48" s="18">
        <f t="shared" si="0"/>
        <v>7.2913798492556081E-2</v>
      </c>
      <c r="D48" s="15">
        <v>6.06</v>
      </c>
      <c r="E48" s="18">
        <f t="shared" si="1"/>
        <v>4.1237113402061709E-2</v>
      </c>
      <c r="F48" s="18"/>
      <c r="G48" s="15">
        <f>'Exhibit 5'!B46*($B$147/$B48)</f>
        <v>215.10045918367345</v>
      </c>
      <c r="H48" s="15">
        <f>'Exhibit 5'!C46*($B$147/$B48)</f>
        <v>16.190357142857138</v>
      </c>
      <c r="I48" s="15">
        <f>'Exhibit 5'!D46*($B$147/$B48)</f>
        <v>11.101959183673468</v>
      </c>
      <c r="J48" s="18">
        <f t="shared" si="2"/>
        <v>-5.083143125669265E-4</v>
      </c>
      <c r="K48" s="19">
        <f>(1+ 'Exhibit 5'!F46)/(1+C48)-1</f>
        <v>-2.741487576530599E-2</v>
      </c>
      <c r="L48" s="19">
        <f t="shared" si="3"/>
        <v>2.6906561452739064E-2</v>
      </c>
      <c r="M48" s="16">
        <v>0</v>
      </c>
      <c r="N48" s="17">
        <f>'Exhibit 5'!I46*($D$147/$D48)</f>
        <v>643.47127887788781</v>
      </c>
      <c r="O48" s="17"/>
      <c r="P48" s="17"/>
      <c r="S48" s="19"/>
    </row>
    <row r="49" spans="1:19">
      <c r="A49" s="5">
        <v>1913</v>
      </c>
      <c r="B49" s="15">
        <v>10</v>
      </c>
      <c r="C49" s="18">
        <f t="shared" si="0"/>
        <v>2.0408163265306145E-2</v>
      </c>
      <c r="D49" s="15">
        <v>6.1</v>
      </c>
      <c r="E49" s="18">
        <f t="shared" si="1"/>
        <v>6.6006600660066805E-3</v>
      </c>
      <c r="F49" s="18"/>
      <c r="G49" s="15">
        <f>'Exhibit 5'!B47*($B$147/$B49)</f>
        <v>189.71860499999997</v>
      </c>
      <c r="H49" s="15">
        <f>'Exhibit 5'!C47*($B$147/$B49)</f>
        <v>14.279895</v>
      </c>
      <c r="I49" s="15">
        <f>'Exhibit 5'!D47*($B$147/$B49)</f>
        <v>10.879919999999998</v>
      </c>
      <c r="J49" s="18">
        <f t="shared" si="2"/>
        <v>-6.7419354838709755E-2</v>
      </c>
      <c r="K49" s="19">
        <f>(1+ 'Exhibit 5'!F47)/(1+C49)-1</f>
        <v>3.5369999999999902E-2</v>
      </c>
      <c r="L49" s="19">
        <f t="shared" si="3"/>
        <v>-0.10278935483870966</v>
      </c>
      <c r="M49" s="16">
        <v>1</v>
      </c>
      <c r="N49" s="17">
        <f>'Exhibit 5'!I47*($D$147/$D49)</f>
        <v>669.26250327868854</v>
      </c>
      <c r="O49" s="17"/>
      <c r="P49" s="17"/>
      <c r="S49" s="19"/>
    </row>
    <row r="50" spans="1:19">
      <c r="A50" s="5">
        <v>1914</v>
      </c>
      <c r="B50" s="15">
        <v>10.1</v>
      </c>
      <c r="C50" s="18">
        <f t="shared" si="0"/>
        <v>1.0000000000000009E-2</v>
      </c>
      <c r="D50" s="15">
        <v>6.16</v>
      </c>
      <c r="E50" s="18">
        <f t="shared" si="1"/>
        <v>9.8360655737705915E-3</v>
      </c>
      <c r="F50" s="18"/>
      <c r="G50" s="15">
        <f>'Exhibit 5'!B48*($B$147/$B50)</f>
        <v>167.86675247524752</v>
      </c>
      <c r="H50" s="15">
        <f>'Exhibit 5'!C48*($B$147/$B50)</f>
        <v>11.669881188118811</v>
      </c>
      <c r="I50" s="15">
        <f>'Exhibit 5'!D48*($B$147/$B50)</f>
        <v>9.4256732673267312</v>
      </c>
      <c r="J50" s="18">
        <f t="shared" si="2"/>
        <v>-6.5497947644226562E-2</v>
      </c>
      <c r="K50" s="19">
        <f>(1+ 'Exhibit 5'!F48)/(1+C50)-1</f>
        <v>3.6039603960396072E-2</v>
      </c>
      <c r="L50" s="19">
        <f t="shared" si="3"/>
        <v>-0.10153755160462263</v>
      </c>
      <c r="M50" s="16">
        <v>1</v>
      </c>
      <c r="N50" s="17">
        <f>'Exhibit 5'!I48*($D$147/$D50)</f>
        <v>617.69652759740256</v>
      </c>
      <c r="O50" s="17"/>
      <c r="P50" s="17"/>
      <c r="S50" s="19"/>
    </row>
    <row r="51" spans="1:19">
      <c r="A51" s="5">
        <v>1915</v>
      </c>
      <c r="B51" s="15">
        <v>10.4</v>
      </c>
      <c r="C51" s="18">
        <f t="shared" si="0"/>
        <v>2.9702970297029729E-2</v>
      </c>
      <c r="D51" s="15">
        <v>6.35</v>
      </c>
      <c r="E51" s="18">
        <f t="shared" si="1"/>
        <v>3.0844155844155674E-2</v>
      </c>
      <c r="F51" s="18"/>
      <c r="G51" s="15">
        <f>'Exhibit 5'!B49*($B$147/$B51)</f>
        <v>203.34465865384615</v>
      </c>
      <c r="H51" s="15">
        <f>'Exhibit 5'!C49*($B$147/$B51)</f>
        <v>19.179346153846154</v>
      </c>
      <c r="I51" s="15">
        <f>'Exhibit 5'!D49*($B$147/$B51)</f>
        <v>9.3717259615384609</v>
      </c>
      <c r="J51" s="18">
        <f t="shared" si="2"/>
        <v>0.26717400246812018</v>
      </c>
      <c r="K51" s="19">
        <f>(1+ 'Exhibit 5'!F49)/(1+C51)-1</f>
        <v>6.6009615384614584E-3</v>
      </c>
      <c r="L51" s="19">
        <f t="shared" si="3"/>
        <v>0.26057304092965872</v>
      </c>
      <c r="M51" s="16">
        <v>0</v>
      </c>
      <c r="N51" s="17">
        <f>'Exhibit 5'!I49*($D$147/$D51)</f>
        <v>635.28328818897648</v>
      </c>
      <c r="O51" s="17"/>
      <c r="P51" s="17"/>
      <c r="S51" s="19"/>
    </row>
    <row r="52" spans="1:19">
      <c r="A52" s="5">
        <v>1916</v>
      </c>
      <c r="B52" s="15">
        <v>11.7</v>
      </c>
      <c r="C52" s="18">
        <f t="shared" si="0"/>
        <v>0.125</v>
      </c>
      <c r="D52" s="15">
        <v>7.16</v>
      </c>
      <c r="E52" s="18">
        <f t="shared" si="1"/>
        <v>0.12755905511811028</v>
      </c>
      <c r="F52" s="18"/>
      <c r="G52" s="15">
        <f>'Exhibit 5'!B50*($B$147/$B52)</f>
        <v>185.40034615384616</v>
      </c>
      <c r="H52" s="15">
        <f>'Exhibit 5'!C50*($B$147/$B52)</f>
        <v>29.640807692307693</v>
      </c>
      <c r="I52" s="15">
        <f>'Exhibit 5'!D50*($B$147/$B52)</f>
        <v>10.848923076923077</v>
      </c>
      <c r="J52" s="18">
        <f t="shared" si="2"/>
        <v>-3.4893414314636106E-2</v>
      </c>
      <c r="K52" s="19">
        <f>(1+ 'Exhibit 5'!F50)/(1+C52)-1</f>
        <v>-7.8755555555555579E-2</v>
      </c>
      <c r="L52" s="19">
        <f t="shared" si="3"/>
        <v>4.3862141240919472E-2</v>
      </c>
      <c r="M52" s="16">
        <v>0</v>
      </c>
      <c r="N52" s="17">
        <f>'Exhibit 5'!I50*($D$147/$D52)</f>
        <v>723.12671368715075</v>
      </c>
      <c r="O52" s="17"/>
      <c r="P52" s="17"/>
      <c r="S52" s="19"/>
    </row>
    <row r="53" spans="1:19">
      <c r="A53" s="5">
        <v>1917</v>
      </c>
      <c r="B53" s="15">
        <v>14</v>
      </c>
      <c r="C53" s="18">
        <f t="shared" si="0"/>
        <v>0.19658119658119655</v>
      </c>
      <c r="D53" s="15">
        <v>8.83</v>
      </c>
      <c r="E53" s="18">
        <f t="shared" si="1"/>
        <v>0.23324022346368722</v>
      </c>
      <c r="F53" s="18"/>
      <c r="G53" s="15">
        <f>'Exhibit 5'!B51*($B$147/$B53)</f>
        <v>116.73247499999999</v>
      </c>
      <c r="H53" s="15">
        <f>'Exhibit 5'!C51*($B$147/$B53)</f>
        <v>20.723657142857142</v>
      </c>
      <c r="I53" s="15">
        <f>'Exhibit 5'!D51*($B$147/$B53)</f>
        <v>11.171346428571427</v>
      </c>
      <c r="J53" s="18">
        <f t="shared" si="2"/>
        <v>-0.31012091356918947</v>
      </c>
      <c r="K53" s="19">
        <f>(1+ 'Exhibit 5'!F51)/(1+C53)-1</f>
        <v>-0.1287678571428571</v>
      </c>
      <c r="L53" s="19">
        <f t="shared" si="3"/>
        <v>-0.18135305642633237</v>
      </c>
      <c r="M53" s="16">
        <v>0</v>
      </c>
      <c r="N53" s="17">
        <f>'Exhibit 5'!I51*($D$147/$D53)</f>
        <v>705.24577349943377</v>
      </c>
      <c r="O53" s="17"/>
      <c r="P53" s="17"/>
      <c r="S53" s="19"/>
    </row>
    <row r="54" spans="1:19">
      <c r="A54" s="5">
        <v>1918</v>
      </c>
      <c r="B54" s="15">
        <v>16.5</v>
      </c>
      <c r="C54" s="18">
        <f t="shared" si="0"/>
        <v>0.1785714285714286</v>
      </c>
      <c r="D54" s="15">
        <v>10.29</v>
      </c>
      <c r="E54" s="18">
        <f t="shared" si="1"/>
        <v>0.16534541336353326</v>
      </c>
      <c r="F54" s="18"/>
      <c r="G54" s="15">
        <f>'Exhibit 5'!B52*($B$147/$B54)</f>
        <v>107.83759090909089</v>
      </c>
      <c r="H54" s="15">
        <f>'Exhibit 5'!C52*($B$147/$B54)</f>
        <v>13.5999</v>
      </c>
      <c r="I54" s="15">
        <f>'Exhibit 5'!D52*($B$147/$B54)</f>
        <v>7.8302454545454534</v>
      </c>
      <c r="J54" s="18">
        <f t="shared" si="2"/>
        <v>-9.1203295086791369E-3</v>
      </c>
      <c r="K54" s="19">
        <f>(1+ 'Exhibit 5'!F52)/(1+C54)-1</f>
        <v>-0.10077575757575752</v>
      </c>
      <c r="L54" s="19">
        <f t="shared" si="3"/>
        <v>9.1655428067078382E-2</v>
      </c>
      <c r="M54" s="16">
        <v>1</v>
      </c>
      <c r="N54" s="17">
        <f>'Exhibit 5'!I52*($D$147/$D54)</f>
        <v>768.72077453838676</v>
      </c>
      <c r="O54" s="17"/>
      <c r="P54" s="17"/>
      <c r="S54" s="19"/>
    </row>
    <row r="55" spans="1:19">
      <c r="A55" s="5">
        <v>1919</v>
      </c>
      <c r="B55" s="15">
        <v>19.3</v>
      </c>
      <c r="C55" s="18">
        <f t="shared" si="0"/>
        <v>0.16969696969696968</v>
      </c>
      <c r="D55" s="15">
        <v>10.54</v>
      </c>
      <c r="E55" s="18">
        <f t="shared" si="1"/>
        <v>2.4295432458697697E-2</v>
      </c>
      <c r="F55" s="18"/>
      <c r="G55" s="15">
        <f>'Exhibit 5'!B53*($B$147/$B55)</f>
        <v>103.70217357512954</v>
      </c>
      <c r="H55" s="15">
        <f>'Exhibit 5'!C53*($B$147/$B55)</f>
        <v>10.922199481865285</v>
      </c>
      <c r="I55" s="15">
        <f>'Exhibit 5'!D53*($B$147/$B55)</f>
        <v>6.224479274611399</v>
      </c>
      <c r="J55" s="18">
        <f t="shared" si="2"/>
        <v>1.9372297943962336E-2</v>
      </c>
      <c r="K55" s="19">
        <f>(1+ 'Exhibit 5'!F53)/(1+C55)-1</f>
        <v>-9.7544041450777108E-2</v>
      </c>
      <c r="L55" s="19">
        <f t="shared" si="3"/>
        <v>0.11691633939473944</v>
      </c>
      <c r="M55" s="16">
        <v>0</v>
      </c>
      <c r="N55" s="17">
        <f>'Exhibit 5'!I53*($D$147/$D55)</f>
        <v>775.21706831119559</v>
      </c>
      <c r="O55" s="17"/>
      <c r="P55" s="17"/>
      <c r="S55" s="19"/>
    </row>
    <row r="56" spans="1:19">
      <c r="A56" s="5">
        <v>1920</v>
      </c>
      <c r="B56" s="15">
        <v>19</v>
      </c>
      <c r="C56" s="18">
        <f t="shared" si="0"/>
        <v>-1.5544041450777257E-2</v>
      </c>
      <c r="D56" s="15">
        <v>12.01</v>
      </c>
      <c r="E56" s="18">
        <f t="shared" si="1"/>
        <v>0.13946869070208745</v>
      </c>
      <c r="F56" s="18"/>
      <c r="G56" s="15">
        <f>'Exhibit 5'!B54*($B$147/$B56)</f>
        <v>84.820428947368413</v>
      </c>
      <c r="H56" s="15">
        <f>'Exhibit 5'!C54*($B$147/$B56)</f>
        <v>9.5437894736842104</v>
      </c>
      <c r="I56" s="15">
        <f>'Exhibit 5'!D54*($B$147/$B56)</f>
        <v>6.0841657894736834</v>
      </c>
      <c r="J56" s="18">
        <f t="shared" si="2"/>
        <v>-0.12340704535971869</v>
      </c>
      <c r="K56" s="19">
        <f>(1+ 'Exhibit 5'!F54)/(1+C56)-1</f>
        <v>8.9942105263157934E-2</v>
      </c>
      <c r="L56" s="19">
        <f t="shared" si="3"/>
        <v>-0.21334915062287663</v>
      </c>
      <c r="M56" s="16">
        <v>1</v>
      </c>
      <c r="N56" s="17">
        <f>'Exhibit 5'!I54*($D$147/$D56)</f>
        <v>767.69394338051632</v>
      </c>
      <c r="O56" s="17"/>
      <c r="P56" s="17"/>
      <c r="S56" s="19"/>
    </row>
    <row r="57" spans="1:19">
      <c r="A57" s="5">
        <v>1921</v>
      </c>
      <c r="B57" s="15">
        <v>16.899999999999999</v>
      </c>
      <c r="C57" s="18">
        <f t="shared" si="0"/>
        <v>-0.11052631578947381</v>
      </c>
      <c r="D57" s="15">
        <v>10.24</v>
      </c>
      <c r="E57" s="18">
        <f t="shared" si="1"/>
        <v>-0.14737718567860114</v>
      </c>
      <c r="F57" s="18"/>
      <c r="G57" s="15">
        <f>'Exhibit 5'!B55*($B$147/$B57)</f>
        <v>97.908550295857992</v>
      </c>
      <c r="H57" s="15">
        <f>'Exhibit 5'!C55*($B$147/$B57)</f>
        <v>3.88951775147929</v>
      </c>
      <c r="I57" s="15">
        <f>'Exhibit 5'!D55*($B$147/$B57)</f>
        <v>6.169579881656805</v>
      </c>
      <c r="J57" s="18">
        <f t="shared" si="2"/>
        <v>0.22704083755690396</v>
      </c>
      <c r="K57" s="19">
        <f>(1+ 'Exhibit 5'!F55)/(1+C57)-1</f>
        <v>0.20790532544378726</v>
      </c>
      <c r="L57" s="19">
        <f t="shared" si="3"/>
        <v>1.9135512113116704E-2</v>
      </c>
      <c r="M57" s="16">
        <v>0</v>
      </c>
      <c r="N57" s="17">
        <f>'Exhibit 5'!I55*($D$147/$D57)</f>
        <v>749.74407617187489</v>
      </c>
      <c r="O57" s="17"/>
      <c r="P57" s="17"/>
      <c r="S57" s="19"/>
    </row>
    <row r="58" spans="1:19">
      <c r="A58" s="5">
        <v>1922</v>
      </c>
      <c r="B58" s="15">
        <v>16.8</v>
      </c>
      <c r="C58" s="18">
        <f t="shared" si="0"/>
        <v>-5.9171597633135287E-3</v>
      </c>
      <c r="D58" s="15">
        <v>9.67</v>
      </c>
      <c r="E58" s="18">
        <f t="shared" si="1"/>
        <v>-5.56640625E-2</v>
      </c>
      <c r="F58" s="18"/>
      <c r="G58" s="15">
        <f>'Exhibit 5'!B56*($B$147/$B58)</f>
        <v>120.07848214285714</v>
      </c>
      <c r="H58" s="15">
        <f>'Exhibit 5'!C56*($B$147/$B58)</f>
        <v>9.3094553571428555</v>
      </c>
      <c r="I58" s="15">
        <f>'Exhibit 5'!D56*($B$147/$B58)</f>
        <v>6.8809017857142853</v>
      </c>
      <c r="J58" s="18">
        <f t="shared" si="2"/>
        <v>0.29671395955642521</v>
      </c>
      <c r="K58" s="19">
        <f>(1+ 'Exhibit 5'!F56)/(1+C58)-1</f>
        <v>5.2024999999999988E-2</v>
      </c>
      <c r="L58" s="19">
        <f t="shared" si="3"/>
        <v>0.24468895955642522</v>
      </c>
      <c r="M58" s="16">
        <v>0</v>
      </c>
      <c r="N58" s="17">
        <f>'Exhibit 5'!I56*($D$147/$D58)</f>
        <v>792.07894519131344</v>
      </c>
      <c r="O58" s="17"/>
      <c r="P58" s="17"/>
      <c r="S58" s="19"/>
    </row>
    <row r="59" spans="1:19">
      <c r="A59" s="5">
        <v>1923</v>
      </c>
      <c r="B59" s="15">
        <v>17.3</v>
      </c>
      <c r="C59" s="18">
        <f t="shared" si="0"/>
        <v>2.9761904761904656E-2</v>
      </c>
      <c r="D59" s="15">
        <v>9.94</v>
      </c>
      <c r="E59" s="18">
        <f t="shared" si="1"/>
        <v>2.792140641158225E-2</v>
      </c>
      <c r="F59" s="18"/>
      <c r="G59" s="15">
        <f>'Exhibit 5'!B57*($B$147/$B59)</f>
        <v>115.6908641618497</v>
      </c>
      <c r="H59" s="15">
        <f>'Exhibit 5'!C57*($B$147/$B59)</f>
        <v>12.839982658959535</v>
      </c>
      <c r="I59" s="15">
        <f>'Exhibit 5'!D57*($B$147/$B59)</f>
        <v>6.9440722543352598</v>
      </c>
      <c r="J59" s="18">
        <f t="shared" si="2"/>
        <v>2.1289861661362597E-2</v>
      </c>
      <c r="K59" s="19">
        <f>(1+ 'Exhibit 5'!F57)/(1+C59)-1</f>
        <v>1.9264739884393256E-2</v>
      </c>
      <c r="L59" s="19">
        <f t="shared" si="3"/>
        <v>2.0251217769693408E-3</v>
      </c>
      <c r="M59" s="16">
        <v>1</v>
      </c>
      <c r="N59" s="17">
        <f>'Exhibit 5'!I57*($D$147/$D59)</f>
        <v>896.30259356136821</v>
      </c>
      <c r="O59" s="17"/>
      <c r="P59" s="17"/>
      <c r="S59" s="19"/>
    </row>
    <row r="60" spans="1:19">
      <c r="A60" s="5">
        <v>1924</v>
      </c>
      <c r="B60" s="15">
        <v>17.3</v>
      </c>
      <c r="C60" s="18">
        <f t="shared" si="0"/>
        <v>0</v>
      </c>
      <c r="D60" s="15">
        <v>9.82</v>
      </c>
      <c r="E60" s="18">
        <f t="shared" si="1"/>
        <v>-1.2072434607645843E-2</v>
      </c>
      <c r="F60" s="18"/>
      <c r="G60" s="15">
        <f>'Exhibit 5'!B58*($B$147/$B60)</f>
        <v>138.61940462427745</v>
      </c>
      <c r="H60" s="15">
        <f>'Exhibit 5'!C58*($B$147/$B60)</f>
        <v>12.184881502890173</v>
      </c>
      <c r="I60" s="15">
        <f>'Exhibit 5'!D58*($B$147/$B60)</f>
        <v>7.2061127167630055</v>
      </c>
      <c r="J60" s="18">
        <f t="shared" si="2"/>
        <v>0.26047565118912819</v>
      </c>
      <c r="K60" s="19">
        <f>(1+ 'Exhibit 5'!F58)/(1+C60)-1</f>
        <v>4.3400000000000105E-2</v>
      </c>
      <c r="L60" s="19">
        <f t="shared" si="3"/>
        <v>0.21707565118912808</v>
      </c>
      <c r="M60" s="16">
        <v>0</v>
      </c>
      <c r="N60" s="17">
        <f>'Exhibit 5'!I58*($D$147/$D60)</f>
        <v>923.54090224032586</v>
      </c>
      <c r="O60" s="17"/>
      <c r="P60" s="17"/>
      <c r="S60" s="19"/>
    </row>
    <row r="61" spans="1:19">
      <c r="A61" s="5">
        <v>1925</v>
      </c>
      <c r="B61" s="15">
        <v>17.899999999999999</v>
      </c>
      <c r="C61" s="18">
        <f t="shared" si="0"/>
        <v>3.4682080924855363E-2</v>
      </c>
      <c r="D61" s="15">
        <v>10</v>
      </c>
      <c r="E61" s="18">
        <f t="shared" si="1"/>
        <v>1.8329938900203624E-2</v>
      </c>
      <c r="F61" s="18"/>
      <c r="G61" s="15">
        <f>'Exhibit 5'!B59*($B$147/$B61)</f>
        <v>160.18504189944136</v>
      </c>
      <c r="H61" s="15">
        <f>'Exhibit 5'!C59*($B$147/$B61)</f>
        <v>15.828561452513966</v>
      </c>
      <c r="I61" s="15">
        <f>'Exhibit 5'!D59*($B$147/$B61)</f>
        <v>7.5977094972067043</v>
      </c>
      <c r="J61" s="18">
        <f t="shared" si="2"/>
        <v>0.21038430262643759</v>
      </c>
      <c r="K61" s="19">
        <f>(1+ 'Exhibit 5'!F59)/(1+C61)-1</f>
        <v>3.8832402234638685E-3</v>
      </c>
      <c r="L61" s="19">
        <f t="shared" si="3"/>
        <v>0.20650106240297372</v>
      </c>
      <c r="M61" s="16">
        <v>0</v>
      </c>
      <c r="N61" s="17">
        <f>'Exhibit 5'!I59*($D$147/$D61)</f>
        <v>944.75961899999993</v>
      </c>
      <c r="O61" s="17"/>
      <c r="P61" s="17"/>
      <c r="S61" s="19"/>
    </row>
    <row r="62" spans="1:19">
      <c r="A62" s="5">
        <v>1926</v>
      </c>
      <c r="B62" s="15">
        <v>17.5</v>
      </c>
      <c r="C62" s="18">
        <f t="shared" si="0"/>
        <v>-2.2346368715083775E-2</v>
      </c>
      <c r="D62" s="15">
        <v>10.039999999999999</v>
      </c>
      <c r="E62" s="18">
        <f t="shared" si="1"/>
        <v>4.0000000000000036E-3</v>
      </c>
      <c r="F62" s="18"/>
      <c r="G62" s="15">
        <f>'Exhibit 5'!B60*($B$147/$B62)</f>
        <v>173.56062857142857</v>
      </c>
      <c r="H62" s="15">
        <f>'Exhibit 5'!C60*($B$147/$B62)</f>
        <v>16.060834285714286</v>
      </c>
      <c r="I62" s="15">
        <f>'Exhibit 5'!D60*($B$147/$B62)</f>
        <v>8.9370771428571416</v>
      </c>
      <c r="J62" s="18">
        <f t="shared" si="2"/>
        <v>0.13929305477131537</v>
      </c>
      <c r="K62" s="19">
        <f>(1+ 'Exhibit 5'!F60)/(1+C62)-1</f>
        <v>6.6635428571428568E-2</v>
      </c>
      <c r="L62" s="19">
        <f t="shared" si="3"/>
        <v>7.2657626199886804E-2</v>
      </c>
      <c r="M62" s="16">
        <v>1</v>
      </c>
      <c r="N62" s="17">
        <f>'Exhibit 5'!I60*($D$147/$D62)</f>
        <v>1007.221050796813</v>
      </c>
      <c r="O62" s="17"/>
      <c r="P62" s="17"/>
      <c r="S62" s="19"/>
    </row>
    <row r="63" spans="1:19">
      <c r="A63" s="5">
        <v>1927</v>
      </c>
      <c r="B63" s="15">
        <v>17.3</v>
      </c>
      <c r="C63" s="18">
        <f t="shared" si="0"/>
        <v>-1.1428571428571344E-2</v>
      </c>
      <c r="D63" s="15">
        <v>9.8000000000000007</v>
      </c>
      <c r="E63" s="18">
        <f t="shared" si="1"/>
        <v>-2.390438247011939E-2</v>
      </c>
      <c r="F63" s="18"/>
      <c r="G63" s="15">
        <f>'Exhibit 5'!B61*($B$147/$B63)</f>
        <v>229.67846531791906</v>
      </c>
      <c r="H63" s="15">
        <f>'Exhibit 5'!C61*($B$147/$B63)</f>
        <v>14.543245664739883</v>
      </c>
      <c r="I63" s="15">
        <f>'Exhibit 5'!D61*($B$147/$B63)</f>
        <v>10.088557803468207</v>
      </c>
      <c r="J63" s="18">
        <f t="shared" si="2"/>
        <v>0.38145975325683712</v>
      </c>
      <c r="K63" s="19">
        <f>(1+ 'Exhibit 5'!F61)/(1+C63)-1</f>
        <v>5.4653179190751411E-2</v>
      </c>
      <c r="L63" s="19">
        <f t="shared" si="3"/>
        <v>0.32680657406608571</v>
      </c>
      <c r="M63" s="16">
        <v>1</v>
      </c>
      <c r="N63" s="17">
        <f>'Exhibit 5'!I61*($D$147/$D63)</f>
        <v>1016.9288224489795</v>
      </c>
      <c r="O63" s="17"/>
      <c r="P63" s="17"/>
      <c r="S63" s="19"/>
    </row>
    <row r="64" spans="1:19">
      <c r="A64" s="5">
        <v>1928</v>
      </c>
      <c r="B64" s="15">
        <v>17.100000000000001</v>
      </c>
      <c r="C64" s="18">
        <f t="shared" si="0"/>
        <v>-1.1560693641618491E-2</v>
      </c>
      <c r="D64" s="15">
        <v>9.8800000000000008</v>
      </c>
      <c r="E64" s="18">
        <f t="shared" si="1"/>
        <v>8.1632653061225469E-3</v>
      </c>
      <c r="F64" s="18"/>
      <c r="G64" s="15">
        <f>'Exhibit 5'!B62*($B$147/$B64)</f>
        <v>329.52584210526311</v>
      </c>
      <c r="H64" s="15">
        <f>'Exhibit 5'!C62*($B$147/$B64)</f>
        <v>18.292263157894734</v>
      </c>
      <c r="I64" s="15">
        <f>'Exhibit 5'!D62*($B$147/$B64)</f>
        <v>11.266973684210525</v>
      </c>
      <c r="J64" s="18">
        <f t="shared" si="2"/>
        <v>0.48378218792846339</v>
      </c>
      <c r="K64" s="19">
        <f>(1+ 'Exhibit 5'!F62)/(1+C64)-1</f>
        <v>5.8638596491228157E-2</v>
      </c>
      <c r="L64" s="19">
        <f t="shared" si="3"/>
        <v>0.42514359143723524</v>
      </c>
      <c r="M64" s="16">
        <v>0</v>
      </c>
      <c r="N64" s="17">
        <f>'Exhibit 5'!I62*($D$147/$D64)</f>
        <v>1027.9240435222671</v>
      </c>
      <c r="O64" s="17"/>
      <c r="P64" s="17"/>
      <c r="S64" s="19"/>
    </row>
    <row r="65" spans="1:19">
      <c r="A65" s="5">
        <v>1929</v>
      </c>
      <c r="B65" s="15">
        <v>17.100000000000001</v>
      </c>
      <c r="C65" s="18">
        <f t="shared" si="0"/>
        <v>0</v>
      </c>
      <c r="D65" s="15">
        <v>9.9</v>
      </c>
      <c r="E65" s="18">
        <f t="shared" si="1"/>
        <v>2.0242914979755611E-3</v>
      </c>
      <c r="F65" s="18"/>
      <c r="G65" s="15">
        <f>'Exhibit 5'!B63*($B$147/$B65)</f>
        <v>287.77176315789472</v>
      </c>
      <c r="H65" s="15">
        <f>'Exhibit 5'!C63*($B$147/$B65)</f>
        <v>21.340973684210525</v>
      </c>
      <c r="I65" s="15">
        <f>'Exhibit 5'!D63*($B$147/$B65)</f>
        <v>12.857605263157893</v>
      </c>
      <c r="J65" s="18">
        <f t="shared" si="2"/>
        <v>-8.7691069991954862E-2</v>
      </c>
      <c r="K65" s="19">
        <f>(1+ 'Exhibit 5'!F63)/(1+C65)-1</f>
        <v>6.0100000000000042E-2</v>
      </c>
      <c r="L65" s="19">
        <f t="shared" si="3"/>
        <v>-0.1477910699919549</v>
      </c>
      <c r="M65" s="16">
        <v>1</v>
      </c>
      <c r="N65" s="17">
        <f>'Exhibit 5'!I63*($D$147/$D65)</f>
        <v>1091.5379797979797</v>
      </c>
      <c r="O65" s="17">
        <f>'Exhibit 5'!J63*($D$147/$D65)</f>
        <v>112.70181818181818</v>
      </c>
      <c r="P65" s="17">
        <f>'Exhibit 5'!K63*($D$147/$D65)</f>
        <v>99.135858585858585</v>
      </c>
      <c r="S65" s="19"/>
    </row>
    <row r="66" spans="1:19">
      <c r="A66" s="5">
        <v>1930</v>
      </c>
      <c r="B66" s="15">
        <v>15.9</v>
      </c>
      <c r="C66" s="18">
        <f t="shared" si="0"/>
        <v>-7.0175438596491335E-2</v>
      </c>
      <c r="D66" s="15">
        <v>9.5399999999999991</v>
      </c>
      <c r="E66" s="18">
        <f t="shared" si="1"/>
        <v>-3.6363636363636487E-2</v>
      </c>
      <c r="F66" s="18"/>
      <c r="G66" s="15">
        <f>'Exhibit 5'!B64*($B$147/$B66)</f>
        <v>227.80545283018867</v>
      </c>
      <c r="H66" s="15">
        <f>'Exhibit 5'!C64*($B$147/$B66)</f>
        <v>13.827990566037736</v>
      </c>
      <c r="I66" s="15">
        <f>'Exhibit 5'!D64*($B$147/$B66)</f>
        <v>13.97054716981132</v>
      </c>
      <c r="J66" s="18">
        <f t="shared" si="2"/>
        <v>-0.15983417779824971</v>
      </c>
      <c r="K66" s="19">
        <f>(1+ 'Exhibit 5'!F64)/(1+C66)-1</f>
        <v>0.12010377358490598</v>
      </c>
      <c r="L66" s="19">
        <f t="shared" si="3"/>
        <v>-0.27993795138315569</v>
      </c>
      <c r="M66" s="16">
        <v>1</v>
      </c>
      <c r="N66" s="17">
        <f>'Exhibit 5'!I64*($D$147/$D66)</f>
        <v>998.44675052410912</v>
      </c>
      <c r="O66" s="17">
        <f>'Exhibit 5'!J64*($D$147/$D66)</f>
        <v>81.218553459119505</v>
      </c>
      <c r="P66" s="17">
        <f>'Exhibit 5'!K64*($D$147/$D66)</f>
        <v>72.555241090146751</v>
      </c>
      <c r="S66" s="19"/>
    </row>
    <row r="67" spans="1:19">
      <c r="A67" s="5">
        <v>1931</v>
      </c>
      <c r="B67" s="15">
        <v>14.3</v>
      </c>
      <c r="C67" s="18">
        <f t="shared" si="0"/>
        <v>-0.10062893081761004</v>
      </c>
      <c r="D67" s="15">
        <v>8.5500000000000007</v>
      </c>
      <c r="E67" s="18">
        <f t="shared" si="1"/>
        <v>-0.10377358490566024</v>
      </c>
      <c r="F67" s="18"/>
      <c r="G67" s="15">
        <f>'Exhibit 5'!B65*($B$147/$B67)</f>
        <v>131.5608041958042</v>
      </c>
      <c r="H67" s="15">
        <f>'Exhibit 5'!C65*($B$147/$B67)</f>
        <v>9.6689265734265728</v>
      </c>
      <c r="I67" s="15">
        <f>'Exhibit 5'!D65*($B$147/$B67)</f>
        <v>12.997573426573425</v>
      </c>
      <c r="J67" s="18">
        <f t="shared" si="2"/>
        <v>-0.36543056442931277</v>
      </c>
      <c r="K67" s="19">
        <f>(1+ 'Exhibit 5'!F65)/(1+C67)-1</f>
        <v>0.13890699300699305</v>
      </c>
      <c r="L67" s="19">
        <f t="shared" si="3"/>
        <v>-0.50433755743630582</v>
      </c>
      <c r="M67" s="16">
        <v>1</v>
      </c>
      <c r="N67" s="17">
        <f>'Exhibit 5'!I65*($D$147/$D67)</f>
        <v>935.22736842105269</v>
      </c>
      <c r="O67" s="17">
        <f>'Exhibit 5'!J65*($D$147/$D67)</f>
        <v>36.249122807017542</v>
      </c>
      <c r="P67" s="17">
        <f>'Exhibit 5'!K65*($D$147/$D67)</f>
        <v>30.207602339181285</v>
      </c>
      <c r="S67" s="19"/>
    </row>
    <row r="68" spans="1:19">
      <c r="A68" s="5">
        <v>1932</v>
      </c>
      <c r="B68" s="15">
        <v>12.9</v>
      </c>
      <c r="C68" s="18">
        <f t="shared" si="0"/>
        <v>-9.7902097902097918E-2</v>
      </c>
      <c r="D68" s="15">
        <v>7.55</v>
      </c>
      <c r="E68" s="18">
        <f t="shared" si="1"/>
        <v>-0.11695906432748548</v>
      </c>
      <c r="F68" s="18"/>
      <c r="G68" s="15">
        <f>'Exhibit 5'!B66*($B$147/$B68)</f>
        <v>124.57789534883719</v>
      </c>
      <c r="H68" s="15">
        <f>'Exhibit 5'!C66*($B$147/$B68)</f>
        <v>7.2040813953488358</v>
      </c>
      <c r="I68" s="15">
        <f>'Exhibit 5'!D66*($B$147/$B68)</f>
        <v>8.7854651162790685</v>
      </c>
      <c r="J68" s="18">
        <f t="shared" si="2"/>
        <v>1.3701316895488702E-2</v>
      </c>
      <c r="K68" s="19">
        <f>(1+ 'Exhibit 5'!F66)/(1+C68)-1</f>
        <v>0.14577364341085275</v>
      </c>
      <c r="L68" s="19">
        <f t="shared" si="3"/>
        <v>-0.13207232651536405</v>
      </c>
      <c r="M68" s="16">
        <v>1</v>
      </c>
      <c r="N68" s="17">
        <f>'Exhibit 5'!I66*($D$147/$D68)</f>
        <v>814.16490066225163</v>
      </c>
      <c r="O68" s="17">
        <f>'Exhibit 5'!J66*($D$147/$D68)</f>
        <v>-2.7366887417218546</v>
      </c>
      <c r="P68" s="17">
        <f>'Exhibit 5'!K66*($D$147/$D68)</f>
        <v>-8.2100662251655621</v>
      </c>
      <c r="S68" s="19"/>
    </row>
    <row r="69" spans="1:19">
      <c r="A69" s="5">
        <v>1933</v>
      </c>
      <c r="B69" s="15">
        <v>13.2</v>
      </c>
      <c r="C69" s="18">
        <f t="shared" si="0"/>
        <v>2.3255813953488191E-2</v>
      </c>
      <c r="D69" s="15">
        <v>7.35</v>
      </c>
      <c r="E69" s="18">
        <f t="shared" si="1"/>
        <v>-2.6490066225165587E-2</v>
      </c>
      <c r="F69" s="18"/>
      <c r="G69" s="15">
        <f>'Exhibit 5'!B67*($B$147/$B69)</f>
        <v>180.98856818181818</v>
      </c>
      <c r="H69" s="15">
        <f>'Exhibit 5'!C67*($B$147/$B69)</f>
        <v>7.5555000000000003</v>
      </c>
      <c r="I69" s="15">
        <f>'Exhibit 5'!D67*($B$147/$B69)</f>
        <v>7.5555000000000003</v>
      </c>
      <c r="J69" s="18">
        <f t="shared" si="2"/>
        <v>0.51346326452109259</v>
      </c>
      <c r="K69" s="19">
        <f>(1+ 'Exhibit 5'!F67)/(1+C69)-1</f>
        <v>-8.4590909090908051E-3</v>
      </c>
      <c r="L69" s="19">
        <f t="shared" si="3"/>
        <v>0.52192235543018339</v>
      </c>
      <c r="M69" s="16">
        <v>0</v>
      </c>
      <c r="N69" s="17">
        <f>'Exhibit 5'!I67*($D$147/$D69)</f>
        <v>803.99074829931976</v>
      </c>
      <c r="O69" s="17">
        <f>'Exhibit 5'!J67*($D$147/$D69)</f>
        <v>-2.8111564625850343</v>
      </c>
      <c r="P69" s="17">
        <f>'Exhibit 5'!K67*($D$147/$D69)</f>
        <v>-9.8390476190476193</v>
      </c>
      <c r="S69" s="19"/>
    </row>
    <row r="70" spans="1:19">
      <c r="A70" s="5">
        <v>1934</v>
      </c>
      <c r="B70" s="15">
        <v>13.6</v>
      </c>
      <c r="C70" s="18">
        <f t="shared" si="0"/>
        <v>3.0303030303030276E-2</v>
      </c>
      <c r="D70" s="15">
        <v>7.75</v>
      </c>
      <c r="E70" s="18">
        <f t="shared" si="1"/>
        <v>5.4421768707483054E-2</v>
      </c>
      <c r="F70" s="18"/>
      <c r="G70" s="15">
        <f>'Exhibit 5'!B68*($B$147/$B70)</f>
        <v>154.33219852941178</v>
      </c>
      <c r="H70" s="15">
        <f>'Exhibit 5'!C68*($B$147/$B70)</f>
        <v>8.1666066176470586</v>
      </c>
      <c r="I70" s="15">
        <f>'Exhibit 5'!D68*($B$147/$B70)</f>
        <v>7.4999448529411774</v>
      </c>
      <c r="J70" s="18">
        <f t="shared" si="2"/>
        <v>-0.10584328608103566</v>
      </c>
      <c r="K70" s="19">
        <f>(1+ 'Exhibit 5'!F68)/(1+C70)-1</f>
        <v>-1.9608823529411734E-2</v>
      </c>
      <c r="L70" s="19">
        <f t="shared" si="3"/>
        <v>-8.6234462551623925E-2</v>
      </c>
      <c r="M70" s="16">
        <v>0</v>
      </c>
      <c r="N70" s="17">
        <f>'Exhibit 5'!I68*($D$147/$D70)</f>
        <v>890.46554838709676</v>
      </c>
      <c r="O70" s="17">
        <f>'Exhibit 5'!J68*($D$147/$D70)</f>
        <v>33.325806451612905</v>
      </c>
      <c r="P70" s="17">
        <f>'Exhibit 5'!K68*($D$147/$D70)</f>
        <v>23.994580645161289</v>
      </c>
      <c r="S70" s="19"/>
    </row>
    <row r="71" spans="1:19">
      <c r="A71" s="5">
        <v>1935</v>
      </c>
      <c r="B71" s="15">
        <v>13.8</v>
      </c>
      <c r="C71" s="18">
        <f t="shared" si="0"/>
        <v>1.4705882352941346E-2</v>
      </c>
      <c r="D71" s="15">
        <v>7.91</v>
      </c>
      <c r="E71" s="18">
        <f t="shared" si="1"/>
        <v>2.0645161290322678E-2</v>
      </c>
      <c r="F71" s="18"/>
      <c r="G71" s="15">
        <f>'Exhibit 5'!B69*($B$147/$B71)</f>
        <v>226.00799999999995</v>
      </c>
      <c r="H71" s="15">
        <f>'Exhibit 5'!C69*($B$147/$B71)</f>
        <v>12.482999999999999</v>
      </c>
      <c r="I71" s="15">
        <f>'Exhibit 5'!D69*($B$147/$B71)</f>
        <v>7.7197499999999986</v>
      </c>
      <c r="J71" s="18">
        <f t="shared" si="2"/>
        <v>0.51444580085767</v>
      </c>
      <c r="K71" s="19">
        <f>(1+ 'Exhibit 5'!F69)/(1+C71)-1</f>
        <v>-7.1014492753623815E-3</v>
      </c>
      <c r="L71" s="19">
        <f t="shared" si="3"/>
        <v>0.52154725013303238</v>
      </c>
      <c r="M71" s="16">
        <v>0</v>
      </c>
      <c r="N71" s="17">
        <f>'Exhibit 5'!I69*($D$147/$D71)</f>
        <v>970.40872313527177</v>
      </c>
      <c r="O71" s="17">
        <f>'Exhibit 5'!J69*($D$147/$D71)</f>
        <v>52.242730720606829</v>
      </c>
      <c r="P71" s="17">
        <f>'Exhibit 5'!K69*($D$147/$D71)</f>
        <v>40.488116308470296</v>
      </c>
      <c r="S71" s="19"/>
    </row>
    <row r="72" spans="1:19">
      <c r="A72" s="5">
        <v>1936</v>
      </c>
      <c r="B72" s="15">
        <v>14.1</v>
      </c>
      <c r="C72" s="18">
        <f t="shared" si="0"/>
        <v>2.1739130434782483E-2</v>
      </c>
      <c r="D72" s="15">
        <v>8.01</v>
      </c>
      <c r="E72" s="18">
        <f t="shared" si="1"/>
        <v>1.2642225031605614E-2</v>
      </c>
      <c r="F72" s="18"/>
      <c r="G72" s="15">
        <f>'Exhibit 5'!B70*($B$147/$B72)</f>
        <v>282.7686063829787</v>
      </c>
      <c r="H72" s="15">
        <f>'Exhibit 5'!C70*($B$147/$B72)</f>
        <v>16.39704255319149</v>
      </c>
      <c r="I72" s="15">
        <f>'Exhibit 5'!D70*($B$147/$B72)</f>
        <v>11.574382978723403</v>
      </c>
      <c r="J72" s="18">
        <f t="shared" si="2"/>
        <v>0.30235650667986169</v>
      </c>
      <c r="K72" s="19">
        <f>(1+ 'Exhibit 5'!F70)/(1+C72)-1</f>
        <v>-1.393617021276583E-2</v>
      </c>
      <c r="L72" s="19">
        <f t="shared" si="3"/>
        <v>0.31629267689262752</v>
      </c>
      <c r="M72" s="16">
        <v>0</v>
      </c>
      <c r="N72" s="17">
        <f>'Exhibit 5'!I70*($D$147/$D72)</f>
        <v>1095.00861423221</v>
      </c>
      <c r="O72" s="17">
        <f>'Exhibit 5'!J70*($D$147/$D72)</f>
        <v>79.965293383270918</v>
      </c>
      <c r="P72" s="17">
        <f>'Exhibit 5'!K70*($D$147/$D72)</f>
        <v>61.908614232209743</v>
      </c>
      <c r="S72" s="19"/>
    </row>
    <row r="73" spans="1:19">
      <c r="A73" s="5">
        <v>1937</v>
      </c>
      <c r="B73" s="15">
        <v>14.2</v>
      </c>
      <c r="C73" s="18">
        <f t="shared" ref="C73:C136" si="4">B73/B72-1</f>
        <v>7.0921985815601829E-3</v>
      </c>
      <c r="D73" s="15">
        <v>8.34</v>
      </c>
      <c r="E73" s="18">
        <f t="shared" ref="E73:E136" si="5">D73/D72-1</f>
        <v>4.1198501872659277E-2</v>
      </c>
      <c r="F73" s="18"/>
      <c r="G73" s="15">
        <f>'Exhibit 5'!B71*($B$147/$B73)</f>
        <v>180.53388380281692</v>
      </c>
      <c r="H73" s="15">
        <f>'Exhibit 5'!C71*($B$147/$B73)</f>
        <v>18.037426056338028</v>
      </c>
      <c r="I73" s="15">
        <f>'Exhibit 5'!D71*($B$147/$B73)</f>
        <v>12.769859154929577</v>
      </c>
      <c r="J73" s="18">
        <f t="shared" ref="J73:J136" si="6">(G73+I73)/G72-1</f>
        <v>-0.31638895339061079</v>
      </c>
      <c r="K73" s="19">
        <f>(1+ 'Exhibit 5'!F71)/(1+C73)-1</f>
        <v>1.6957746478873936E-3</v>
      </c>
      <c r="L73" s="19">
        <f t="shared" ref="L73:L136" si="7">J73-K73</f>
        <v>-0.31808472803849819</v>
      </c>
      <c r="M73" s="16">
        <v>1</v>
      </c>
      <c r="N73" s="17">
        <f>'Exhibit 5'!I71*($D$147/$D73)</f>
        <v>1152.0179856115108</v>
      </c>
      <c r="O73" s="17">
        <f>'Exhibit 5'!J71*($D$147/$D73)</f>
        <v>87.949760191846522</v>
      </c>
      <c r="P73" s="17">
        <f>'Exhibit 5'!K71*($D$147/$D73)</f>
        <v>69.368824940047958</v>
      </c>
      <c r="S73" s="19"/>
    </row>
    <row r="74" spans="1:19">
      <c r="A74" s="5">
        <v>1938</v>
      </c>
      <c r="B74" s="15">
        <v>14</v>
      </c>
      <c r="C74" s="18">
        <f t="shared" si="4"/>
        <v>-1.4084507042253502E-2</v>
      </c>
      <c r="D74" s="15">
        <v>8.11</v>
      </c>
      <c r="E74" s="18">
        <f t="shared" si="5"/>
        <v>-2.7577937649880147E-2</v>
      </c>
      <c r="F74" s="18"/>
      <c r="G74" s="15">
        <f>'Exhibit 5'!B72*($B$147/$B74)</f>
        <v>202.37946428571428</v>
      </c>
      <c r="H74" s="15">
        <f>'Exhibit 5'!C72*($B$147/$B74)</f>
        <v>10.361828571428571</v>
      </c>
      <c r="I74" s="15">
        <f>'Exhibit 5'!D72*($B$147/$B74)</f>
        <v>8.2570821428571417</v>
      </c>
      <c r="J74" s="18">
        <f t="shared" si="6"/>
        <v>0.16674245294934931</v>
      </c>
      <c r="K74" s="19">
        <f>(1+ 'Exhibit 5'!F72)/(1+C74)-1</f>
        <v>2.3211428571428439E-2</v>
      </c>
      <c r="L74" s="19">
        <f t="shared" si="7"/>
        <v>0.14353102437792087</v>
      </c>
      <c r="M74" s="16">
        <v>0</v>
      </c>
      <c r="N74" s="17">
        <f>'Exhibit 5'!I72*($D$147/$D74)</f>
        <v>1113.3531442663382</v>
      </c>
      <c r="O74" s="17">
        <f>'Exhibit 5'!J72*($D$147/$D74)</f>
        <v>63.692971639950684</v>
      </c>
      <c r="P74" s="17">
        <f>'Exhibit 5'!K72*($D$147/$D74)</f>
        <v>50.954377311960549</v>
      </c>
      <c r="S74" s="19"/>
    </row>
    <row r="75" spans="1:19">
      <c r="A75" s="5">
        <v>1939</v>
      </c>
      <c r="B75" s="15">
        <v>13.9</v>
      </c>
      <c r="C75" s="18">
        <f t="shared" si="4"/>
        <v>-7.1428571428571175E-3</v>
      </c>
      <c r="D75" s="15">
        <v>8.0399999999999991</v>
      </c>
      <c r="E75" s="18">
        <f t="shared" si="5"/>
        <v>-8.6313193588163362E-3</v>
      </c>
      <c r="F75" s="18"/>
      <c r="G75" s="15">
        <f>'Exhibit 5'!B73*($B$147/$B75)</f>
        <v>200.57406474820144</v>
      </c>
      <c r="H75" s="15">
        <f>'Exhibit 5'!C73*($B$147/$B75)</f>
        <v>14.676151079136691</v>
      </c>
      <c r="I75" s="15">
        <f>'Exhibit 5'!D73*($B$147/$B75)</f>
        <v>10.110237410071942</v>
      </c>
      <c r="J75" s="18">
        <f t="shared" si="6"/>
        <v>4.1035971223021495E-2</v>
      </c>
      <c r="K75" s="19">
        <f>(1+ 'Exhibit 5'!F73)/(1+C75)-1</f>
        <v>1.2834532374100815E-2</v>
      </c>
      <c r="L75" s="19">
        <f t="shared" si="7"/>
        <v>2.8201438848920679E-2</v>
      </c>
      <c r="M75" s="16">
        <v>0</v>
      </c>
      <c r="N75" s="17">
        <f>'Exhibit 5'!I73*($D$147/$D75)</f>
        <v>1201.4284825870648</v>
      </c>
      <c r="O75" s="17">
        <f>'Exhibit 5'!J73*($D$147/$D75)</f>
        <v>84.806716417910451</v>
      </c>
      <c r="P75" s="17">
        <f>'Exhibit 5'!K73*($D$147/$D75)</f>
        <v>66.817412935323389</v>
      </c>
      <c r="S75" s="19"/>
    </row>
    <row r="76" spans="1:19">
      <c r="A76" s="5">
        <v>1940</v>
      </c>
      <c r="B76" s="15">
        <v>14.1</v>
      </c>
      <c r="C76" s="18">
        <f t="shared" si="4"/>
        <v>1.4388489208633004E-2</v>
      </c>
      <c r="D76" s="15">
        <v>8.1300000000000008</v>
      </c>
      <c r="E76" s="18">
        <f t="shared" si="5"/>
        <v>1.1194029850746468E-2</v>
      </c>
      <c r="F76" s="18"/>
      <c r="G76" s="15">
        <f>'Exhibit 5'!B74*($B$147/$B76)</f>
        <v>169.59686170212765</v>
      </c>
      <c r="H76" s="15">
        <f>'Exhibit 5'!C74*($B$147/$B76)</f>
        <v>16.8793085106383</v>
      </c>
      <c r="I76" s="15">
        <f>'Exhibit 5'!D74*($B$147/$B76)</f>
        <v>10.770606382978723</v>
      </c>
      <c r="J76" s="18">
        <f t="shared" si="6"/>
        <v>-0.10074381594879789</v>
      </c>
      <c r="K76" s="19">
        <f>(1+ 'Exhibit 5'!F74)/(1+C76)-1</f>
        <v>-8.663829787233901E-3</v>
      </c>
      <c r="L76" s="19">
        <f t="shared" si="7"/>
        <v>-9.2079986161563987E-2</v>
      </c>
      <c r="M76" s="16">
        <v>0</v>
      </c>
      <c r="N76" s="17">
        <f>'Exhibit 5'!I74*($D$147/$D76)</f>
        <v>1307.5767527675278</v>
      </c>
      <c r="O76" s="17">
        <f>'Exhibit 5'!J74*($D$147/$D76)</f>
        <v>125.80184501845018</v>
      </c>
      <c r="P76" s="17">
        <f>'Exhibit 5'!K74*($D$147/$D76)</f>
        <v>88.950799507995072</v>
      </c>
      <c r="S76" s="19"/>
    </row>
    <row r="77" spans="1:19">
      <c r="A77" s="5">
        <v>1941</v>
      </c>
      <c r="B77" s="15">
        <v>15.7</v>
      </c>
      <c r="C77" s="18">
        <f t="shared" si="4"/>
        <v>0.11347517730496448</v>
      </c>
      <c r="D77" s="15">
        <v>8.68</v>
      </c>
      <c r="E77" s="18">
        <f t="shared" si="5"/>
        <v>6.765067650676504E-2</v>
      </c>
      <c r="F77" s="18"/>
      <c r="G77" s="15">
        <f>'Exhibit 5'!B75*($B$147/$B77)</f>
        <v>128.92474203821655</v>
      </c>
      <c r="H77" s="15">
        <f>'Exhibit 5'!C75*($B$147/$B77)</f>
        <v>16.747222929936306</v>
      </c>
      <c r="I77" s="15">
        <f>'Exhibit 5'!D75*($B$147/$B77)</f>
        <v>10.250455414012739</v>
      </c>
      <c r="J77" s="18">
        <f t="shared" si="6"/>
        <v>-0.17937633954176346</v>
      </c>
      <c r="K77" s="19">
        <f>(1+ 'Exhibit 5'!F75)/(1+C77)-1</f>
        <v>-9.7150955414012641E-2</v>
      </c>
      <c r="L77" s="19">
        <f t="shared" si="7"/>
        <v>-8.2225384127750822E-2</v>
      </c>
      <c r="M77" s="16">
        <v>0</v>
      </c>
      <c r="N77" s="17">
        <f>'Exhibit 5'!I75*($D$147/$D77)</f>
        <v>1540.1283410138251</v>
      </c>
      <c r="O77" s="17">
        <f>'Exhibit 5'!J75*($D$147/$D77)</f>
        <v>186.86255760368664</v>
      </c>
      <c r="P77" s="17">
        <f>'Exhibit 5'!K75*($D$147/$D77)</f>
        <v>96.406797235023049</v>
      </c>
      <c r="S77" s="19"/>
    </row>
    <row r="78" spans="1:19">
      <c r="A78" s="5">
        <v>1942</v>
      </c>
      <c r="B78" s="15">
        <v>16.899999999999999</v>
      </c>
      <c r="C78" s="18">
        <f t="shared" si="4"/>
        <v>7.6433121019108263E-2</v>
      </c>
      <c r="D78" s="15">
        <v>9.3699999999999992</v>
      </c>
      <c r="E78" s="18">
        <f t="shared" si="5"/>
        <v>7.9493087557603648E-2</v>
      </c>
      <c r="F78" s="18"/>
      <c r="G78" s="15">
        <f>'Exhibit 5'!B76*($B$147/$B78)</f>
        <v>135.32839349112427</v>
      </c>
      <c r="H78" s="15">
        <f>'Exhibit 5'!C76*($B$147/$B78)</f>
        <v>13.814494082840238</v>
      </c>
      <c r="I78" s="15">
        <f>'Exhibit 5'!D76*($B$147/$B78)</f>
        <v>7.9131568047337275</v>
      </c>
      <c r="J78" s="18">
        <f t="shared" si="6"/>
        <v>0.11104779448306035</v>
      </c>
      <c r="K78" s="19">
        <f>(1+ 'Exhibit 5'!F76)/(1+C78)-1</f>
        <v>-6.515325443786979E-2</v>
      </c>
      <c r="L78" s="19">
        <f t="shared" si="7"/>
        <v>0.17620104892093014</v>
      </c>
      <c r="M78" s="16">
        <v>0</v>
      </c>
      <c r="N78" s="17">
        <f>'Exhibit 5'!I76*($D$147/$D78)</f>
        <v>1830.2518676627535</v>
      </c>
      <c r="O78" s="17">
        <f>'Exhibit 5'!J76*($D$147/$D78)</f>
        <v>229.33276414087516</v>
      </c>
      <c r="P78" s="17">
        <f>'Exhibit 5'!K76*($D$147/$D78)</f>
        <v>103.64076840981858</v>
      </c>
      <c r="S78" s="19"/>
    </row>
    <row r="79" spans="1:19">
      <c r="A79" s="5">
        <v>1943</v>
      </c>
      <c r="B79" s="15">
        <v>17.399999999999999</v>
      </c>
      <c r="C79" s="18">
        <f t="shared" si="4"/>
        <v>2.9585798816567976E-2</v>
      </c>
      <c r="D79" s="15">
        <v>9.7899999999999991</v>
      </c>
      <c r="E79" s="18">
        <f t="shared" si="5"/>
        <v>4.4823906083244491E-2</v>
      </c>
      <c r="F79" s="18"/>
      <c r="G79" s="15">
        <f>'Exhibit 5'!B77*($B$147/$B79)</f>
        <v>154.36668103448275</v>
      </c>
      <c r="H79" s="15">
        <f>'Exhibit 5'!C77*($B$147/$B79)</f>
        <v>12.245120689655172</v>
      </c>
      <c r="I79" s="15">
        <f>'Exhibit 5'!D77*($B$147/$B79)</f>
        <v>7.946301724137931</v>
      </c>
      <c r="J79" s="18">
        <f t="shared" si="6"/>
        <v>0.19940079514256737</v>
      </c>
      <c r="K79" s="19">
        <f>(1+ 'Exhibit 5'!F77)/(1+C79)-1</f>
        <v>-2.2033908045977046E-2</v>
      </c>
      <c r="L79" s="19">
        <f t="shared" si="7"/>
        <v>0.22143470318854441</v>
      </c>
      <c r="M79" s="16">
        <v>0</v>
      </c>
      <c r="N79" s="17">
        <f>'Exhibit 5'!I77*($D$147/$D79)</f>
        <v>2143.2340143003066</v>
      </c>
      <c r="O79" s="17">
        <f>'Exhibit 5'!J77*($D$147/$D79)</f>
        <v>262.7598569969357</v>
      </c>
      <c r="P79" s="17">
        <f>'Exhibit 5'!K77*($D$147/$D79)</f>
        <v>113.96813074565887</v>
      </c>
      <c r="S79" s="19"/>
    </row>
    <row r="80" spans="1:19">
      <c r="A80" s="5">
        <v>1944</v>
      </c>
      <c r="B80" s="15">
        <v>17.8</v>
      </c>
      <c r="C80" s="18">
        <f t="shared" si="4"/>
        <v>2.2988505747126631E-2</v>
      </c>
      <c r="D80" s="15">
        <v>10.029999999999999</v>
      </c>
      <c r="E80" s="18">
        <f t="shared" si="5"/>
        <v>2.4514811031665085E-2</v>
      </c>
      <c r="F80" s="18"/>
      <c r="G80" s="15">
        <f>'Exhibit 5'!B78*($B$147/$B80)</f>
        <v>171.78150842696627</v>
      </c>
      <c r="H80" s="15">
        <f>'Exhibit 5'!C78*($B$147/$B80)</f>
        <v>11.842609550561798</v>
      </c>
      <c r="I80" s="15">
        <f>'Exhibit 5'!D78*($B$147/$B80)</f>
        <v>8.1497528089887634</v>
      </c>
      <c r="J80" s="18">
        <f t="shared" si="6"/>
        <v>0.16560944389133825</v>
      </c>
      <c r="K80" s="19">
        <f>(1+ 'Exhibit 5'!F78)/(1+C80)-1</f>
        <v>-1.5433707865168622E-2</v>
      </c>
      <c r="L80" s="19">
        <f t="shared" si="7"/>
        <v>0.18104315175650687</v>
      </c>
      <c r="M80" s="16">
        <v>0</v>
      </c>
      <c r="N80" s="17">
        <f>'Exhibit 5'!I78*($D$147/$D80)</f>
        <v>2313.4023928215356</v>
      </c>
      <c r="O80" s="17">
        <f>'Exhibit 5'!J78*($D$147/$D80)</f>
        <v>257.50249252243276</v>
      </c>
      <c r="P80" s="17">
        <f>'Exhibit 5'!K78*($D$147/$D80)</f>
        <v>123.60119641076771</v>
      </c>
      <c r="S80" s="19"/>
    </row>
    <row r="81" spans="1:19">
      <c r="A81" s="5">
        <v>1945</v>
      </c>
      <c r="B81" s="15">
        <v>18.2</v>
      </c>
      <c r="C81" s="18">
        <f t="shared" si="4"/>
        <v>2.2471910112359383E-2</v>
      </c>
      <c r="D81" s="15">
        <v>10.29</v>
      </c>
      <c r="E81" s="18">
        <f t="shared" si="5"/>
        <v>2.5922233300099684E-2</v>
      </c>
      <c r="F81" s="18"/>
      <c r="G81" s="15">
        <f>'Exhibit 5'!B79*($B$147/$B81)</f>
        <v>224.42325824175822</v>
      </c>
      <c r="H81" s="15">
        <f>'Exhibit 5'!C79*($B$147/$B81)</f>
        <v>11.955956043956043</v>
      </c>
      <c r="I81" s="15">
        <f>'Exhibit 5'!D79*($B$147/$B81)</f>
        <v>8.2197197802197799</v>
      </c>
      <c r="J81" s="18">
        <f t="shared" si="6"/>
        <v>0.35429581537809862</v>
      </c>
      <c r="K81" s="19">
        <f>(1+ 'Exhibit 5'!F79)/(1+C81)-1</f>
        <v>-1.4642857142856958E-2</v>
      </c>
      <c r="L81" s="19">
        <f t="shared" si="7"/>
        <v>0.36893867252095558</v>
      </c>
      <c r="M81" s="16">
        <v>1</v>
      </c>
      <c r="N81" s="17">
        <f>'Exhibit 5'!I79*($D$147/$D81)</f>
        <v>2291.0925170068031</v>
      </c>
      <c r="O81" s="17">
        <f>'Exhibit 5'!J79*($D$147/$D81)</f>
        <v>205.81681243926144</v>
      </c>
      <c r="P81" s="17">
        <f>'Exhibit 5'!K79*($D$147/$D81)</f>
        <v>98.390476190476207</v>
      </c>
      <c r="S81" s="19"/>
    </row>
    <row r="82" spans="1:19">
      <c r="A82" s="5">
        <v>1946</v>
      </c>
      <c r="B82" s="15">
        <v>21.5</v>
      </c>
      <c r="C82" s="18">
        <f t="shared" si="4"/>
        <v>0.18131868131868134</v>
      </c>
      <c r="D82" s="15">
        <v>11.62</v>
      </c>
      <c r="E82" s="18">
        <f t="shared" si="5"/>
        <v>0.12925170068027203</v>
      </c>
      <c r="F82" s="18"/>
      <c r="G82" s="15">
        <f>'Exhibit 5'!B80*($B$147/$B82)</f>
        <v>160.35230930232558</v>
      </c>
      <c r="H82" s="15">
        <f>'Exhibit 5'!C80*($B$147/$B82)</f>
        <v>11.175111627906976</v>
      </c>
      <c r="I82" s="15">
        <f>'Exhibit 5'!D80*($B$147/$B82)</f>
        <v>7.4852162790697667</v>
      </c>
      <c r="J82" s="18">
        <f t="shared" si="6"/>
        <v>-0.25213845081692177</v>
      </c>
      <c r="K82" s="19">
        <f>(1+ 'Exhibit 5'!F80)/(1+C82)-1</f>
        <v>-0.14705488372093023</v>
      </c>
      <c r="L82" s="19">
        <f t="shared" si="7"/>
        <v>-0.10508356709599154</v>
      </c>
      <c r="M82" s="16">
        <v>0</v>
      </c>
      <c r="N82" s="17">
        <f>'Exhibit 5'!I80*($D$147/$D82)</f>
        <v>2025.3027538726337</v>
      </c>
      <c r="O82" s="17">
        <f>'Exhibit 5'!J80*($D$147/$D82)</f>
        <v>161.81084337349398</v>
      </c>
      <c r="P82" s="17">
        <f>'Exhibit 5'!K80*($D$147/$D82)</f>
        <v>80.90542168674699</v>
      </c>
      <c r="S82" s="19"/>
    </row>
    <row r="83" spans="1:19">
      <c r="A83" s="5">
        <v>1947</v>
      </c>
      <c r="B83" s="15">
        <v>23.7</v>
      </c>
      <c r="C83" s="18">
        <f t="shared" si="4"/>
        <v>0.10232558139534875</v>
      </c>
      <c r="D83" s="15">
        <v>12.89</v>
      </c>
      <c r="E83" s="18">
        <f t="shared" si="5"/>
        <v>0.10929432013769369</v>
      </c>
      <c r="F83" s="18"/>
      <c r="G83" s="15">
        <f>'Exhibit 5'!B81*($B$147/$B83)</f>
        <v>141.83299367088608</v>
      </c>
      <c r="H83" s="15">
        <f>'Exhibit 5'!C81*($B$147/$B83)</f>
        <v>15.397917721518988</v>
      </c>
      <c r="I83" s="15">
        <f>'Exhibit 5'!D81*($B$147/$B83)</f>
        <v>8.0336962025316456</v>
      </c>
      <c r="J83" s="18">
        <f t="shared" si="6"/>
        <v>-6.5391134524532712E-2</v>
      </c>
      <c r="K83" s="19">
        <f>(1+ 'Exhibit 5'!F81)/(1+C83)-1</f>
        <v>-8.3664556962025238E-2</v>
      </c>
      <c r="L83" s="19">
        <f t="shared" si="7"/>
        <v>1.8273422437492526E-2</v>
      </c>
      <c r="M83" s="16">
        <v>0</v>
      </c>
      <c r="N83" s="17">
        <f>'Exhibit 5'!I81*($D$147/$D83)</f>
        <v>2002.8835531419704</v>
      </c>
      <c r="O83" s="17">
        <f>'Exhibit 5'!J81*($D$147/$D83)</f>
        <v>193.95671062839409</v>
      </c>
      <c r="P83" s="17">
        <f>'Exhibit 5'!K81*($D$147/$D83)</f>
        <v>103.39014740108611</v>
      </c>
      <c r="S83" s="19"/>
    </row>
    <row r="84" spans="1:19">
      <c r="A84" s="5">
        <v>1948</v>
      </c>
      <c r="B84" s="15">
        <v>24</v>
      </c>
      <c r="C84" s="18">
        <f t="shared" si="4"/>
        <v>1.2658227848101333E-2</v>
      </c>
      <c r="D84" s="15">
        <v>13.6</v>
      </c>
      <c r="E84" s="18">
        <f t="shared" si="5"/>
        <v>5.5081458494957269E-2</v>
      </c>
      <c r="F84" s="18"/>
      <c r="G84" s="15">
        <f>'Exhibit 5'!B82*($B$147/$B84)</f>
        <v>145.06559999999999</v>
      </c>
      <c r="H84" s="15">
        <f>'Exhibit 5'!C82*($B$147/$B84)</f>
        <v>21.62761875</v>
      </c>
      <c r="I84" s="15">
        <f>'Exhibit 5'!D82*($B$147/$B84)</f>
        <v>8.7832687499999995</v>
      </c>
      <c r="J84" s="18">
        <f t="shared" si="6"/>
        <v>8.4718476062036308E-2</v>
      </c>
      <c r="K84" s="19">
        <f>(1+ 'Exhibit 5'!F82)/(1+C84)-1</f>
        <v>8.3125000000006111E-4</v>
      </c>
      <c r="L84" s="19">
        <f t="shared" si="7"/>
        <v>8.3887226062036246E-2</v>
      </c>
      <c r="M84" s="16">
        <v>0</v>
      </c>
      <c r="N84" s="17">
        <f>'Exhibit 5'!I82*($D$147/$D84)</f>
        <v>2087.4697058823531</v>
      </c>
      <c r="O84" s="17">
        <f>'Exhibit 5'!J82*($D$147/$D84)</f>
        <v>238.52455882352942</v>
      </c>
      <c r="P84" s="17">
        <f>'Exhibit 5'!K82*($D$147/$D84)</f>
        <v>144.33014705882354</v>
      </c>
      <c r="S84" s="19"/>
    </row>
    <row r="85" spans="1:19">
      <c r="A85" s="5">
        <v>1949</v>
      </c>
      <c r="B85" s="15">
        <v>23.5</v>
      </c>
      <c r="C85" s="18">
        <f t="shared" si="4"/>
        <v>-2.083333333333337E-2</v>
      </c>
      <c r="D85" s="15">
        <v>13.58</v>
      </c>
      <c r="E85" s="18">
        <f t="shared" si="5"/>
        <v>-1.4705882352941124E-3</v>
      </c>
      <c r="F85" s="18"/>
      <c r="G85" s="15">
        <f>'Exhibit 5'!B83*($B$147/$B85)</f>
        <v>162.81298723404254</v>
      </c>
      <c r="H85" s="15">
        <f>'Exhibit 5'!C83*($B$147/$B85)</f>
        <v>22.377140425531916</v>
      </c>
      <c r="I85" s="15">
        <f>'Exhibit 5'!D83*($B$147/$B85)</f>
        <v>10.995663829787233</v>
      </c>
      <c r="J85" s="18">
        <f t="shared" si="6"/>
        <v>0.19813829787234027</v>
      </c>
      <c r="K85" s="19">
        <f>(1+ 'Exhibit 5'!F83)/(1+C85)-1</f>
        <v>3.7412765957446803E-2</v>
      </c>
      <c r="L85" s="19">
        <f t="shared" si="7"/>
        <v>0.16072553191489347</v>
      </c>
      <c r="M85" s="16">
        <v>1</v>
      </c>
      <c r="N85" s="17">
        <f>'Exhibit 5'!I83*($D$147/$D85)</f>
        <v>2075.3290132547868</v>
      </c>
      <c r="O85" s="17">
        <f>'Exhibit 5'!J83*($D$147/$D85)</f>
        <v>221.37857142857146</v>
      </c>
      <c r="P85" s="17">
        <f>'Exhibit 5'!K83*($D$147/$D85)</f>
        <v>143.7819587628866</v>
      </c>
      <c r="S85" s="19"/>
    </row>
    <row r="86" spans="1:19">
      <c r="A86" s="5">
        <v>1950</v>
      </c>
      <c r="B86" s="15">
        <v>25.4</v>
      </c>
      <c r="C86" s="18">
        <f t="shared" si="4"/>
        <v>8.085106382978724E-2</v>
      </c>
      <c r="D86" s="15">
        <v>13.75</v>
      </c>
      <c r="E86" s="18">
        <f t="shared" si="5"/>
        <v>1.2518409425625876E-2</v>
      </c>
      <c r="F86" s="18"/>
      <c r="G86" s="15">
        <f>'Exhibit 5'!B84*($B$147/$B86)</f>
        <v>189.27419881889764</v>
      </c>
      <c r="H86" s="15">
        <f>'Exhibit 5'!C84*($B$147/$B86)</f>
        <v>25.343645669291337</v>
      </c>
      <c r="I86" s="15">
        <f>'Exhibit 5'!D84*($B$147/$B86)</f>
        <v>13.11801377952756</v>
      </c>
      <c r="J86" s="18">
        <f t="shared" si="6"/>
        <v>0.24309624211665493</v>
      </c>
      <c r="K86" s="19">
        <f>(1+ 'Exhibit 5'!F84)/(1+C86)-1</f>
        <v>-6.2590551181102239E-2</v>
      </c>
      <c r="L86" s="19">
        <f t="shared" si="7"/>
        <v>0.30568679329775716</v>
      </c>
      <c r="M86" s="16">
        <v>0</v>
      </c>
      <c r="N86" s="17">
        <f>'Exhibit 5'!I84*($D$147/$D86)</f>
        <v>2255.5390545454547</v>
      </c>
      <c r="O86" s="17">
        <f>'Exhibit 5'!J84*($D$147/$D86)</f>
        <v>271.2357090909091</v>
      </c>
      <c r="P86" s="17">
        <f>'Exhibit 5'!K84*($D$147/$D86)</f>
        <v>135.99352727272728</v>
      </c>
      <c r="S86" s="19"/>
    </row>
    <row r="87" spans="1:19">
      <c r="A87" s="5">
        <v>1951</v>
      </c>
      <c r="B87" s="15">
        <v>26.5</v>
      </c>
      <c r="C87" s="18">
        <f t="shared" si="4"/>
        <v>4.3307086614173373E-2</v>
      </c>
      <c r="D87" s="15">
        <v>14.72</v>
      </c>
      <c r="E87" s="18">
        <f t="shared" si="5"/>
        <v>7.0545454545454689E-2</v>
      </c>
      <c r="F87" s="18"/>
      <c r="G87" s="15">
        <f>'Exhibit 5'!B85*($B$147/$B87)</f>
        <v>206.90665471698114</v>
      </c>
      <c r="H87" s="15">
        <f>'Exhibit 5'!C85*($B$147/$B87)</f>
        <v>20.870286792452831</v>
      </c>
      <c r="I87" s="15">
        <f>'Exhibit 5'!D85*($B$147/$B87)</f>
        <v>12.060288679245282</v>
      </c>
      <c r="J87" s="18">
        <f t="shared" si="6"/>
        <v>0.15687687367119452</v>
      </c>
      <c r="K87" s="19">
        <f>(1+ 'Exhibit 5'!F85)/(1+C87)-1</f>
        <v>-2.1189433962264137E-2</v>
      </c>
      <c r="L87" s="19">
        <f t="shared" si="7"/>
        <v>0.17806630763345865</v>
      </c>
      <c r="M87" s="16">
        <v>0</v>
      </c>
      <c r="N87" s="17">
        <f>'Exhibit 5'!I85*($D$147/$D87)</f>
        <v>2437.4703125000001</v>
      </c>
      <c r="O87" s="17">
        <f>'Exhibit 5'!J85*($D$147/$D87)</f>
        <v>289.15570652173915</v>
      </c>
      <c r="P87" s="17">
        <f>'Exhibit 5'!K85*($D$147/$D87)</f>
        <v>130.54116847826089</v>
      </c>
      <c r="S87" s="19"/>
    </row>
    <row r="88" spans="1:19">
      <c r="A88" s="5">
        <v>1952</v>
      </c>
      <c r="B88" s="15">
        <v>26.6</v>
      </c>
      <c r="C88" s="18">
        <f t="shared" si="4"/>
        <v>3.7735849056603765E-3</v>
      </c>
      <c r="D88" s="15">
        <v>14.97</v>
      </c>
      <c r="E88" s="18">
        <f t="shared" si="5"/>
        <v>1.6983695652173836E-2</v>
      </c>
      <c r="F88" s="18"/>
      <c r="G88" s="15">
        <f>'Exhibit 5'!B86*($B$147/$B88)</f>
        <v>223.08607894736841</v>
      </c>
      <c r="H88" s="15">
        <f>'Exhibit 5'!C86*($B$147/$B88)</f>
        <v>20.450977443609023</v>
      </c>
      <c r="I88" s="15">
        <f>'Exhibit 5'!D86*($B$147/$B88)</f>
        <v>12.014949248120301</v>
      </c>
      <c r="J88" s="18">
        <f t="shared" si="6"/>
        <v>0.13626615111569729</v>
      </c>
      <c r="K88" s="19">
        <f>(1+ 'Exhibit 5'!F86)/(1+C88)-1</f>
        <v>2.0050751879699291E-2</v>
      </c>
      <c r="L88" s="19">
        <f t="shared" si="7"/>
        <v>0.116215399235998</v>
      </c>
      <c r="M88" s="16">
        <v>0</v>
      </c>
      <c r="N88" s="17">
        <f>'Exhibit 5'!I86*($D$147/$D88)</f>
        <v>2537.5475617902471</v>
      </c>
      <c r="O88" s="17">
        <f>'Exhibit 5'!J86*($D$147/$D88)</f>
        <v>273.97508350033399</v>
      </c>
      <c r="P88" s="17">
        <f>'Exhibit 5'!K86*($D$147/$D88)</f>
        <v>140.09305277221108</v>
      </c>
      <c r="S88" s="19"/>
    </row>
    <row r="89" spans="1:19">
      <c r="A89" s="5">
        <v>1953</v>
      </c>
      <c r="B89" s="15">
        <v>26.9</v>
      </c>
      <c r="C89" s="18">
        <f t="shared" si="4"/>
        <v>1.1278195488721776E-2</v>
      </c>
      <c r="D89" s="15">
        <v>15.16</v>
      </c>
      <c r="E89" s="18">
        <f t="shared" si="5"/>
        <v>1.2692050768203123E-2</v>
      </c>
      <c r="F89" s="18"/>
      <c r="G89" s="15">
        <f>'Exhibit 5'!B87*($B$147/$B89)</f>
        <v>214.53126022304835</v>
      </c>
      <c r="H89" s="15">
        <f>'Exhibit 5'!C87*($B$147/$B89)</f>
        <v>21.14978252788104</v>
      </c>
      <c r="I89" s="15">
        <f>'Exhibit 5'!D87*($B$147/$B89)</f>
        <v>12.218001858736059</v>
      </c>
      <c r="J89" s="18">
        <f t="shared" si="6"/>
        <v>1.6420491819573613E-2</v>
      </c>
      <c r="K89" s="19">
        <f>(1+ 'Exhibit 5'!F87)/(1+C89)-1</f>
        <v>1.4359851301115389E-2</v>
      </c>
      <c r="L89" s="19">
        <f t="shared" si="7"/>
        <v>2.0606405184582233E-3</v>
      </c>
      <c r="M89" s="16">
        <v>1</v>
      </c>
      <c r="N89" s="17">
        <f>'Exhibit 5'!I87*($D$147/$D89)</f>
        <v>2655.6666886543535</v>
      </c>
      <c r="O89" s="17">
        <f>'Exhibit 5'!J87*($D$147/$D89)</f>
        <v>274.63014511873348</v>
      </c>
      <c r="P89" s="17">
        <f>'Exhibit 5'!K87*($D$147/$D89)</f>
        <v>136.29287598944592</v>
      </c>
      <c r="S89" s="19"/>
    </row>
    <row r="90" spans="1:19">
      <c r="A90" s="5">
        <v>1954</v>
      </c>
      <c r="B90" s="15">
        <v>26.7</v>
      </c>
      <c r="C90" s="18">
        <f t="shared" si="4"/>
        <v>-7.4349442379182396E-3</v>
      </c>
      <c r="D90" s="15">
        <v>15.3</v>
      </c>
      <c r="E90" s="18">
        <f t="shared" si="5"/>
        <v>9.23482849604218E-3</v>
      </c>
      <c r="F90" s="18"/>
      <c r="G90" s="15">
        <f>'Exhibit 5'!B88*($B$147/$B90)</f>
        <v>302.22000000000003</v>
      </c>
      <c r="H90" s="15">
        <f>'Exhibit 5'!C88*($B$147/$B90)</f>
        <v>23.515432584269664</v>
      </c>
      <c r="I90" s="15">
        <f>'Exhibit 5'!D88*($B$147/$B90)</f>
        <v>13.073561797752809</v>
      </c>
      <c r="J90" s="18">
        <f t="shared" si="6"/>
        <v>0.46968586988181493</v>
      </c>
      <c r="K90" s="19">
        <f>(1+ 'Exhibit 5'!F88)/(1+C90)-1</f>
        <v>2.5625468164794052E-2</v>
      </c>
      <c r="L90" s="19">
        <f t="shared" si="7"/>
        <v>0.44406040171702088</v>
      </c>
      <c r="M90" s="16">
        <v>0</v>
      </c>
      <c r="N90" s="17">
        <f>'Exhibit 5'!I88*($D$147/$D90)</f>
        <v>2640.8196732026145</v>
      </c>
      <c r="O90" s="17">
        <f>'Exhibit 5'!J88*($D$147/$D90)</f>
        <v>266.7153594771242</v>
      </c>
      <c r="P90" s="17">
        <f>'Exhibit 5'!K88*($D$147/$D90)</f>
        <v>147.19986928104575</v>
      </c>
      <c r="S90" s="19"/>
    </row>
    <row r="91" spans="1:19">
      <c r="A91" s="5">
        <v>1955</v>
      </c>
      <c r="B91" s="15">
        <v>26.8</v>
      </c>
      <c r="C91" s="18">
        <f t="shared" si="4"/>
        <v>3.7453183520599342E-3</v>
      </c>
      <c r="D91" s="15">
        <v>15.56</v>
      </c>
      <c r="E91" s="18">
        <f t="shared" si="5"/>
        <v>1.6993464052287521E-2</v>
      </c>
      <c r="F91" s="18"/>
      <c r="G91" s="15">
        <f>'Exhibit 5'!B89*($B$147/$B91)</f>
        <v>373.40521455223882</v>
      </c>
      <c r="H91" s="15">
        <f>'Exhibit 5'!C89*($B$147/$B91)</f>
        <v>30.616690298507464</v>
      </c>
      <c r="I91" s="15">
        <f>'Exhibit 5'!D89*($B$147/$B91)</f>
        <v>13.870544776119402</v>
      </c>
      <c r="J91" s="18">
        <f t="shared" si="6"/>
        <v>0.28143656716417897</v>
      </c>
      <c r="K91" s="19">
        <f>(1+ 'Exhibit 5'!F89)/(1+C91)-1</f>
        <v>1.4301119402985174E-2</v>
      </c>
      <c r="L91" s="19">
        <f t="shared" si="7"/>
        <v>0.2671354477611938</v>
      </c>
      <c r="M91" s="16">
        <v>0</v>
      </c>
      <c r="N91" s="17">
        <f>'Exhibit 5'!I89*($D$147/$D91)</f>
        <v>2829.7379177377888</v>
      </c>
      <c r="O91" s="17">
        <f>'Exhibit 5'!J89*($D$147/$D91)</f>
        <v>333.3008997429306</v>
      </c>
      <c r="P91" s="17">
        <f>'Exhibit 5'!K89*($D$147/$D91)</f>
        <v>186.56883033419024</v>
      </c>
      <c r="S91" s="19"/>
    </row>
    <row r="92" spans="1:19">
      <c r="A92" s="5">
        <v>1956</v>
      </c>
      <c r="B92" s="15">
        <v>27.6</v>
      </c>
      <c r="C92" s="18">
        <f t="shared" si="4"/>
        <v>2.9850746268656803E-2</v>
      </c>
      <c r="D92" s="15">
        <v>16.09</v>
      </c>
      <c r="E92" s="18">
        <f t="shared" si="5"/>
        <v>3.4061696658097551E-2</v>
      </c>
      <c r="F92" s="18"/>
      <c r="G92" s="15">
        <f>'Exhibit 5'!B90*($B$147/$B92)</f>
        <v>373.09387499999991</v>
      </c>
      <c r="H92" s="15">
        <f>'Exhibit 5'!C90*($B$147/$B92)</f>
        <v>28.004624999999997</v>
      </c>
      <c r="I92" s="15">
        <f>'Exhibit 5'!D90*($B$147/$B92)</f>
        <v>14.289749999999998</v>
      </c>
      <c r="J92" s="18">
        <f t="shared" si="6"/>
        <v>3.7434963152625178E-2</v>
      </c>
      <c r="K92" s="19">
        <f>(1+ 'Exhibit 5'!F90)/(1+C92)-1</f>
        <v>2.184057971014397E-3</v>
      </c>
      <c r="L92" s="19">
        <f t="shared" si="7"/>
        <v>3.5250905181610781E-2</v>
      </c>
      <c r="M92" s="16">
        <v>0</v>
      </c>
      <c r="N92" s="17">
        <f>'Exhibit 5'!I90*($D$147/$D92)</f>
        <v>2889.9832815413301</v>
      </c>
      <c r="O92" s="17">
        <f>'Exhibit 5'!J90*($D$147/$D92)</f>
        <v>318.46960845245496</v>
      </c>
      <c r="P92" s="17">
        <f>'Exhibit 5'!K90*($D$147/$D92)</f>
        <v>177.85500310752022</v>
      </c>
      <c r="S92" s="19"/>
    </row>
    <row r="93" spans="1:19">
      <c r="A93" s="5">
        <v>1957</v>
      </c>
      <c r="B93" s="15">
        <v>28.6</v>
      </c>
      <c r="C93" s="18">
        <f t="shared" si="4"/>
        <v>3.6231884057970953E-2</v>
      </c>
      <c r="D93" s="15">
        <v>16.63</v>
      </c>
      <c r="E93" s="18">
        <f t="shared" si="5"/>
        <v>3.3561218147917904E-2</v>
      </c>
      <c r="F93" s="18"/>
      <c r="G93" s="15">
        <f>'Exhibit 5'!B91*($B$147/$B93)</f>
        <v>325.89037762237757</v>
      </c>
      <c r="H93" s="15">
        <f>'Exhibit 5'!C91*($B$147/$B93)</f>
        <v>26.708428321678319</v>
      </c>
      <c r="I93" s="15">
        <f>'Exhibit 5'!D91*($B$147/$B93)</f>
        <v>14.186375874125872</v>
      </c>
      <c r="J93" s="18">
        <f t="shared" si="6"/>
        <v>-8.849547986682027E-2</v>
      </c>
      <c r="K93" s="19">
        <f>(1+ 'Exhibit 5'!F91)/(1+C93)-1</f>
        <v>2.2853146853147877E-3</v>
      </c>
      <c r="L93" s="19">
        <f t="shared" si="7"/>
        <v>-9.0780794552135058E-2</v>
      </c>
      <c r="M93" s="16">
        <v>1</v>
      </c>
      <c r="N93" s="17">
        <f>'Exhibit 5'!I91*($D$147/$D93)</f>
        <v>2950.2055923030666</v>
      </c>
      <c r="O93" s="17">
        <f>'Exhibit 5'!J91*($D$147/$D93)</f>
        <v>305.02230907997597</v>
      </c>
      <c r="P93" s="17">
        <f>'Exhibit 5'!K91*($D$147/$D93)</f>
        <v>172.07979555021046</v>
      </c>
      <c r="S93" s="19"/>
    </row>
    <row r="94" spans="1:19">
      <c r="A94" s="5">
        <v>1958</v>
      </c>
      <c r="B94" s="15">
        <v>29</v>
      </c>
      <c r="C94" s="18">
        <f t="shared" si="4"/>
        <v>1.3986013986013957E-2</v>
      </c>
      <c r="D94" s="15">
        <v>17</v>
      </c>
      <c r="E94" s="18">
        <f t="shared" si="5"/>
        <v>2.2248947684906817E-2</v>
      </c>
      <c r="F94" s="18"/>
      <c r="G94" s="15">
        <f>'Exhibit 5'!B92*($B$147/$B94)</f>
        <v>434.72783793103446</v>
      </c>
      <c r="H94" s="15">
        <f>'Exhibit 5'!C92*($B$147/$B94)</f>
        <v>22.588339655172415</v>
      </c>
      <c r="I94" s="15">
        <f>'Exhibit 5'!D92*($B$147/$B94)</f>
        <v>13.678060344827585</v>
      </c>
      <c r="J94" s="18">
        <f t="shared" si="6"/>
        <v>0.3759408962833759</v>
      </c>
      <c r="K94" s="19">
        <f>(1+ 'Exhibit 5'!F92)/(1+C94)-1</f>
        <v>1.1256551724138086E-2</v>
      </c>
      <c r="L94" s="19">
        <f t="shared" si="7"/>
        <v>0.36468434455923782</v>
      </c>
      <c r="M94" s="16">
        <v>0</v>
      </c>
      <c r="N94" s="17">
        <f>'Exhibit 5'!I92*($D$147/$D94)</f>
        <v>2929.1423529411763</v>
      </c>
      <c r="O94" s="17">
        <f>'Exhibit 5'!J92*($D$147/$D94)</f>
        <v>266.78288235294116</v>
      </c>
      <c r="P94" s="17">
        <f>'Exhibit 5'!K92*($D$147/$D94)</f>
        <v>151.31876470588236</v>
      </c>
      <c r="S94" s="19"/>
    </row>
    <row r="95" spans="1:19">
      <c r="A95" s="5">
        <v>1959</v>
      </c>
      <c r="B95" s="15">
        <v>29.3</v>
      </c>
      <c r="C95" s="18">
        <f t="shared" si="4"/>
        <v>1.0344827586207028E-2</v>
      </c>
      <c r="D95" s="15">
        <v>17.239999999999998</v>
      </c>
      <c r="E95" s="18">
        <f t="shared" si="5"/>
        <v>1.4117647058823346E-2</v>
      </c>
      <c r="F95" s="18"/>
      <c r="G95" s="15">
        <f>'Exhibit 5'!B93*($B$147/$B95)</f>
        <v>448.92047610921497</v>
      </c>
      <c r="H95" s="15">
        <f>'Exhibit 5'!C93*($B$147/$B95)</f>
        <v>26.225063139931741</v>
      </c>
      <c r="I95" s="15">
        <f>'Exhibit 5'!D93*($B$147/$B95)</f>
        <v>14.156892491467577</v>
      </c>
      <c r="J95" s="18">
        <f t="shared" si="6"/>
        <v>6.5212135492794143E-2</v>
      </c>
      <c r="K95" s="19">
        <f>(1+ 'Exhibit 5'!F93)/(1+C95)-1</f>
        <v>2.6778156996587033E-2</v>
      </c>
      <c r="L95" s="19">
        <f t="shared" si="7"/>
        <v>3.8433978496207111E-2</v>
      </c>
      <c r="M95" s="16">
        <v>0</v>
      </c>
      <c r="N95" s="17">
        <f>'Exhibit 5'!I93*($D$147/$D95)</f>
        <v>3131.0600348027847</v>
      </c>
      <c r="O95" s="17">
        <f>'Exhibit 5'!J93*($D$147/$D95)</f>
        <v>332.58149651972161</v>
      </c>
      <c r="P95" s="17">
        <f>'Exhibit 5'!K93*($D$147/$D95)</f>
        <v>190.56020881670537</v>
      </c>
      <c r="S95" s="19"/>
    </row>
    <row r="96" spans="1:19">
      <c r="A96" s="5">
        <v>1960</v>
      </c>
      <c r="B96" s="15">
        <v>29.8</v>
      </c>
      <c r="C96" s="18">
        <f t="shared" si="4"/>
        <v>1.7064846416382284E-2</v>
      </c>
      <c r="D96" s="15">
        <v>17.48</v>
      </c>
      <c r="E96" s="18">
        <f t="shared" si="5"/>
        <v>1.3921113689095321E-2</v>
      </c>
      <c r="F96" s="18"/>
      <c r="G96" s="15">
        <f>'Exhibit 5'!B94*($B$147/$B96)</f>
        <v>454.24274496644296</v>
      </c>
      <c r="H96" s="15">
        <f>'Exhibit 5'!C94*($B$147/$B96)</f>
        <v>24.872300335570468</v>
      </c>
      <c r="I96" s="15">
        <f>'Exhibit 5'!D94*($B$147/$B96)</f>
        <v>14.832105704697986</v>
      </c>
      <c r="J96" s="18">
        <f t="shared" si="6"/>
        <v>4.4895200006476843E-2</v>
      </c>
      <c r="K96" s="19">
        <f>(1+ 'Exhibit 5'!F94)/(1+C96)-1</f>
        <v>2.5303355704697994E-2</v>
      </c>
      <c r="L96" s="19">
        <f t="shared" si="7"/>
        <v>1.9591844301778849E-2</v>
      </c>
      <c r="M96" s="16">
        <v>1</v>
      </c>
      <c r="N96" s="17">
        <f>'Exhibit 5'!I94*($D$147/$D96)</f>
        <v>3211.002459954233</v>
      </c>
      <c r="O96" s="17">
        <f>'Exhibit 5'!J94*($D$147/$D96)</f>
        <v>323.28701372997716</v>
      </c>
      <c r="P96" s="17">
        <f>'Exhibit 5'!K94*($D$147/$D96)</f>
        <v>188.53483981693364</v>
      </c>
      <c r="S96" s="19"/>
    </row>
    <row r="97" spans="1:19">
      <c r="A97" s="5">
        <v>1961</v>
      </c>
      <c r="B97" s="15">
        <v>30</v>
      </c>
      <c r="C97" s="18">
        <f t="shared" si="4"/>
        <v>6.7114093959730337E-3</v>
      </c>
      <c r="D97" s="15">
        <v>17.670000000000002</v>
      </c>
      <c r="E97" s="18">
        <f t="shared" si="5"/>
        <v>1.0869565217391353E-2</v>
      </c>
      <c r="F97" s="18"/>
      <c r="G97" s="15">
        <f>'Exhibit 5'!B95*($B$147/$B97)</f>
        <v>521.85838499999988</v>
      </c>
      <c r="H97" s="15">
        <f>'Exhibit 5'!C95*($B$147/$B97)</f>
        <v>24.102044999999997</v>
      </c>
      <c r="I97" s="15">
        <f>'Exhibit 5'!D95*($B$147/$B97)</f>
        <v>15.26211</v>
      </c>
      <c r="J97" s="18">
        <f t="shared" si="6"/>
        <v>0.18245255637419033</v>
      </c>
      <c r="K97" s="19">
        <f>(1+ 'Exhibit 5'!F95)/(1+C97)-1</f>
        <v>2.2239333333333278E-2</v>
      </c>
      <c r="L97" s="19">
        <f t="shared" si="7"/>
        <v>0.16021322304085706</v>
      </c>
      <c r="M97" s="16">
        <v>0</v>
      </c>
      <c r="N97" s="17">
        <f>'Exhibit 5'!I95*($D$147/$D97)</f>
        <v>3293.4082059988677</v>
      </c>
      <c r="O97" s="17">
        <f>'Exhibit 5'!J95*($D$147/$D97)</f>
        <v>326.82676853423879</v>
      </c>
      <c r="P97" s="17">
        <f>'Exhibit 5'!K95*($D$147/$D97)</f>
        <v>193.52354272778723</v>
      </c>
      <c r="S97" s="19"/>
    </row>
    <row r="98" spans="1:19">
      <c r="A98" s="5">
        <v>1962</v>
      </c>
      <c r="B98" s="15">
        <v>30.4</v>
      </c>
      <c r="C98" s="18">
        <f t="shared" si="4"/>
        <v>1.3333333333333197E-2</v>
      </c>
      <c r="D98" s="15">
        <v>17.89</v>
      </c>
      <c r="E98" s="18">
        <f t="shared" si="5"/>
        <v>1.2450481041312855E-2</v>
      </c>
      <c r="F98" s="18"/>
      <c r="G98" s="15">
        <f>'Exhibit 5'!B96*($B$147/$B98)</f>
        <v>485.09292434210533</v>
      </c>
      <c r="H98" s="15">
        <f>'Exhibit 5'!C96*($B$147/$B98)</f>
        <v>27.363833881578948</v>
      </c>
      <c r="I98" s="15">
        <f>'Exhibit 5'!D96*($B$147/$B98)</f>
        <v>15.881462171052632</v>
      </c>
      <c r="J98" s="18">
        <f t="shared" si="6"/>
        <v>-4.0018516684065419E-2</v>
      </c>
      <c r="K98" s="19">
        <f>(1+ 'Exhibit 5'!F96)/(1+C98)-1</f>
        <v>2.0296052631579187E-2</v>
      </c>
      <c r="L98" s="19">
        <f t="shared" si="7"/>
        <v>-6.0314569315644606E-2</v>
      </c>
      <c r="M98" s="16">
        <v>0</v>
      </c>
      <c r="N98" s="17">
        <f>'Exhibit 5'!I96*($D$147/$D98)</f>
        <v>3494.2918390162104</v>
      </c>
      <c r="O98" s="17">
        <f>'Exhibit 5'!J96*($D$147/$D98)</f>
        <v>369.58300726662941</v>
      </c>
      <c r="P98" s="17">
        <f>'Exhibit 5'!K96*($D$147/$D98)</f>
        <v>230.41190609278925</v>
      </c>
      <c r="S98" s="19"/>
    </row>
    <row r="99" spans="1:19">
      <c r="A99" s="5">
        <v>1963</v>
      </c>
      <c r="B99" s="15">
        <v>30.9</v>
      </c>
      <c r="C99" s="18">
        <f t="shared" si="4"/>
        <v>1.6447368421052655E-2</v>
      </c>
      <c r="D99" s="15">
        <v>18.09</v>
      </c>
      <c r="E99" s="18">
        <f t="shared" si="5"/>
        <v>1.1179429849077716E-2</v>
      </c>
      <c r="F99" s="18"/>
      <c r="G99" s="15">
        <f>'Exhibit 5'!B97*($B$147/$B99)</f>
        <v>560.79415048543694</v>
      </c>
      <c r="H99" s="15">
        <f>'Exhibit 5'!C97*($B$147/$B99)</f>
        <v>29.488456310679609</v>
      </c>
      <c r="I99" s="15">
        <f>'Exhibit 5'!D97*($B$147/$B99)</f>
        <v>16.724796116504855</v>
      </c>
      <c r="J99" s="18">
        <f t="shared" si="6"/>
        <v>0.19053261266423727</v>
      </c>
      <c r="K99" s="19">
        <f>(1+ 'Exhibit 5'!F97)/(1+C99)-1</f>
        <v>1.8252427184465958E-2</v>
      </c>
      <c r="L99" s="19">
        <f t="shared" si="7"/>
        <v>0.17228018547977131</v>
      </c>
      <c r="M99" s="16">
        <v>0</v>
      </c>
      <c r="N99" s="17">
        <f>'Exhibit 5'!I97*($D$147/$D99)</f>
        <v>3646.9743504698731</v>
      </c>
      <c r="O99" s="17">
        <f>'Exhibit 5'!J97*($D$147/$D99)</f>
        <v>402.61774461028193</v>
      </c>
      <c r="P99" s="17">
        <f>'Exhibit 5'!K97*($D$147/$D99)</f>
        <v>251.85024875621892</v>
      </c>
      <c r="S99" s="19"/>
    </row>
    <row r="100" spans="1:19">
      <c r="A100" s="5">
        <v>1964</v>
      </c>
      <c r="B100" s="15">
        <v>31.2</v>
      </c>
      <c r="C100" s="18">
        <f t="shared" si="4"/>
        <v>9.7087378640776656E-3</v>
      </c>
      <c r="D100" s="15">
        <v>18.37</v>
      </c>
      <c r="E100" s="18">
        <f t="shared" si="5"/>
        <v>1.5478164731896227E-2</v>
      </c>
      <c r="F100" s="18"/>
      <c r="G100" s="15">
        <f>'Exhibit 5'!B98*($B$147/$B100)</f>
        <v>625.65351923076923</v>
      </c>
      <c r="H100" s="15">
        <f>'Exhibit 5'!C98*($B$147/$B100)</f>
        <v>33.055312499999999</v>
      </c>
      <c r="I100" s="15">
        <f>'Exhibit 5'!D98*($B$147/$B100)</f>
        <v>18.162259615384613</v>
      </c>
      <c r="J100" s="18">
        <f t="shared" si="6"/>
        <v>0.14804296423001451</v>
      </c>
      <c r="K100" s="19">
        <f>(1+ 'Exhibit 5'!F98)/(1+C100)-1</f>
        <v>3.0891346153846033E-2</v>
      </c>
      <c r="L100" s="19">
        <f t="shared" si="7"/>
        <v>0.11715161807616847</v>
      </c>
      <c r="M100" s="16">
        <v>0</v>
      </c>
      <c r="N100" s="17">
        <f>'Exhibit 5'!I98*($D$147/$D100)</f>
        <v>3856.8316820903642</v>
      </c>
      <c r="O100" s="17">
        <f>'Exhibit 5'!J98*($D$147/$D100)</f>
        <v>436.97261839956451</v>
      </c>
      <c r="P100" s="17">
        <f>'Exhibit 5'!K98*($D$147/$D100)</f>
        <v>278.94262384322263</v>
      </c>
      <c r="S100" s="19"/>
    </row>
    <row r="101" spans="1:19">
      <c r="A101" s="5">
        <v>1965</v>
      </c>
      <c r="B101" s="15">
        <v>31.8</v>
      </c>
      <c r="C101" s="18">
        <f t="shared" si="4"/>
        <v>1.9230769230769384E-2</v>
      </c>
      <c r="D101" s="15">
        <v>18.7</v>
      </c>
      <c r="E101" s="18">
        <f t="shared" si="5"/>
        <v>1.7964071856287234E-2</v>
      </c>
      <c r="F101" s="18"/>
      <c r="G101" s="15">
        <f>'Exhibit 5'!B99*($B$147/$B101)</f>
        <v>665.16911320754707</v>
      </c>
      <c r="H101" s="15">
        <f>'Exhibit 5'!C99*($B$147/$B101)</f>
        <v>36.993438679245287</v>
      </c>
      <c r="I101" s="15">
        <f>'Exhibit 5'!D99*($B$147/$B101)</f>
        <v>19.387698113207549</v>
      </c>
      <c r="J101" s="18">
        <f t="shared" si="6"/>
        <v>9.4146824527425288E-2</v>
      </c>
      <c r="K101" s="19">
        <f>(1+ 'Exhibit 5'!F99)/(1+C101)-1</f>
        <v>2.4890566037735651E-2</v>
      </c>
      <c r="L101" s="19">
        <f t="shared" si="7"/>
        <v>6.9256258489689637E-2</v>
      </c>
      <c r="M101" s="16">
        <v>0</v>
      </c>
      <c r="N101" s="17">
        <f>'Exhibit 5'!I99*($D$147/$D101)</f>
        <v>4108.644224598931</v>
      </c>
      <c r="O101" s="17">
        <f>'Exhibit 5'!J99*($D$147/$D101)</f>
        <v>493.34668449197864</v>
      </c>
      <c r="P101" s="17">
        <f>'Exhibit 5'!K99*($D$147/$D101)</f>
        <v>321.53165775401078</v>
      </c>
      <c r="S101" s="19"/>
    </row>
    <row r="102" spans="1:19">
      <c r="A102" s="5">
        <v>1966</v>
      </c>
      <c r="B102" s="15">
        <v>32.9</v>
      </c>
      <c r="C102" s="18">
        <f t="shared" si="4"/>
        <v>3.459119496855334E-2</v>
      </c>
      <c r="D102" s="15">
        <v>19.23</v>
      </c>
      <c r="E102" s="18">
        <f t="shared" si="5"/>
        <v>2.8342245989304793E-2</v>
      </c>
      <c r="F102" s="18"/>
      <c r="G102" s="15">
        <f>'Exhibit 5'!B100*($B$147/$B102)</f>
        <v>581.81943009118538</v>
      </c>
      <c r="H102" s="15">
        <f>'Exhibit 5'!C100*($B$147/$B102)</f>
        <v>38.236800911854104</v>
      </c>
      <c r="I102" s="15">
        <f>'Exhibit 5'!D100*($B$147/$B102)</f>
        <v>19.772904255319148</v>
      </c>
      <c r="J102" s="18">
        <f t="shared" si="6"/>
        <v>-9.5579872244015651E-2</v>
      </c>
      <c r="K102" s="19">
        <f>(1+ 'Exhibit 5'!F100)/(1+C102)-1</f>
        <v>1.9146504559270694E-2</v>
      </c>
      <c r="L102" s="19">
        <f t="shared" si="7"/>
        <v>-0.11472637680328635</v>
      </c>
      <c r="M102" s="16">
        <v>0</v>
      </c>
      <c r="N102" s="17">
        <f>'Exhibit 5'!I100*($D$147/$D102)</f>
        <v>4378.4529381175244</v>
      </c>
      <c r="O102" s="17">
        <f>'Exhibit 5'!J100*($D$147/$D102)</f>
        <v>516.28138325533018</v>
      </c>
      <c r="P102" s="17">
        <f>'Exhibit 5'!K100*($D$147/$D102)</f>
        <v>334.15923036921475</v>
      </c>
      <c r="S102" s="19"/>
    </row>
    <row r="103" spans="1:19">
      <c r="A103" s="5">
        <v>1967</v>
      </c>
      <c r="B103" s="15">
        <v>34.1</v>
      </c>
      <c r="C103" s="18">
        <f t="shared" si="4"/>
        <v>3.6474164133738718E-2</v>
      </c>
      <c r="D103" s="15">
        <v>19.79</v>
      </c>
      <c r="E103" s="18">
        <f t="shared" si="5"/>
        <v>2.9121164846593883E-2</v>
      </c>
      <c r="F103" s="18"/>
      <c r="G103" s="15">
        <f>'Exhibit 5'!B101*($B$147/$B103)</f>
        <v>631.73729032258063</v>
      </c>
      <c r="H103" s="15">
        <f>'Exhibit 5'!C101*($B$147/$B103)</f>
        <v>35.428869501466274</v>
      </c>
      <c r="I103" s="15">
        <f>'Exhibit 5'!D101*($B$147/$B103)</f>
        <v>19.409436950146624</v>
      </c>
      <c r="J103" s="18">
        <f t="shared" si="6"/>
        <v>0.11915603638516603</v>
      </c>
      <c r="K103" s="19">
        <f>(1+ 'Exhibit 5'!F101)/(1+C103)-1</f>
        <v>1.8356304985337246E-2</v>
      </c>
      <c r="L103" s="19">
        <f t="shared" si="7"/>
        <v>0.10079973139982878</v>
      </c>
      <c r="M103" s="16">
        <v>0</v>
      </c>
      <c r="N103" s="17">
        <f>'Exhibit 5'!I101*($D$147/$D103)</f>
        <v>4498.3439615967663</v>
      </c>
      <c r="O103" s="17">
        <f>'Exhibit 5'!J101*($D$147/$D103)</f>
        <v>490.18741788782222</v>
      </c>
      <c r="P103" s="17">
        <f>'Exhibit 5'!K101*($D$147/$D103)</f>
        <v>318.43911066195051</v>
      </c>
      <c r="S103" s="19"/>
    </row>
    <row r="104" spans="1:19">
      <c r="A104" s="5">
        <v>1968</v>
      </c>
      <c r="B104" s="15">
        <v>35.6</v>
      </c>
      <c r="C104" s="18">
        <f t="shared" si="4"/>
        <v>4.3988269794721369E-2</v>
      </c>
      <c r="D104" s="15">
        <v>20.63</v>
      </c>
      <c r="E104" s="18">
        <f t="shared" si="5"/>
        <v>4.2445679636179845E-2</v>
      </c>
      <c r="F104" s="18"/>
      <c r="G104" s="15">
        <f>'Exhibit 5'!B102*($B$147/$B104)</f>
        <v>649.68810674157305</v>
      </c>
      <c r="H104" s="15">
        <f>'Exhibit 5'!C102*($B$147/$B104)</f>
        <v>36.673887640449436</v>
      </c>
      <c r="I104" s="15">
        <f>'Exhibit 5'!D102*($B$147/$B104)</f>
        <v>19.546672752808988</v>
      </c>
      <c r="J104" s="18">
        <f t="shared" si="6"/>
        <v>5.9356143362463643E-2</v>
      </c>
      <c r="K104" s="19">
        <f>(1+ 'Exhibit 5'!F102)/(1+C104)-1</f>
        <v>1.6965449438202329E-2</v>
      </c>
      <c r="L104" s="19">
        <f t="shared" si="7"/>
        <v>4.2390693924261313E-2</v>
      </c>
      <c r="M104" s="16">
        <v>0</v>
      </c>
      <c r="N104" s="17">
        <f>'Exhibit 5'!I102*($D$147/$D104)</f>
        <v>4719.8097430925836</v>
      </c>
      <c r="O104" s="17">
        <f>'Exhibit 5'!J102*($D$147/$D104)</f>
        <v>509.28875424139608</v>
      </c>
      <c r="P104" s="17">
        <f>'Exhibit 5'!K102*($D$147/$D104)</f>
        <v>310.9816286960737</v>
      </c>
      <c r="S104" s="19"/>
    </row>
    <row r="105" spans="1:19">
      <c r="A105" s="5">
        <v>1969</v>
      </c>
      <c r="B105" s="15">
        <v>37.799999999999997</v>
      </c>
      <c r="C105" s="18">
        <f t="shared" si="4"/>
        <v>6.1797752808988582E-2</v>
      </c>
      <c r="D105" s="15">
        <v>21.64</v>
      </c>
      <c r="E105" s="18">
        <f t="shared" si="5"/>
        <v>4.8957828405235215E-2</v>
      </c>
      <c r="F105" s="18"/>
      <c r="G105" s="15">
        <f>'Exhibit 5'!B103*($B$147/$B105)</f>
        <v>541.53746428571435</v>
      </c>
      <c r="H105" s="15">
        <f>'Exhibit 5'!C103*($B$147/$B105)</f>
        <v>34.659357142857147</v>
      </c>
      <c r="I105" s="15">
        <f>'Exhibit 5'!D103*($B$147/$B105)</f>
        <v>18.948714285714289</v>
      </c>
      <c r="J105" s="18">
        <f t="shared" si="6"/>
        <v>-0.13729961691545389</v>
      </c>
      <c r="K105" s="19">
        <f>(1+ 'Exhibit 5'!F103)/(1+C105)-1</f>
        <v>1.7613756613756859E-2</v>
      </c>
      <c r="L105" s="19">
        <f t="shared" si="7"/>
        <v>-0.15491337352921075</v>
      </c>
      <c r="M105" s="16">
        <v>0</v>
      </c>
      <c r="N105" s="17">
        <f>'Exhibit 5'!I103*($D$147/$D105)</f>
        <v>4869.0327634011092</v>
      </c>
      <c r="O105" s="17">
        <f>'Exhibit 5'!J103*($D$147/$D105)</f>
        <v>469.7645101663586</v>
      </c>
      <c r="P105" s="17">
        <f>'Exhibit 5'!K103*($D$147/$D105)</f>
        <v>278.8033271719039</v>
      </c>
      <c r="S105" s="19"/>
    </row>
    <row r="106" spans="1:19">
      <c r="A106" s="5">
        <v>1970</v>
      </c>
      <c r="B106" s="15">
        <v>39.799999999999997</v>
      </c>
      <c r="C106" s="18">
        <f t="shared" si="4"/>
        <v>5.2910052910053018E-2</v>
      </c>
      <c r="D106" s="15">
        <v>22.79</v>
      </c>
      <c r="E106" s="18">
        <f t="shared" si="5"/>
        <v>5.3142329020332557E-2</v>
      </c>
      <c r="F106" s="18"/>
      <c r="G106" s="15">
        <f>'Exhibit 5'!B104*($B$147/$B106)</f>
        <v>532.43494597989945</v>
      </c>
      <c r="H106" s="15">
        <f>'Exhibit 5'!C104*($B$147/$B106)</f>
        <v>29.215865577889449</v>
      </c>
      <c r="I106" s="15">
        <f>'Exhibit 5'!D104*($B$147/$B106)</f>
        <v>17.88261557788945</v>
      </c>
      <c r="J106" s="18">
        <f t="shared" si="6"/>
        <v>1.6213277660587E-2</v>
      </c>
      <c r="K106" s="19">
        <f>(1+ 'Exhibit 5'!F104)/(1+C106)-1</f>
        <v>3.6270854271356567E-2</v>
      </c>
      <c r="L106" s="19">
        <f t="shared" si="7"/>
        <v>-2.0057576610769567E-2</v>
      </c>
      <c r="M106" s="16">
        <v>1</v>
      </c>
      <c r="N106" s="17">
        <f>'Exhibit 5'!I104*($D$147/$D106)</f>
        <v>4877.1930232558143</v>
      </c>
      <c r="O106" s="17">
        <f>'Exhibit 5'!J104*($D$147/$D106)</f>
        <v>390.75568231680563</v>
      </c>
      <c r="P106" s="17">
        <f>'Exhibit 5'!K104*($D$147/$D106)</f>
        <v>233.45612110574814</v>
      </c>
      <c r="S106" s="19"/>
    </row>
    <row r="107" spans="1:19">
      <c r="A107" s="5">
        <v>1971</v>
      </c>
      <c r="B107" s="15">
        <v>41.1</v>
      </c>
      <c r="C107" s="18">
        <f t="shared" si="4"/>
        <v>3.2663316582914659E-2</v>
      </c>
      <c r="D107" s="15">
        <v>23.94</v>
      </c>
      <c r="E107" s="18">
        <f t="shared" si="5"/>
        <v>5.0460728389644771E-2</v>
      </c>
      <c r="F107" s="18"/>
      <c r="G107" s="15">
        <f>'Exhibit 5'!B105*($B$147/$B107)</f>
        <v>569.69572992700728</v>
      </c>
      <c r="H107" s="15">
        <f>'Exhibit 5'!C105*($B$147/$B107)</f>
        <v>31.435291970802918</v>
      </c>
      <c r="I107" s="15">
        <f>'Exhibit 5'!D105*($B$147/$B107)</f>
        <v>16.930937956204378</v>
      </c>
      <c r="J107" s="18">
        <f t="shared" si="6"/>
        <v>0.10178092612530754</v>
      </c>
      <c r="K107" s="19">
        <f>(1+ 'Exhibit 5'!F105)/(1+C107)-1</f>
        <v>2.3179562043795565E-2</v>
      </c>
      <c r="L107" s="19">
        <f t="shared" si="7"/>
        <v>7.8601364081511971E-2</v>
      </c>
      <c r="M107" s="16">
        <v>0</v>
      </c>
      <c r="N107" s="17">
        <f>'Exhibit 5'!I105*($D$147/$D107)</f>
        <v>5039.4911445279868</v>
      </c>
      <c r="O107" s="17">
        <f>'Exhibit 5'!J105*($D$147/$D107)</f>
        <v>434.12639933166247</v>
      </c>
      <c r="P107" s="17">
        <f>'Exhibit 5'!K105*($D$147/$D107)</f>
        <v>269.71073517126149</v>
      </c>
      <c r="S107" s="19"/>
    </row>
    <row r="108" spans="1:19">
      <c r="A108" s="5">
        <v>1972</v>
      </c>
      <c r="B108" s="15">
        <v>42.6</v>
      </c>
      <c r="C108" s="18">
        <f t="shared" si="4"/>
        <v>3.649635036496357E-2</v>
      </c>
      <c r="D108" s="15">
        <v>24.98</v>
      </c>
      <c r="E108" s="18">
        <f t="shared" si="5"/>
        <v>4.3441938178780282E-2</v>
      </c>
      <c r="F108" s="18"/>
      <c r="G108" s="15">
        <f>'Exhibit 5'!B106*($B$147/$B108)</f>
        <v>630.0861338028169</v>
      </c>
      <c r="H108" s="15">
        <f>'Exhibit 5'!C106*($B$147/$B108)</f>
        <v>34.159373239436619</v>
      </c>
      <c r="I108" s="15">
        <f>'Exhibit 5'!D106*($B$147/$B108)</f>
        <v>16.76044014084507</v>
      </c>
      <c r="J108" s="18">
        <f t="shared" si="6"/>
        <v>0.13542464856905223</v>
      </c>
      <c r="K108" s="19">
        <f>(1+ 'Exhibit 5'!F106)/(1+C108)-1</f>
        <v>9.3619718309858602E-3</v>
      </c>
      <c r="L108" s="19">
        <f t="shared" si="7"/>
        <v>0.12606267673806637</v>
      </c>
      <c r="M108" s="16">
        <v>0</v>
      </c>
      <c r="N108" s="17">
        <f>'Exhibit 5'!I106*($D$147/$D108)</f>
        <v>5303.6326661329067</v>
      </c>
      <c r="O108" s="17">
        <f>'Exhibit 5'!J106*($D$147/$D108)</f>
        <v>484.70504403522818</v>
      </c>
      <c r="P108" s="17">
        <f>'Exhibit 5'!K106*($D$147/$D108)</f>
        <v>309.76457165732586</v>
      </c>
      <c r="S108" s="19"/>
    </row>
    <row r="109" spans="1:19">
      <c r="A109" s="5">
        <v>1973</v>
      </c>
      <c r="B109" s="15">
        <v>46.6</v>
      </c>
      <c r="C109" s="18">
        <f t="shared" si="4"/>
        <v>9.3896713615023497E-2</v>
      </c>
      <c r="D109" s="15">
        <v>26.34</v>
      </c>
      <c r="E109" s="18">
        <f t="shared" si="5"/>
        <v>5.4443554843875086E-2</v>
      </c>
      <c r="F109" s="18"/>
      <c r="G109" s="15">
        <f>'Exhibit 5'!B107*($B$147/$B109)</f>
        <v>467.48440236051499</v>
      </c>
      <c r="H109" s="15">
        <f>'Exhibit 5'!C107*($B$147/$B109)</f>
        <v>39.690695278969955</v>
      </c>
      <c r="I109" s="15">
        <f>'Exhibit 5'!D107*($B$147/$B109)</f>
        <v>16.440508583690985</v>
      </c>
      <c r="J109" s="18">
        <f t="shared" si="6"/>
        <v>-0.23197022600143669</v>
      </c>
      <c r="K109" s="19">
        <f>(1+ 'Exhibit 5'!F107)/(1+C109)-1</f>
        <v>-1.3343776824034426E-2</v>
      </c>
      <c r="L109" s="19">
        <f t="shared" si="7"/>
        <v>-0.21862644917740226</v>
      </c>
      <c r="M109" s="16">
        <v>0</v>
      </c>
      <c r="N109" s="17">
        <f>'Exhibit 5'!I107*($D$147/$D109)</f>
        <v>5602.8221336370543</v>
      </c>
      <c r="O109" s="17">
        <f>'Exhibit 5'!J107*($D$147/$D109)</f>
        <v>523.21769172361428</v>
      </c>
      <c r="P109" s="17">
        <f>'Exhibit 5'!K107*($D$147/$D109)</f>
        <v>327.10911161731212</v>
      </c>
      <c r="S109" s="19"/>
    </row>
    <row r="110" spans="1:19">
      <c r="A110" s="5">
        <v>1974</v>
      </c>
      <c r="B110" s="15">
        <v>52.1</v>
      </c>
      <c r="C110" s="18">
        <f t="shared" si="4"/>
        <v>0.11802575107296143</v>
      </c>
      <c r="D110" s="15">
        <v>28.7</v>
      </c>
      <c r="E110" s="18">
        <f t="shared" si="5"/>
        <v>8.9597570235383506E-2</v>
      </c>
      <c r="F110" s="18"/>
      <c r="G110" s="15">
        <f>'Exhibit 5'!B108*($B$147/$B110)</f>
        <v>315.67778119001923</v>
      </c>
      <c r="H110" s="15">
        <f>'Exhibit 5'!C108*($B$147/$B110)</f>
        <v>38.676619001919391</v>
      </c>
      <c r="I110" s="15">
        <f>'Exhibit 5'!D108*($B$147/$B110)</f>
        <v>15.66207293666027</v>
      </c>
      <c r="J110" s="18">
        <f t="shared" si="6"/>
        <v>-0.29122800150419448</v>
      </c>
      <c r="K110" s="19">
        <f>(1+ 'Exhibit 5'!F108)/(1+C110)-1</f>
        <v>-6.9101727447217209E-3</v>
      </c>
      <c r="L110" s="19">
        <f t="shared" si="7"/>
        <v>-0.28431782875947276</v>
      </c>
      <c r="M110" s="16">
        <v>1</v>
      </c>
      <c r="N110" s="17">
        <f>'Exhibit 5'!I108*($D$147/$D110)</f>
        <v>5575.1403484320554</v>
      </c>
      <c r="O110" s="17">
        <f>'Exhibit 5'!J108*($D$147/$D110)</f>
        <v>452.47620209059232</v>
      </c>
      <c r="P110" s="17">
        <f>'Exhibit 5'!K108*($D$147/$D110)</f>
        <v>262.4145993031359</v>
      </c>
      <c r="S110" s="19"/>
    </row>
    <row r="111" spans="1:19">
      <c r="A111" s="5">
        <v>1975</v>
      </c>
      <c r="B111" s="15">
        <v>55.6</v>
      </c>
      <c r="C111" s="18">
        <f t="shared" si="4"/>
        <v>6.7178502879078783E-2</v>
      </c>
      <c r="D111" s="15">
        <v>31.36</v>
      </c>
      <c r="E111" s="18">
        <f t="shared" si="5"/>
        <v>9.2682926829268375E-2</v>
      </c>
      <c r="F111" s="18"/>
      <c r="G111" s="15">
        <f>'Exhibit 5'!B109*($B$147/$B111)</f>
        <v>394.86999820143882</v>
      </c>
      <c r="H111" s="15">
        <f>'Exhibit 5'!C109*($B$147/$B111)</f>
        <v>32.450600719424457</v>
      </c>
      <c r="I111" s="15">
        <f>'Exhibit 5'!D109*($B$147/$B111)</f>
        <v>15.002287769784173</v>
      </c>
      <c r="J111" s="18">
        <f t="shared" si="6"/>
        <v>0.29838813623852833</v>
      </c>
      <c r="K111" s="19">
        <f>(1+ 'Exhibit 5'!F109)/(1+C111)-1</f>
        <v>4.892805755395635E-3</v>
      </c>
      <c r="L111" s="19">
        <f t="shared" si="7"/>
        <v>0.2934953304831327</v>
      </c>
      <c r="M111" s="16">
        <v>0</v>
      </c>
      <c r="N111" s="17">
        <f>'Exhibit 5'!I109*($D$147/$D111)</f>
        <v>5563.783769132654</v>
      </c>
      <c r="O111" s="17">
        <f>'Exhibit 5'!J109*($D$147/$D111)</f>
        <v>457.58160076530618</v>
      </c>
      <c r="P111" s="17">
        <f>'Exhibit 5'!K109*($D$147/$D111)</f>
        <v>287.26505102040818</v>
      </c>
      <c r="S111" s="19"/>
    </row>
    <row r="112" spans="1:19">
      <c r="A112" s="5">
        <v>1976</v>
      </c>
      <c r="B112" s="15">
        <v>58.5</v>
      </c>
      <c r="C112" s="18">
        <f t="shared" si="4"/>
        <v>5.2158273381294862E-2</v>
      </c>
      <c r="D112" s="15">
        <v>33.08</v>
      </c>
      <c r="E112" s="18">
        <f t="shared" si="5"/>
        <v>5.4846938775510168E-2</v>
      </c>
      <c r="F112" s="18"/>
      <c r="G112" s="15">
        <f>'Exhibit 5'!B110*($B$147/$B112)</f>
        <v>402.22382307692305</v>
      </c>
      <c r="H112" s="15">
        <f>'Exhibit 5'!C110*($B$147/$B112)</f>
        <v>38.397438461538457</v>
      </c>
      <c r="I112" s="15">
        <f>'Exhibit 5'!D110*($B$147/$B112)</f>
        <v>15.692192307692306</v>
      </c>
      <c r="J112" s="18">
        <f t="shared" si="6"/>
        <v>5.8363555823807811E-2</v>
      </c>
      <c r="K112" s="19">
        <f>(1+ 'Exhibit 5'!F110)/(1+C112)-1</f>
        <v>4.6017094017094529E-3</v>
      </c>
      <c r="L112" s="19">
        <f t="shared" si="7"/>
        <v>5.3761846422098358E-2</v>
      </c>
      <c r="M112" s="16">
        <v>0</v>
      </c>
      <c r="N112" s="17">
        <f>'Exhibit 5'!I110*($D$147/$D112)</f>
        <v>5863.8106408706162</v>
      </c>
      <c r="O112" s="17">
        <f>'Exhibit 5'!J110*($D$147/$D112)</f>
        <v>544.34501209189852</v>
      </c>
      <c r="P112" s="17">
        <f>'Exhibit 5'!K110*($D$147/$D112)</f>
        <v>340.72312575574364</v>
      </c>
      <c r="S112" s="19"/>
    </row>
    <row r="113" spans="1:19">
      <c r="A113" s="5">
        <v>1977</v>
      </c>
      <c r="B113" s="15">
        <v>62.5</v>
      </c>
      <c r="C113" s="18">
        <f t="shared" si="4"/>
        <v>6.8376068376068355E-2</v>
      </c>
      <c r="D113" s="15">
        <v>35.14</v>
      </c>
      <c r="E113" s="18">
        <f t="shared" si="5"/>
        <v>6.227327690447404E-2</v>
      </c>
      <c r="F113" s="18"/>
      <c r="G113" s="15">
        <f>'Exhibit 5'!B111*($B$147/$B113)</f>
        <v>327.30426</v>
      </c>
      <c r="H113" s="15">
        <f>'Exhibit 5'!C111*($B$147/$B113)</f>
        <v>39.494109600000002</v>
      </c>
      <c r="I113" s="15">
        <f>'Exhibit 5'!D111*($B$147/$B113)</f>
        <v>16.936408799999999</v>
      </c>
      <c r="J113" s="18">
        <f t="shared" si="6"/>
        <v>-0.14415643964935942</v>
      </c>
      <c r="K113" s="19">
        <f>(1+ 'Exhibit 5'!F111)/(1+C113)-1</f>
        <v>-1.4579200000000014E-2</v>
      </c>
      <c r="L113" s="19">
        <f t="shared" si="7"/>
        <v>-0.12957723964935941</v>
      </c>
      <c r="M113" s="16">
        <v>0</v>
      </c>
      <c r="N113" s="17">
        <f>'Exhibit 5'!I111*($D$147/$D113)</f>
        <v>6132.7450199203186</v>
      </c>
      <c r="O113" s="17">
        <f>'Exhibit 5'!J111*($D$147/$D113)</f>
        <v>605.04262948207167</v>
      </c>
      <c r="P113" s="17">
        <f>'Exhibit 5'!K111*($D$147/$D113)</f>
        <v>386.01602162777465</v>
      </c>
      <c r="S113" s="19"/>
    </row>
    <row r="114" spans="1:19">
      <c r="A114" s="5">
        <v>1978</v>
      </c>
      <c r="B114" s="15">
        <v>68.3</v>
      </c>
      <c r="C114" s="18">
        <f t="shared" si="4"/>
        <v>9.2799999999999994E-2</v>
      </c>
      <c r="D114" s="15">
        <v>37.6</v>
      </c>
      <c r="E114" s="18">
        <f t="shared" si="5"/>
        <v>7.0005691519635871E-2</v>
      </c>
      <c r="F114" s="18"/>
      <c r="G114" s="15">
        <f>'Exhibit 5'!B112*($B$147/$B114)</f>
        <v>330.90435065885799</v>
      </c>
      <c r="H114" s="15">
        <f>'Exhibit 5'!C112*($B$147/$B114)</f>
        <v>40.919172035139091</v>
      </c>
      <c r="I114" s="15">
        <f>'Exhibit 5'!D112*($B$147/$B114)</f>
        <v>16.825644948755492</v>
      </c>
      <c r="J114" s="18">
        <f t="shared" si="6"/>
        <v>6.240595709818586E-2</v>
      </c>
      <c r="K114" s="19">
        <f>(1+ 'Exhibit 5'!F112)/(1+C114)-1</f>
        <v>-1.372620790629564E-2</v>
      </c>
      <c r="L114" s="19">
        <f t="shared" si="7"/>
        <v>7.61321650044815E-2</v>
      </c>
      <c r="M114" s="16">
        <v>0</v>
      </c>
      <c r="N114" s="17">
        <f>'Exhibit 5'!I112*($D$147/$D114)</f>
        <v>6475.0092021276587</v>
      </c>
      <c r="O114" s="17">
        <f>'Exhibit 5'!J112*($D$147/$D114)</f>
        <v>655.5788829787233</v>
      </c>
      <c r="P114" s="17">
        <f>'Exhibit 5'!K112*($D$147/$D114)</f>
        <v>422.30710106382975</v>
      </c>
      <c r="S114" s="19"/>
    </row>
    <row r="115" spans="1:19">
      <c r="A115" s="5">
        <v>1979</v>
      </c>
      <c r="B115" s="15">
        <v>77.8</v>
      </c>
      <c r="C115" s="18">
        <f t="shared" si="4"/>
        <v>0.13909224011713039</v>
      </c>
      <c r="D115" s="15">
        <v>40.71</v>
      </c>
      <c r="E115" s="18">
        <f t="shared" si="5"/>
        <v>8.2712765957446699E-2</v>
      </c>
      <c r="F115" s="18"/>
      <c r="G115" s="15">
        <f>'Exhibit 5'!B113*($B$147/$B115)</f>
        <v>323.01219215938306</v>
      </c>
      <c r="H115" s="15">
        <f>'Exhibit 5'!C113*($B$147/$B115)</f>
        <v>43.293597686375321</v>
      </c>
      <c r="I115" s="15">
        <f>'Exhibit 5'!D113*($B$147/$B115)</f>
        <v>16.460890102827765</v>
      </c>
      <c r="J115" s="18">
        <f t="shared" si="6"/>
        <v>2.5894889524092912E-2</v>
      </c>
      <c r="K115" s="19">
        <f>(1+ 'Exhibit 5'!F113)/(1+C115)-1</f>
        <v>-2.6593316195372863E-2</v>
      </c>
      <c r="L115" s="19">
        <f t="shared" si="7"/>
        <v>5.2488205719465775E-2</v>
      </c>
      <c r="M115" s="16">
        <v>0</v>
      </c>
      <c r="N115" s="17">
        <f>'Exhibit 5'!I113*($D$147/$D115)</f>
        <v>6679.4952345860956</v>
      </c>
      <c r="O115" s="17">
        <f>'Exhibit 5'!J113*($D$147/$D115)</f>
        <v>631.88872512896091</v>
      </c>
      <c r="P115" s="17">
        <f>'Exhibit 5'!K113*($D$147/$D115)</f>
        <v>403.49521002210759</v>
      </c>
      <c r="S115" s="19"/>
    </row>
    <row r="116" spans="1:19">
      <c r="A116" s="5">
        <v>1980</v>
      </c>
      <c r="B116" s="15">
        <v>87</v>
      </c>
      <c r="C116" s="18">
        <f t="shared" si="4"/>
        <v>0.11825192802056561</v>
      </c>
      <c r="D116" s="15">
        <v>44.38</v>
      </c>
      <c r="E116" s="18">
        <f t="shared" si="5"/>
        <v>9.0149840334070364E-2</v>
      </c>
      <c r="F116" s="18"/>
      <c r="G116" s="15">
        <f>'Exhibit 5'!B114*($B$147/$B116)</f>
        <v>346.43270172413793</v>
      </c>
      <c r="H116" s="15">
        <f>'Exhibit 5'!C114*($B$147/$B116)</f>
        <v>38.611210344827583</v>
      </c>
      <c r="I116" s="15">
        <f>'Exhibit 5'!D114*($B$147/$B116)</f>
        <v>16.048924137931035</v>
      </c>
      <c r="J116" s="18">
        <f t="shared" si="6"/>
        <v>0.12219177684540949</v>
      </c>
      <c r="K116" s="19">
        <f>(1+ 'Exhibit 5'!F114)/(1+C116)-1</f>
        <v>-4.0705747126438263E-3</v>
      </c>
      <c r="L116" s="19">
        <f t="shared" si="7"/>
        <v>0.12626235155805332</v>
      </c>
      <c r="M116" s="16">
        <v>0</v>
      </c>
      <c r="N116" s="17">
        <f>'Exhibit 5'!I114*($D$147/$D116)</f>
        <v>6663.4717214961693</v>
      </c>
      <c r="O116" s="17">
        <f>'Exhibit 5'!J114*($D$147/$D116)</f>
        <v>520.50734565119421</v>
      </c>
      <c r="P116" s="17">
        <f>'Exhibit 5'!K114*($D$147/$D116)</f>
        <v>317.51879224876069</v>
      </c>
      <c r="S116" s="19"/>
    </row>
    <row r="117" spans="1:19">
      <c r="A117" s="5">
        <v>1981</v>
      </c>
      <c r="B117" s="15">
        <v>94.3</v>
      </c>
      <c r="C117" s="18">
        <f t="shared" si="4"/>
        <v>8.3908045977011403E-2</v>
      </c>
      <c r="D117" s="15">
        <v>48.52</v>
      </c>
      <c r="E117" s="18">
        <f t="shared" si="5"/>
        <v>9.3285263632266746E-2</v>
      </c>
      <c r="F117" s="18"/>
      <c r="G117" s="15">
        <f>'Exhibit 5'!B115*($B$147/$B117)</f>
        <v>281.90107317073171</v>
      </c>
      <c r="H117" s="15">
        <f>'Exhibit 5'!C115*($B$147/$B117)</f>
        <v>36.920195121951217</v>
      </c>
      <c r="I117" s="15">
        <f>'Exhibit 5'!D115*($B$147/$B117)</f>
        <v>15.936256097560976</v>
      </c>
      <c r="J117" s="18">
        <f t="shared" si="6"/>
        <v>-0.14027362952167666</v>
      </c>
      <c r="K117" s="19">
        <f>(1+ 'Exhibit 5'!F115)/(1+C117)-1</f>
        <v>8.5239660657476124E-2</v>
      </c>
      <c r="L117" s="19">
        <f t="shared" si="7"/>
        <v>-0.22551329017915278</v>
      </c>
      <c r="M117" s="16">
        <v>1</v>
      </c>
      <c r="N117" s="17">
        <f>'Exhibit 5'!I115*($D$147/$D117)</f>
        <v>6836.9416735366849</v>
      </c>
      <c r="O117" s="17">
        <f>'Exhibit 5'!J115*($D$147/$D117)</f>
        <v>526.98320280296775</v>
      </c>
      <c r="P117" s="17">
        <f>'Exhibit 5'!K115*($D$147/$D117)</f>
        <v>347.48953009068418</v>
      </c>
      <c r="S117" s="19"/>
    </row>
    <row r="118" spans="1:19">
      <c r="A118" s="5">
        <v>1982</v>
      </c>
      <c r="B118" s="15">
        <v>97.8</v>
      </c>
      <c r="C118" s="18">
        <f t="shared" si="4"/>
        <v>3.7115588547189882E-2</v>
      </c>
      <c r="D118" s="15">
        <v>51.53</v>
      </c>
      <c r="E118" s="18">
        <f t="shared" si="5"/>
        <v>6.203627370156628E-2</v>
      </c>
      <c r="F118" s="18"/>
      <c r="G118" s="15">
        <f>'Exhibit 5'!B116*($B$147/$B118)</f>
        <v>334.36563957055216</v>
      </c>
      <c r="H118" s="15">
        <f>'Exhibit 5'!C116*($B$147/$B118)</f>
        <v>29.294944785276073</v>
      </c>
      <c r="I118" s="15">
        <f>'Exhibit 5'!D116*($B$147/$B118)</f>
        <v>15.922173312883434</v>
      </c>
      <c r="J118" s="18">
        <f t="shared" si="6"/>
        <v>0.24259127126942825</v>
      </c>
      <c r="K118" s="19">
        <f>(1+ 'Exhibit 5'!F116)/(1+C118)-1</f>
        <v>0.10498773006134954</v>
      </c>
      <c r="L118" s="19">
        <f t="shared" si="7"/>
        <v>0.13760354120807872</v>
      </c>
      <c r="M118" s="16">
        <v>1</v>
      </c>
      <c r="N118" s="17">
        <f>'Exhibit 5'!I116*($D$147/$D118)</f>
        <v>6706.2284106345824</v>
      </c>
      <c r="O118" s="17">
        <f>'Exhibit 5'!J116*($D$147/$D118)</f>
        <v>460.91536968756066</v>
      </c>
      <c r="P118" s="17">
        <f>'Exhibit 5'!K116*($D$147/$D118)</f>
        <v>327.59274209198526</v>
      </c>
      <c r="S118" s="19"/>
    </row>
    <row r="119" spans="1:19">
      <c r="A119" s="5">
        <v>1983</v>
      </c>
      <c r="B119" s="15">
        <v>101.9</v>
      </c>
      <c r="C119" s="18">
        <f t="shared" si="4"/>
        <v>4.1922290388548111E-2</v>
      </c>
      <c r="D119" s="15">
        <v>53.56</v>
      </c>
      <c r="E119" s="18">
        <f t="shared" si="5"/>
        <v>3.9394527459732265E-2</v>
      </c>
      <c r="F119" s="18"/>
      <c r="G119" s="15">
        <f>'Exhibit 5'!B117*($B$147/$B119)</f>
        <v>370.1156952894994</v>
      </c>
      <c r="H119" s="15">
        <f>'Exhibit 5'!C117*($B$147/$B119)</f>
        <v>31.208144749754656</v>
      </c>
      <c r="I119" s="15">
        <f>'Exhibit 5'!D117*($B$147/$B119)</f>
        <v>15.770901373895974</v>
      </c>
      <c r="J119" s="18">
        <f t="shared" si="6"/>
        <v>0.15408568045154092</v>
      </c>
      <c r="K119" s="19">
        <f>(1+ 'Exhibit 5'!F117)/(1+C119)-1</f>
        <v>4.9694406280667236E-2</v>
      </c>
      <c r="L119" s="19">
        <f t="shared" si="7"/>
        <v>0.10439127417087368</v>
      </c>
      <c r="M119" s="16">
        <v>0</v>
      </c>
      <c r="N119" s="17">
        <f>'Exhibit 5'!I117*($D$147/$D119)</f>
        <v>7017.4031179985059</v>
      </c>
      <c r="O119" s="17">
        <f>'Exhibit 5'!J117*($D$147/$D119)</f>
        <v>539.69637789395074</v>
      </c>
      <c r="P119" s="17">
        <f>'Exhibit 5'!K117*($D$147/$D119)</f>
        <v>384.03698655713214</v>
      </c>
      <c r="S119" s="19"/>
    </row>
    <row r="120" spans="1:19">
      <c r="A120" s="5">
        <v>1984</v>
      </c>
      <c r="B120" s="15">
        <v>105.5</v>
      </c>
      <c r="C120" s="18">
        <f t="shared" si="4"/>
        <v>3.5328753680078373E-2</v>
      </c>
      <c r="D120" s="15">
        <v>55.47</v>
      </c>
      <c r="E120" s="18">
        <f t="shared" si="5"/>
        <v>3.5660941000746682E-2</v>
      </c>
      <c r="F120" s="18"/>
      <c r="G120" s="15">
        <f>'Exhibit 5'!B118*($B$147/$B120)</f>
        <v>368.7012383886256</v>
      </c>
      <c r="H120" s="15">
        <f>'Exhibit 5'!C118*($B$147/$B120)</f>
        <v>35.750763981042653</v>
      </c>
      <c r="I120" s="15">
        <f>'Exhibit 5'!D118*($B$147/$B120)</f>
        <v>16.178080094786729</v>
      </c>
      <c r="J120" s="18">
        <f t="shared" si="6"/>
        <v>3.9889211351507248E-2</v>
      </c>
      <c r="K120" s="19">
        <f>(1+ 'Exhibit 5'!F118)/(1+C120)-1</f>
        <v>7.3185687203791483E-2</v>
      </c>
      <c r="L120" s="19">
        <f t="shared" si="7"/>
        <v>-3.3296475852284235E-2</v>
      </c>
      <c r="M120" s="16">
        <v>0</v>
      </c>
      <c r="N120" s="17">
        <f>'Exhibit 5'!I118*($D$147/$D120)</f>
        <v>7525.5943212547327</v>
      </c>
      <c r="O120" s="17">
        <f>'Exhibit 5'!J118*($D$147/$D120)</f>
        <v>629.32123670452495</v>
      </c>
      <c r="P120" s="17">
        <f>'Exhibit 5'!K118*($D$147/$D120)</f>
        <v>447.73254011177215</v>
      </c>
      <c r="S120" s="19"/>
    </row>
    <row r="121" spans="1:19">
      <c r="A121" s="5">
        <v>1985</v>
      </c>
      <c r="B121" s="15">
        <v>109.6</v>
      </c>
      <c r="C121" s="18">
        <f t="shared" si="4"/>
        <v>3.8862559241706007E-2</v>
      </c>
      <c r="D121" s="15">
        <v>57.24</v>
      </c>
      <c r="E121" s="18">
        <f t="shared" si="5"/>
        <v>3.1909140075716769E-2</v>
      </c>
      <c r="F121" s="18"/>
      <c r="G121" s="15">
        <f>'Exhibit 5'!B119*($B$147/$B121)</f>
        <v>430.56009443430662</v>
      </c>
      <c r="H121" s="15">
        <f>'Exhibit 5'!C119*($B$147/$B121)</f>
        <v>30.215106295620441</v>
      </c>
      <c r="I121" s="15">
        <f>'Exhibit 5'!D119*($B$147/$B121)</f>
        <v>16.338079379562046</v>
      </c>
      <c r="J121" s="18">
        <f t="shared" si="6"/>
        <v>0.21208753126785118</v>
      </c>
      <c r="K121" s="19">
        <f>(1+ 'Exhibit 5'!F119)/(1+C121)-1</f>
        <v>4.2967609489051206E-2</v>
      </c>
      <c r="L121" s="19">
        <f t="shared" si="7"/>
        <v>0.16911992177879998</v>
      </c>
      <c r="M121" s="16">
        <v>0</v>
      </c>
      <c r="N121" s="17">
        <f>'Exhibit 5'!I119*($D$147/$D121)</f>
        <v>7845.1708071278817</v>
      </c>
      <c r="O121" s="17">
        <f>'Exhibit 5'!J119*($D$147/$D121)</f>
        <v>639.82171558350808</v>
      </c>
      <c r="P121" s="17">
        <f>'Exhibit 5'!K119*($D$147/$D121)</f>
        <v>460.41895527603072</v>
      </c>
      <c r="S121" s="19"/>
    </row>
    <row r="122" spans="1:19">
      <c r="A122" s="5">
        <v>1986</v>
      </c>
      <c r="B122" s="15">
        <v>111.2</v>
      </c>
      <c r="C122" s="18">
        <f t="shared" si="4"/>
        <v>1.4598540145985384E-2</v>
      </c>
      <c r="D122" s="15">
        <v>58.4</v>
      </c>
      <c r="E122" s="18">
        <f t="shared" si="5"/>
        <v>2.0265548567435232E-2</v>
      </c>
      <c r="F122" s="18"/>
      <c r="G122" s="15">
        <f>'Exhibit 5'!B120*($B$147/$B122)</f>
        <v>539.16510026978415</v>
      </c>
      <c r="H122" s="15">
        <f>'Exhibit 5'!C120*($B$147/$B122)</f>
        <v>29.515370503597122</v>
      </c>
      <c r="I122" s="15">
        <f>'Exhibit 5'!D120*($B$147/$B122)</f>
        <v>16.877573741007193</v>
      </c>
      <c r="J122" s="18">
        <f t="shared" si="6"/>
        <v>0.29144033829087324</v>
      </c>
      <c r="K122" s="19">
        <f>(1+ 'Exhibit 5'!F120)/(1+C122)-1</f>
        <v>5.765971223021582E-2</v>
      </c>
      <c r="L122" s="19">
        <f t="shared" si="7"/>
        <v>0.23378062606065741</v>
      </c>
      <c r="M122" s="16">
        <v>0</v>
      </c>
      <c r="N122" s="17">
        <f>'Exhibit 5'!I120*($D$147/$D122)</f>
        <v>8120.0952397260271</v>
      </c>
      <c r="O122" s="17">
        <f>'Exhibit 5'!J120*($D$147/$D122)</f>
        <v>573.86582191780826</v>
      </c>
      <c r="P122" s="17">
        <f>'Exhibit 5'!K120*($D$147/$D122)</f>
        <v>379.8057705479452</v>
      </c>
      <c r="S122" s="19"/>
    </row>
    <row r="123" spans="1:19">
      <c r="A123" s="5">
        <v>1987</v>
      </c>
      <c r="B123" s="15">
        <v>115.7</v>
      </c>
      <c r="C123" s="18">
        <f t="shared" si="4"/>
        <v>4.0467625899280657E-2</v>
      </c>
      <c r="D123" s="15">
        <v>59.89</v>
      </c>
      <c r="E123" s="18">
        <f t="shared" si="5"/>
        <v>2.5513698630136972E-2</v>
      </c>
      <c r="F123" s="18"/>
      <c r="G123" s="15">
        <f>'Exhibit 5'!B121*($B$147/$B123)</f>
        <v>490.70915471045805</v>
      </c>
      <c r="H123" s="15">
        <f>'Exhibit 5'!C121*($B$147/$B123)</f>
        <v>34.283815903197926</v>
      </c>
      <c r="I123" s="15">
        <f>'Exhibit 5'!D121*($B$147/$B123)</f>
        <v>17.25945246326707</v>
      </c>
      <c r="J123" s="18">
        <f t="shared" si="6"/>
        <v>-5.7860742619374128E-2</v>
      </c>
      <c r="K123" s="19">
        <f>(1+ 'Exhibit 5'!F121)/(1+C123)-1</f>
        <v>2.1175453759723295E-2</v>
      </c>
      <c r="L123" s="19">
        <f t="shared" si="7"/>
        <v>-7.9036196379097423E-2</v>
      </c>
      <c r="M123" s="16">
        <v>0</v>
      </c>
      <c r="N123" s="17">
        <f>'Exhibit 5'!I121*($D$147/$D123)</f>
        <v>8401.0746702287524</v>
      </c>
      <c r="O123" s="17">
        <f>'Exhibit 5'!J121*($D$147/$D123)</f>
        <v>631.34847219903156</v>
      </c>
      <c r="P123" s="17">
        <f>'Exhibit 5'!K121*($D$147/$D123)</f>
        <v>406.23651694773753</v>
      </c>
      <c r="S123" s="19"/>
    </row>
    <row r="124" spans="1:19">
      <c r="A124" s="5">
        <v>1988</v>
      </c>
      <c r="B124" s="15">
        <v>121.1</v>
      </c>
      <c r="C124" s="18">
        <f t="shared" si="4"/>
        <v>4.6672428694900514E-2</v>
      </c>
      <c r="D124" s="15">
        <v>61.98</v>
      </c>
      <c r="E124" s="18">
        <f t="shared" si="5"/>
        <v>3.4897311738186554E-2</v>
      </c>
      <c r="F124" s="18"/>
      <c r="G124" s="15">
        <f>'Exhibit 5'!B122*($B$147/$B124)</f>
        <v>534.20691701073497</v>
      </c>
      <c r="H124" s="15">
        <f>'Exhibit 5'!C122*($B$147/$B124)</f>
        <v>44.472009909165976</v>
      </c>
      <c r="I124" s="15">
        <f>'Exhibit 5'!D122*($B$147/$B124)</f>
        <v>18.211812138728323</v>
      </c>
      <c r="J124" s="18">
        <f t="shared" si="6"/>
        <v>0.1257559062158049</v>
      </c>
      <c r="K124" s="19">
        <f>(1+ 'Exhibit 5'!F122)/(1+C124)-1</f>
        <v>2.8306440957886148E-2</v>
      </c>
      <c r="L124" s="19">
        <f t="shared" si="7"/>
        <v>9.7449465257918755E-2</v>
      </c>
      <c r="M124" s="16">
        <v>0</v>
      </c>
      <c r="N124" s="17">
        <f>'Exhibit 5'!I122*($D$147/$D124)</f>
        <v>8755.1808002581492</v>
      </c>
      <c r="O124" s="17">
        <f>'Exhibit 5'!J122*($D$147/$D124)</f>
        <v>691.56694094869317</v>
      </c>
      <c r="P124" s="17">
        <f>'Exhibit 5'!K122*($D$147/$D124)</f>
        <v>455.37741206840917</v>
      </c>
      <c r="S124" s="19"/>
    </row>
    <row r="125" spans="1:19">
      <c r="A125" s="5">
        <v>1989</v>
      </c>
      <c r="B125" s="15">
        <v>127.4</v>
      </c>
      <c r="C125" s="18">
        <f t="shared" si="4"/>
        <v>5.2023121387283267E-2</v>
      </c>
      <c r="D125" s="15">
        <v>64.39</v>
      </c>
      <c r="E125" s="18">
        <f t="shared" si="5"/>
        <v>3.8883510809938793E-2</v>
      </c>
      <c r="F125" s="18"/>
      <c r="G125" s="15">
        <f>'Exhibit 5'!B123*($B$147/$B125)</f>
        <v>604.86106789638927</v>
      </c>
      <c r="H125" s="15">
        <f>'Exhibit 5'!C123*($B$147/$B125)</f>
        <v>40.689392072213501</v>
      </c>
      <c r="I125" s="15">
        <f>'Exhibit 5'!D123*($B$147/$B125)</f>
        <v>19.6597193877551</v>
      </c>
      <c r="J125" s="18">
        <f t="shared" si="6"/>
        <v>0.16906158905388069</v>
      </c>
      <c r="K125" s="19">
        <f>(1+ 'Exhibit 5'!F123)/(1+C125)-1</f>
        <v>3.8855494505494415E-2</v>
      </c>
      <c r="L125" s="19">
        <f t="shared" si="7"/>
        <v>0.13020609454838628</v>
      </c>
      <c r="M125" s="16">
        <v>0</v>
      </c>
      <c r="N125" s="17">
        <f>'Exhibit 5'!I123*($D$147/$D125)</f>
        <v>9077.4497126883052</v>
      </c>
      <c r="O125" s="17">
        <f>'Exhibit 5'!J123*($D$147/$D125)</f>
        <v>664.55974530206549</v>
      </c>
      <c r="P125" s="17">
        <f>'Exhibit 5'!K123*($D$147/$D125)</f>
        <v>430.31125951234662</v>
      </c>
      <c r="S125" s="19"/>
    </row>
    <row r="126" spans="1:19">
      <c r="A126" s="5">
        <v>1990</v>
      </c>
      <c r="B126" s="15">
        <v>134.6</v>
      </c>
      <c r="C126" s="18">
        <f t="shared" si="4"/>
        <v>5.6514913657770727E-2</v>
      </c>
      <c r="D126" s="15">
        <v>66.77</v>
      </c>
      <c r="E126" s="18">
        <f t="shared" si="5"/>
        <v>3.6962261220686354E-2</v>
      </c>
      <c r="F126" s="18"/>
      <c r="G126" s="15">
        <f>'Exhibit 5'!B124*($B$147/$B126)</f>
        <v>548.13861441307574</v>
      </c>
      <c r="H126" s="15">
        <f>'Exhibit 5'!C124*($B$147/$B126)</f>
        <v>35.936338038632989</v>
      </c>
      <c r="I126" s="15">
        <f>'Exhibit 5'!D124*($B$147/$B126)</f>
        <v>20.376274145616641</v>
      </c>
      <c r="J126" s="18">
        <f t="shared" si="6"/>
        <v>-6.0090128571347989E-2</v>
      </c>
      <c r="K126" s="19">
        <f>(1+ 'Exhibit 5'!F124)/(1+C126)-1</f>
        <v>2.6298811292719382E-2</v>
      </c>
      <c r="L126" s="19">
        <f t="shared" si="7"/>
        <v>-8.6388939864067371E-2</v>
      </c>
      <c r="M126" s="16">
        <v>1</v>
      </c>
      <c r="N126" s="17">
        <f>'Exhibit 5'!I124*($D$147/$D126)</f>
        <v>9251.9466227347621</v>
      </c>
      <c r="O126" s="17">
        <f>'Exhibit 5'!J124*($D$147/$D126)</f>
        <v>645.5134341770256</v>
      </c>
      <c r="P126" s="17">
        <f>'Exhibit 5'!K124*($D$147/$D126)</f>
        <v>420.3883031301483</v>
      </c>
      <c r="S126" s="19"/>
    </row>
    <row r="127" spans="1:19">
      <c r="A127" s="5">
        <v>1991</v>
      </c>
      <c r="B127" s="15">
        <v>138.1</v>
      </c>
      <c r="C127" s="18">
        <f t="shared" si="4"/>
        <v>2.6002971768201988E-2</v>
      </c>
      <c r="D127" s="15">
        <v>69</v>
      </c>
      <c r="E127" s="18">
        <f t="shared" si="5"/>
        <v>3.339823273925413E-2</v>
      </c>
      <c r="F127" s="18"/>
      <c r="G127" s="15">
        <f>'Exhibit 5'!B125*($B$147/$B127)</f>
        <v>682.91653294713979</v>
      </c>
      <c r="H127" s="15">
        <f>'Exhibit 5'!C125*($B$147/$B127)</f>
        <v>26.113252353367127</v>
      </c>
      <c r="I127" s="15">
        <f>'Exhibit 5'!D125*($B$147/$B127)</f>
        <v>20.023989862418535</v>
      </c>
      <c r="J127" s="18">
        <f t="shared" si="6"/>
        <v>0.2824137988567692</v>
      </c>
      <c r="K127" s="19">
        <f>(1+ 'Exhibit 5'!F125)/(1+C127)-1</f>
        <v>4.2102244750181095E-2</v>
      </c>
      <c r="L127" s="19">
        <f t="shared" si="7"/>
        <v>0.24031155410658811</v>
      </c>
      <c r="M127" s="16">
        <v>0</v>
      </c>
      <c r="N127" s="17">
        <f>'Exhibit 5'!I125*($D$147/$D127)</f>
        <v>9243.9991304347823</v>
      </c>
      <c r="O127" s="17">
        <f>'Exhibit 5'!J125*($D$147/$D127)</f>
        <v>675.70728985507253</v>
      </c>
      <c r="P127" s="17">
        <f>'Exhibit 5'!K125*($D$147/$D127)</f>
        <v>468.18894202898548</v>
      </c>
      <c r="S127" s="19"/>
    </row>
    <row r="128" spans="1:19">
      <c r="A128" s="5">
        <v>1992</v>
      </c>
      <c r="B128" s="15">
        <v>142.6</v>
      </c>
      <c r="C128" s="18">
        <f t="shared" si="4"/>
        <v>3.2585083272990589E-2</v>
      </c>
      <c r="D128" s="15">
        <v>70.569999999999993</v>
      </c>
      <c r="E128" s="18">
        <f t="shared" si="5"/>
        <v>2.2753623188405792E-2</v>
      </c>
      <c r="F128" s="18"/>
      <c r="G128" s="15">
        <f>'Exhibit 5'!B126*($B$147/$B128)</f>
        <v>691.80510483870978</v>
      </c>
      <c r="H128" s="15">
        <f>'Exhibit 5'!C126*($B$147/$B128)</f>
        <v>30.343862903225808</v>
      </c>
      <c r="I128" s="15">
        <f>'Exhibit 5'!D126*($B$147/$B128)</f>
        <v>19.678209677419357</v>
      </c>
      <c r="J128" s="18">
        <f t="shared" si="6"/>
        <v>4.1830560823749252E-2</v>
      </c>
      <c r="K128" s="19">
        <f>(1+ 'Exhibit 5'!F126)/(1+C128)-1</f>
        <v>6.3093267882186055E-3</v>
      </c>
      <c r="L128" s="19">
        <f t="shared" si="7"/>
        <v>3.5521234035530647E-2</v>
      </c>
      <c r="M128" s="16">
        <v>0</v>
      </c>
      <c r="N128" s="17">
        <f>'Exhibit 5'!I126*($D$147/$D128)</f>
        <v>9573.1200651835079</v>
      </c>
      <c r="O128" s="17">
        <f>'Exhibit 5'!J126*($D$147/$D128)</f>
        <v>695.80902649851225</v>
      </c>
      <c r="P128" s="17">
        <f>'Exhibit 5'!K126*($D$147/$D128)</f>
        <v>478.12166643049466</v>
      </c>
      <c r="S128" s="19"/>
    </row>
    <row r="129" spans="1:19">
      <c r="A129" s="5">
        <v>1993</v>
      </c>
      <c r="B129" s="15">
        <v>146.19999999999999</v>
      </c>
      <c r="C129" s="18">
        <f t="shared" si="4"/>
        <v>2.5245441795231471E-2</v>
      </c>
      <c r="D129" s="15">
        <v>72.25</v>
      </c>
      <c r="E129" s="18">
        <f t="shared" si="5"/>
        <v>2.3806149922063202E-2</v>
      </c>
      <c r="F129" s="18"/>
      <c r="G129" s="15">
        <f>'Exhibit 5'!B127*($B$147/$B129)</f>
        <v>733.31243741450078</v>
      </c>
      <c r="H129" s="15">
        <f>'Exhibit 5'!C127*($B$147/$B129)</f>
        <v>33.922231190150477</v>
      </c>
      <c r="I129" s="15">
        <f>'Exhibit 5'!D127*($B$147/$B129)</f>
        <v>19.503732558139536</v>
      </c>
      <c r="J129" s="18">
        <f t="shared" si="6"/>
        <v>8.8191117277393927E-2</v>
      </c>
      <c r="K129" s="19">
        <f>(1+ 'Exhibit 5'!F127)/(1+C129)-1</f>
        <v>8.9291381668945569E-3</v>
      </c>
      <c r="L129" s="19">
        <f t="shared" si="7"/>
        <v>7.926197911049937E-2</v>
      </c>
      <c r="M129" s="16">
        <v>0</v>
      </c>
      <c r="N129" s="17">
        <f>'Exhibit 5'!I127*($D$147/$D129)</f>
        <v>9835.8269480968866</v>
      </c>
      <c r="O129" s="17">
        <f>'Exhibit 5'!J127*($D$147/$D129)</f>
        <v>746.40581314878898</v>
      </c>
      <c r="P129" s="17">
        <f>'Exhibit 5'!K127*($D$147/$D129)</f>
        <v>501.89356401384083</v>
      </c>
      <c r="S129" s="19"/>
    </row>
    <row r="130" spans="1:19">
      <c r="A130" s="5">
        <v>1994</v>
      </c>
      <c r="B130" s="15">
        <v>150.30000000000001</v>
      </c>
      <c r="C130" s="18">
        <f t="shared" si="4"/>
        <v>2.8043775649794878E-2</v>
      </c>
      <c r="D130" s="15">
        <v>73.790000000000006</v>
      </c>
      <c r="E130" s="18">
        <f t="shared" si="5"/>
        <v>2.1314878892733757E-2</v>
      </c>
      <c r="F130" s="18"/>
      <c r="G130" s="15">
        <f>'Exhibit 5'!B128*($B$147/$B130)</f>
        <v>701.63600299401185</v>
      </c>
      <c r="H130" s="15">
        <f>'Exhibit 5'!C128*($B$147/$B130)</f>
        <v>46.147365269461076</v>
      </c>
      <c r="I130" s="15">
        <f>'Exhibit 5'!D128*($B$147/$B130)</f>
        <v>19.876544910179639</v>
      </c>
      <c r="J130" s="18">
        <f t="shared" si="6"/>
        <v>-1.6091216933280306E-2</v>
      </c>
      <c r="K130" s="19">
        <f>(1+ 'Exhibit 5'!F128)/(1+C130)-1</f>
        <v>1.5034597471723199E-2</v>
      </c>
      <c r="L130" s="19">
        <f t="shared" si="7"/>
        <v>-3.1125814405003505E-2</v>
      </c>
      <c r="M130" s="16">
        <v>0</v>
      </c>
      <c r="N130" s="17">
        <f>'Exhibit 5'!I128*($D$147/$D130)</f>
        <v>10232.716194606315</v>
      </c>
      <c r="O130" s="17">
        <f>'Exhibit 5'!J128*($D$147/$D130)</f>
        <v>870.69371188507921</v>
      </c>
      <c r="P130" s="17">
        <f>'Exhibit 5'!K128*($D$147/$D130)</f>
        <v>600.34324434205178</v>
      </c>
      <c r="S130" s="19"/>
    </row>
    <row r="131" spans="1:19">
      <c r="A131" s="5">
        <v>1995</v>
      </c>
      <c r="B131" s="15">
        <v>154.4</v>
      </c>
      <c r="C131" s="18">
        <f t="shared" si="4"/>
        <v>2.7278775781769848E-2</v>
      </c>
      <c r="D131" s="15">
        <v>75.319999999999993</v>
      </c>
      <c r="E131" s="18">
        <f t="shared" si="5"/>
        <v>2.0734516872204622E-2</v>
      </c>
      <c r="F131" s="18"/>
      <c r="G131" s="15">
        <f>'Exhibit 5'!B129*($B$147/$B131)</f>
        <v>901.99164054404139</v>
      </c>
      <c r="H131" s="15">
        <f>'Exhibit 5'!C129*($B$147/$B131)</f>
        <v>49.854555699481864</v>
      </c>
      <c r="I131" s="15">
        <f>'Exhibit 5'!D129*($B$147/$B131)</f>
        <v>20.244238018134713</v>
      </c>
      <c r="J131" s="18">
        <f t="shared" si="6"/>
        <v>0.3144078619495343</v>
      </c>
      <c r="K131" s="19">
        <f>(1+ 'Exhibit 5'!F129)/(1+C131)-1</f>
        <v>3.6232836787564615E-2</v>
      </c>
      <c r="L131" s="19">
        <f t="shared" si="7"/>
        <v>0.27817502516196968</v>
      </c>
      <c r="M131" s="16">
        <v>0</v>
      </c>
      <c r="N131" s="17">
        <f>'Exhibit 5'!I129*($D$147/$D131)</f>
        <v>10512.190268189062</v>
      </c>
      <c r="O131" s="17">
        <f>'Exhibit 5'!J129*($D$147/$D131)</f>
        <v>964.2449548592673</v>
      </c>
      <c r="P131" s="17">
        <f>'Exhibit 5'!K129*($D$147/$D131)</f>
        <v>665.5073287307489</v>
      </c>
      <c r="S131" s="19"/>
    </row>
    <row r="132" spans="1:19">
      <c r="A132" s="5">
        <v>1996</v>
      </c>
      <c r="B132" s="15">
        <v>159.1</v>
      </c>
      <c r="C132" s="18">
        <f t="shared" si="4"/>
        <v>3.0440414507771907E-2</v>
      </c>
      <c r="D132" s="15">
        <v>76.7</v>
      </c>
      <c r="E132" s="18">
        <f t="shared" si="5"/>
        <v>1.8321826872012892E-2</v>
      </c>
      <c r="F132" s="18"/>
      <c r="G132" s="15">
        <f>'Exhibit 5'!B130*($B$147/$B132)</f>
        <v>1091.6106618478946</v>
      </c>
      <c r="H132" s="15">
        <f>'Exhibit 5'!C130*($B$147/$B132)</f>
        <v>55.177469830295415</v>
      </c>
      <c r="I132" s="15">
        <f>'Exhibit 5'!D130*($B$147/$B132)</f>
        <v>21.227583280955375</v>
      </c>
      <c r="J132" s="18">
        <f t="shared" si="6"/>
        <v>0.23375671692216038</v>
      </c>
      <c r="K132" s="19">
        <f>(1+ 'Exhibit 5'!F130)/(1+C132)-1</f>
        <v>2.5580892520427501E-2</v>
      </c>
      <c r="L132" s="19">
        <f t="shared" si="7"/>
        <v>0.20817582440173288</v>
      </c>
      <c r="M132" s="16">
        <v>0</v>
      </c>
      <c r="N132" s="17">
        <f>'Exhibit 5'!I130*($D$147/$D132)</f>
        <v>10910.451916558017</v>
      </c>
      <c r="O132" s="17">
        <f>'Exhibit 5'!J130*($D$147/$D132)</f>
        <v>1058.8264797913951</v>
      </c>
      <c r="P132" s="17">
        <f>'Exhibit 5'!K130*($D$147/$D132)</f>
        <v>747.01076923076914</v>
      </c>
      <c r="S132" s="19"/>
    </row>
    <row r="133" spans="1:19">
      <c r="A133" s="5">
        <v>1997</v>
      </c>
      <c r="B133" s="15">
        <v>161.6</v>
      </c>
      <c r="C133" s="18">
        <f t="shared" si="4"/>
        <v>1.5713387806411072E-2</v>
      </c>
      <c r="D133" s="15">
        <v>78.010000000000005</v>
      </c>
      <c r="E133" s="18">
        <f t="shared" si="5"/>
        <v>1.7079530638852702E-2</v>
      </c>
      <c r="F133" s="18"/>
      <c r="G133" s="15">
        <f>'Exhibit 5'!B131*($B$147/$B133)</f>
        <v>1351.2375891089109</v>
      </c>
      <c r="H133" s="15">
        <f>'Exhibit 5'!C131*($B$147/$B133)</f>
        <v>55.712461633663366</v>
      </c>
      <c r="I133" s="15">
        <f>'Exhibit 5'!D131*($B$147/$B133)</f>
        <v>21.740764232673268</v>
      </c>
      <c r="J133" s="18">
        <f t="shared" si="6"/>
        <v>0.25775462014761397</v>
      </c>
      <c r="K133" s="19">
        <f>(1+ 'Exhibit 5'!F131)/(1+C133)-1</f>
        <v>4.1435519801980236E-2</v>
      </c>
      <c r="L133" s="19">
        <f t="shared" si="7"/>
        <v>0.21631910034563373</v>
      </c>
      <c r="M133" s="16">
        <v>0</v>
      </c>
      <c r="N133" s="17">
        <f>'Exhibit 5'!I131*($D$147/$D133)</f>
        <v>11400.386296628636</v>
      </c>
      <c r="O133" s="17">
        <f>'Exhibit 5'!J131*($D$147/$D133)</f>
        <v>1146.594000769132</v>
      </c>
      <c r="P133" s="17">
        <f>'Exhibit 5'!K131*($D$147/$D133)</f>
        <v>821.47408024612218</v>
      </c>
      <c r="S133" s="19"/>
    </row>
    <row r="134" spans="1:19">
      <c r="A134" s="5">
        <v>1998</v>
      </c>
      <c r="B134" s="15">
        <v>164.3</v>
      </c>
      <c r="C134" s="18">
        <f t="shared" si="4"/>
        <v>1.6707920792079278E-2</v>
      </c>
      <c r="D134" s="15">
        <v>78.86</v>
      </c>
      <c r="E134" s="18">
        <f t="shared" si="5"/>
        <v>1.0896038969362865E-2</v>
      </c>
      <c r="F134" s="18"/>
      <c r="G134" s="15">
        <f>'Exhibit 5'!B132*($B$147/$B134)</f>
        <v>1722.7781622032865</v>
      </c>
      <c r="H134" s="15">
        <f>'Exhibit 5'!C132*($B$147/$B134)</f>
        <v>52.010167376749848</v>
      </c>
      <c r="I134" s="15">
        <f>'Exhibit 5'!D132*($B$147/$B134)</f>
        <v>22.349196591600727</v>
      </c>
      <c r="J134" s="18">
        <f t="shared" si="6"/>
        <v>0.29150296947092147</v>
      </c>
      <c r="K134" s="19">
        <f>(1+ 'Exhibit 5'!F132)/(1+C134)-1</f>
        <v>3.9433231892878728E-2</v>
      </c>
      <c r="L134" s="19">
        <f t="shared" si="7"/>
        <v>0.25206973757804274</v>
      </c>
      <c r="M134" s="16">
        <v>0</v>
      </c>
      <c r="N134" s="17">
        <f>'Exhibit 5'!I132*($D$147/$D134)</f>
        <v>11907.243875221913</v>
      </c>
      <c r="O134" s="17">
        <f>'Exhibit 5'!J132*($D$147/$D134)</f>
        <v>1053.4056682728888</v>
      </c>
      <c r="P134" s="17">
        <f>'Exhibit 5'!K132*($D$147/$D134)</f>
        <v>727.99095866091818</v>
      </c>
      <c r="S134" s="19"/>
    </row>
    <row r="135" spans="1:19">
      <c r="A135" s="5">
        <v>1999</v>
      </c>
      <c r="B135" s="15">
        <v>168.8</v>
      </c>
      <c r="C135" s="18">
        <f t="shared" si="4"/>
        <v>2.7388922702373808E-2</v>
      </c>
      <c r="D135" s="15">
        <v>80.069999999999993</v>
      </c>
      <c r="E135" s="18">
        <f t="shared" si="5"/>
        <v>1.5343646969312674E-2</v>
      </c>
      <c r="F135" s="18"/>
      <c r="G135" s="15">
        <f>'Exhibit 5'!B133*($B$147/$B135)</f>
        <v>1914.2852923578196</v>
      </c>
      <c r="H135" s="15">
        <f>'Exhibit 5'!C133*($B$147/$B135)</f>
        <v>64.68277873222749</v>
      </c>
      <c r="I135" s="15">
        <f>'Exhibit 5'!D133*($B$147/$B135)</f>
        <v>22.411367594786729</v>
      </c>
      <c r="J135" s="18">
        <f t="shared" si="6"/>
        <v>0.12417065786098447</v>
      </c>
      <c r="K135" s="19">
        <f>(1+ 'Exhibit 5'!F133)/(1+C135)-1</f>
        <v>2.5025651658767689E-2</v>
      </c>
      <c r="L135" s="19">
        <f t="shared" si="7"/>
        <v>9.9145006202216779E-2</v>
      </c>
      <c r="M135" s="16">
        <v>0</v>
      </c>
      <c r="N135" s="17">
        <f>'Exhibit 5'!I133*($D$147/$D135)</f>
        <v>12464.550843012366</v>
      </c>
      <c r="O135" s="17">
        <f>'Exhibit 5'!J133*($D$147/$D135)</f>
        <v>1071.162258024229</v>
      </c>
      <c r="P135" s="17">
        <f>'Exhibit 5'!K133*($D$147/$D135)</f>
        <v>737.24658423879112</v>
      </c>
      <c r="S135" s="19"/>
    </row>
    <row r="136" spans="1:19">
      <c r="A136" s="5">
        <v>2000</v>
      </c>
      <c r="B136" s="15">
        <v>175.1</v>
      </c>
      <c r="C136" s="18">
        <f t="shared" si="4"/>
        <v>3.7322274881516515E-2</v>
      </c>
      <c r="D136" s="15">
        <v>81.89</v>
      </c>
      <c r="E136" s="18">
        <f t="shared" si="5"/>
        <v>2.2730111152741372E-2</v>
      </c>
      <c r="F136" s="18"/>
      <c r="G136" s="15">
        <f>'Exhibit 5'!B134*($B$147/$B136)</f>
        <v>1728.9581607652772</v>
      </c>
      <c r="H136" s="15">
        <f>'Exhibit 5'!C134*($B$147/$B136)</f>
        <v>64.724443175328389</v>
      </c>
      <c r="I136" s="15">
        <f>'Exhibit 5'!D134*($B$147/$B136)</f>
        <v>21.061333809251856</v>
      </c>
      <c r="J136" s="18">
        <f t="shared" si="6"/>
        <v>-8.5810510292833486E-2</v>
      </c>
      <c r="K136" s="19">
        <f>(1+ 'Exhibit 5'!F134)/(1+C136)-1</f>
        <v>2.7742318675042954E-2</v>
      </c>
      <c r="L136" s="19">
        <f t="shared" si="7"/>
        <v>-0.11355282896787644</v>
      </c>
      <c r="M136" s="16">
        <v>0</v>
      </c>
      <c r="N136" s="17">
        <f>'Exhibit 5'!I134*($D$147/$D136)</f>
        <v>12974.999242886797</v>
      </c>
      <c r="O136" s="17">
        <f>'Exhibit 5'!J134*($D$147/$D136)</f>
        <v>985.53879594578098</v>
      </c>
      <c r="P136" s="17">
        <f>'Exhibit 5'!K134*($D$147/$D136)</f>
        <v>651.09648308706801</v>
      </c>
      <c r="S136" s="19"/>
    </row>
    <row r="137" spans="1:19">
      <c r="A137" s="5">
        <v>2001</v>
      </c>
      <c r="B137" s="15">
        <v>177.1</v>
      </c>
      <c r="C137" s="18">
        <f t="shared" ref="C137:C147" si="8">B137/B136-1</f>
        <v>1.142204454597362E-2</v>
      </c>
      <c r="D137" s="15">
        <v>83.75</v>
      </c>
      <c r="E137" s="18">
        <f t="shared" ref="E137:E146" si="9">D137/D136-1</f>
        <v>2.2713396019049981E-2</v>
      </c>
      <c r="F137" s="18"/>
      <c r="G137" s="15">
        <f>'Exhibit 5'!B135*($B$147/$B137)</f>
        <v>1459.3207207792207</v>
      </c>
      <c r="H137" s="15">
        <f>'Exhibit 5'!C135*($B$147/$B137)</f>
        <v>31.599993506493508</v>
      </c>
      <c r="I137" s="15">
        <f>'Exhibit 5'!D135*($B$147/$B137)</f>
        <v>20.145155844155845</v>
      </c>
      <c r="J137" s="18">
        <f t="shared" ref="J137:J146" si="10">(G137+I137)/G136-1</f>
        <v>-0.14430209463916088</v>
      </c>
      <c r="K137" s="19">
        <f>(1+ 'Exhibit 5'!F135)/(1+C137)-1</f>
        <v>3.4484076792772544E-2</v>
      </c>
      <c r="L137" s="19">
        <f t="shared" ref="L137:L147" si="11">J137-K137</f>
        <v>-0.17878617143193343</v>
      </c>
      <c r="M137" s="16">
        <v>1</v>
      </c>
      <c r="N137" s="17">
        <f>'Exhibit 5'!I135*($D$147/$D137)</f>
        <v>13102.545170149253</v>
      </c>
      <c r="O137" s="17">
        <f>'Exhibit 5'!J135*($D$147/$D137)</f>
        <v>930.09838805970139</v>
      </c>
      <c r="P137" s="17">
        <f>'Exhibit 5'!K135*($D$147/$D137)</f>
        <v>679.31721791044777</v>
      </c>
      <c r="S137" s="19"/>
    </row>
    <row r="138" spans="1:19">
      <c r="A138" s="5">
        <v>2002</v>
      </c>
      <c r="B138" s="15">
        <v>181.7</v>
      </c>
      <c r="C138" s="18">
        <f t="shared" si="8"/>
        <v>2.5974025974025983E-2</v>
      </c>
      <c r="D138" s="15">
        <v>85.04</v>
      </c>
      <c r="E138" s="18">
        <f t="shared" si="9"/>
        <v>1.5402985074626896E-2</v>
      </c>
      <c r="F138" s="18"/>
      <c r="G138" s="15">
        <f>'Exhibit 5'!B136*($B$147/$B138)</f>
        <v>1117.5320506329115</v>
      </c>
      <c r="H138" s="15">
        <f>'Exhibit 5'!C136*($B$147/$B138)</f>
        <v>34.417651898734178</v>
      </c>
      <c r="I138" s="15">
        <f>'Exhibit 5'!D136*($B$147/$B138)</f>
        <v>20.046816455696202</v>
      </c>
      <c r="J138" s="18">
        <f t="shared" si="10"/>
        <v>-0.22047371020594797</v>
      </c>
      <c r="K138" s="19">
        <f>(1+ 'Exhibit 5'!F136)/(1+C138)-1</f>
        <v>-7.2848101265823306E-3</v>
      </c>
      <c r="L138" s="19">
        <f t="shared" si="11"/>
        <v>-0.21318890007936564</v>
      </c>
      <c r="M138" s="16">
        <v>0</v>
      </c>
      <c r="N138" s="17">
        <f>'Exhibit 5'!I136*($D$147/$D138)</f>
        <v>13335.906926152396</v>
      </c>
      <c r="O138" s="17">
        <f>'Exhibit 5'!J136*($D$147/$D138)</f>
        <v>1102.1029162746943</v>
      </c>
      <c r="P138" s="17">
        <f>'Exhibit 5'!K136*($D$147/$D138)</f>
        <v>868.36768579491991</v>
      </c>
      <c r="S138" s="19"/>
    </row>
    <row r="139" spans="1:19">
      <c r="A139" s="5">
        <v>2003</v>
      </c>
      <c r="B139" s="15">
        <v>185.2</v>
      </c>
      <c r="C139" s="18">
        <f t="shared" si="8"/>
        <v>1.9262520638414937E-2</v>
      </c>
      <c r="D139" s="15">
        <v>86.74</v>
      </c>
      <c r="E139" s="18">
        <f t="shared" si="9"/>
        <v>1.9990592662276541E-2</v>
      </c>
      <c r="F139" s="18"/>
      <c r="G139" s="15">
        <f>'Exhibit 5'!B137*($B$147/$B139)</f>
        <v>1386.0834006479481</v>
      </c>
      <c r="H139" s="15">
        <f>'Exhibit 5'!C137*($B$147/$B139)</f>
        <v>59.652549136069119</v>
      </c>
      <c r="I139" s="15">
        <f>'Exhibit 5'!D137*($B$147/$B139)</f>
        <v>21.283500809935205</v>
      </c>
      <c r="J139" s="18">
        <f t="shared" si="10"/>
        <v>0.25935260707809205</v>
      </c>
      <c r="K139" s="19">
        <f>(1+ 'Exhibit 5'!F137)/(1+C139)-1</f>
        <v>-7.3214902807774429E-3</v>
      </c>
      <c r="L139" s="19">
        <f t="shared" si="11"/>
        <v>0.26667409735886949</v>
      </c>
      <c r="M139" s="16">
        <v>0</v>
      </c>
      <c r="N139" s="17">
        <f>'Exhibit 5'!I137*($D$147/$D139)</f>
        <v>13709.596691261242</v>
      </c>
      <c r="O139" s="17">
        <f>'Exhibit 5'!J137*($D$147/$D139)</f>
        <v>1258.2047959418953</v>
      </c>
      <c r="P139" s="17">
        <f>'Exhibit 5'!K137*($D$147/$D139)</f>
        <v>967.83151948351394</v>
      </c>
      <c r="S139" s="19"/>
    </row>
    <row r="140" spans="1:19">
      <c r="A140" s="5">
        <v>2004</v>
      </c>
      <c r="B140" s="15">
        <v>190.7</v>
      </c>
      <c r="C140" s="18">
        <f t="shared" si="8"/>
        <v>2.9697624190064831E-2</v>
      </c>
      <c r="D140" s="15">
        <v>89.12</v>
      </c>
      <c r="E140" s="18">
        <f t="shared" si="9"/>
        <v>2.7438321420336642E-2</v>
      </c>
      <c r="F140" s="18"/>
      <c r="G140" s="15">
        <f>'Exhibit 5'!B138*($B$147/$B140)</f>
        <v>1404.2176069743055</v>
      </c>
      <c r="H140" s="15">
        <f>'Exhibit 5'!C138*($B$147/$B140)</f>
        <v>69.592216832721547</v>
      </c>
      <c r="I140" s="15">
        <f>'Exhibit 5'!D138*($B$147/$B140)</f>
        <v>23.106280020975358</v>
      </c>
      <c r="J140" s="18">
        <f t="shared" si="10"/>
        <v>2.975325029363618E-2</v>
      </c>
      <c r="K140" s="19">
        <f>(1+ 'Exhibit 5'!F138)/(1+C140)-1</f>
        <v>-1.4370844257996951E-2</v>
      </c>
      <c r="L140" s="19">
        <f t="shared" si="11"/>
        <v>4.4124094551633131E-2</v>
      </c>
      <c r="M140" s="16">
        <v>0</v>
      </c>
      <c r="N140" s="17">
        <f>'Exhibit 5'!I138*($D$147/$D140)</f>
        <v>14229.352771543985</v>
      </c>
      <c r="O140" s="17">
        <f>'Exhibit 5'!J138*($D$147/$D140)</f>
        <v>1487.6315417414721</v>
      </c>
      <c r="P140" s="17">
        <f>'Exhibit 5'!K138*($D$147/$D140)</f>
        <v>1132.9091449730699</v>
      </c>
      <c r="S140" s="19"/>
    </row>
    <row r="141" spans="1:19">
      <c r="A141" s="5">
        <v>2005</v>
      </c>
      <c r="B141" s="15">
        <v>198.3</v>
      </c>
      <c r="C141" s="18">
        <f t="shared" si="8"/>
        <v>3.9853172522286373E-2</v>
      </c>
      <c r="D141" s="15">
        <v>91.99</v>
      </c>
      <c r="E141" s="18">
        <f t="shared" si="9"/>
        <v>3.2203770197486437E-2</v>
      </c>
      <c r="F141" s="18"/>
      <c r="G141" s="15">
        <f>'Exhibit 5'!B139*($B$147/$B141)</f>
        <v>1461.6406225416035</v>
      </c>
      <c r="H141" s="15">
        <f>'Exhibit 5'!C139*($B$147/$B141)</f>
        <v>79.932846444780637</v>
      </c>
      <c r="I141" s="15">
        <f>'Exhibit 5'!D139*($B$147/$B141)</f>
        <v>25.398367624810888</v>
      </c>
      <c r="J141" s="18">
        <f t="shared" si="10"/>
        <v>5.8980447745962783E-2</v>
      </c>
      <c r="K141" s="19">
        <f>(1+ 'Exhibit 5'!F139)/(1+C141)-1</f>
        <v>-5.5326777609682187E-3</v>
      </c>
      <c r="L141" s="19">
        <f t="shared" si="11"/>
        <v>6.4513125506931002E-2</v>
      </c>
      <c r="M141" s="16">
        <v>0</v>
      </c>
      <c r="N141" s="17">
        <f>'Exhibit 5'!I139*($D$147/$D141)</f>
        <v>14704.969529296664</v>
      </c>
      <c r="O141" s="17">
        <f>'Exhibit 5'!J139*($D$147/$D141)</f>
        <v>1659.5411131644746</v>
      </c>
      <c r="P141" s="17">
        <f>'Exhibit 5'!K139*($D$147/$D141)</f>
        <v>1196.3924665724535</v>
      </c>
      <c r="S141" s="19"/>
    </row>
    <row r="142" spans="1:19">
      <c r="A142" s="5">
        <v>2006</v>
      </c>
      <c r="B142" s="15">
        <v>202.416</v>
      </c>
      <c r="C142" s="18">
        <f t="shared" si="8"/>
        <v>2.0756429652042385E-2</v>
      </c>
      <c r="D142" s="15">
        <v>94.81</v>
      </c>
      <c r="E142" s="18">
        <f t="shared" si="9"/>
        <v>3.0655506033264501E-2</v>
      </c>
      <c r="F142" s="18"/>
      <c r="G142" s="15">
        <f>'Exhibit 5'!B140*($B$147/$B142)</f>
        <v>1594.7712947593077</v>
      </c>
      <c r="H142" s="15">
        <f>'Exhibit 5'!C140*($B$147/$B142)</f>
        <v>91.274722106948076</v>
      </c>
      <c r="I142" s="15">
        <f>'Exhibit 5'!D140*($B$147/$B142)</f>
        <v>27.860570310647379</v>
      </c>
      <c r="J142" s="18">
        <f t="shared" si="10"/>
        <v>0.11014420374305733</v>
      </c>
      <c r="K142" s="19">
        <f>(1+ 'Exhibit 5'!F140)/(1+C142)-1</f>
        <v>3.1783851078966086E-2</v>
      </c>
      <c r="L142" s="19">
        <f t="shared" si="11"/>
        <v>7.8360352664091248E-2</v>
      </c>
      <c r="M142" s="16">
        <v>0</v>
      </c>
      <c r="N142" s="17">
        <f>'Exhibit 5'!I140*($D$147/$D142)</f>
        <v>15098.122866786205</v>
      </c>
      <c r="O142" s="17">
        <f>'Exhibit 5'!J140*($D$147/$D142)</f>
        <v>1794.1136483493303</v>
      </c>
      <c r="P142" s="17">
        <f>'Exhibit 5'!K140*($D$147/$D142)</f>
        <v>1278.2719227929542</v>
      </c>
      <c r="S142" s="19"/>
    </row>
    <row r="143" spans="1:19">
      <c r="A143" s="5">
        <v>2007</v>
      </c>
      <c r="B143" s="15">
        <v>211.18</v>
      </c>
      <c r="C143" s="18">
        <f t="shared" si="8"/>
        <v>4.3296972571338355E-2</v>
      </c>
      <c r="D143" s="15">
        <v>97.34</v>
      </c>
      <c r="E143" s="18">
        <f t="shared" si="9"/>
        <v>2.6684948845058454E-2</v>
      </c>
      <c r="F143" s="18"/>
      <c r="G143" s="15">
        <f>'Exhibit 5'!B141*($B$147/$B143)</f>
        <v>1479.8590557817975</v>
      </c>
      <c r="H143" s="15">
        <f>'Exhibit 5'!C141*($B$147/$B143)</f>
        <v>71.032719481011455</v>
      </c>
      <c r="I143" s="15">
        <f>'Exhibit 5'!D141*($B$147/$B143)</f>
        <v>29.763331991665876</v>
      </c>
      <c r="J143" s="18">
        <f t="shared" si="10"/>
        <v>-5.3392550559229646E-2</v>
      </c>
      <c r="K143" s="19">
        <f>(1+ 'Exhibit 5'!F141)/(1+C143)-1</f>
        <v>9.6837503551470139E-3</v>
      </c>
      <c r="L143" s="19">
        <f t="shared" si="11"/>
        <v>-6.307630091437666E-2</v>
      </c>
      <c r="M143" s="16">
        <v>0</v>
      </c>
      <c r="N143" s="17">
        <f>'Exhibit 5'!I141*($D$147/$D143)</f>
        <v>15365.531703307994</v>
      </c>
      <c r="O143" s="17">
        <f>'Exhibit 5'!J141*($D$147/$D143)</f>
        <v>1622.7757345387304</v>
      </c>
      <c r="P143" s="17">
        <f>'Exhibit 5'!K141*($D$147/$D143)</f>
        <v>1149.9525888637766</v>
      </c>
      <c r="S143" s="19"/>
    </row>
    <row r="144" spans="1:19">
      <c r="A144" s="5">
        <v>2008</v>
      </c>
      <c r="B144" s="15">
        <v>211.143</v>
      </c>
      <c r="C144" s="18">
        <f t="shared" si="8"/>
        <v>-1.7520598541531651E-4</v>
      </c>
      <c r="D144" s="15">
        <v>99.25</v>
      </c>
      <c r="E144" s="18">
        <f t="shared" si="9"/>
        <v>1.9621943702486044E-2</v>
      </c>
      <c r="F144" s="18"/>
      <c r="G144" s="15">
        <f>'Exhibit 5'!B142*($B$147/$B144)</f>
        <v>929.21238544493542</v>
      </c>
      <c r="H144" s="15">
        <f>'Exhibit 5'!C142*($B$147/$B144)</f>
        <v>28.083130390304198</v>
      </c>
      <c r="I144" s="15">
        <f>'Exhibit 5'!D142*($B$147/$B144)</f>
        <v>30.477066964095421</v>
      </c>
      <c r="J144" s="18">
        <f t="shared" si="10"/>
        <v>-0.3514994224216611</v>
      </c>
      <c r="K144" s="19">
        <f>(1+ 'Exhibit 5'!F142)/(1+C144)-1</f>
        <v>3.4381229782659117E-2</v>
      </c>
      <c r="L144" s="19">
        <f t="shared" si="11"/>
        <v>-0.38588065220432022</v>
      </c>
      <c r="M144" s="16">
        <v>1</v>
      </c>
      <c r="N144" s="17">
        <f>'Exhibit 5'!I142*($D$147/$D144)</f>
        <v>15320.690841309823</v>
      </c>
      <c r="O144" s="17">
        <f>'Exhibit 5'!J142*($D$147/$D144)</f>
        <v>1337.6693299748108</v>
      </c>
      <c r="P144" s="17">
        <f>'Exhibit 5'!K142*($D$147/$D144)</f>
        <v>1015.9250377833753</v>
      </c>
      <c r="S144" s="19"/>
    </row>
    <row r="145" spans="1:19">
      <c r="A145" s="5">
        <v>2009</v>
      </c>
      <c r="B145" s="15">
        <v>216.68700000000001</v>
      </c>
      <c r="C145" s="18">
        <f t="shared" si="8"/>
        <v>2.6257086429576137E-2</v>
      </c>
      <c r="D145" s="15">
        <v>100</v>
      </c>
      <c r="E145" s="18">
        <f t="shared" si="9"/>
        <v>7.5566750629723067E-3</v>
      </c>
      <c r="F145" s="18"/>
      <c r="G145" s="15">
        <f>'Exhibit 5'!B143*($B$147/$B145)</f>
        <v>1175.3185964086447</v>
      </c>
      <c r="H145" s="15">
        <f>'Exhibit 5'!C143*($B$147/$B145)</f>
        <v>53.317065859973134</v>
      </c>
      <c r="I145" s="15">
        <f>'Exhibit 5'!D143*($B$147/$B145)</f>
        <v>23.441935372218914</v>
      </c>
      <c r="J145" s="18">
        <f t="shared" si="10"/>
        <v>0.29008238650075713</v>
      </c>
      <c r="K145" s="19">
        <f>(1+ 'Exhibit 5'!F143)/(1+C145)-1</f>
        <v>-1.5694981932464658E-2</v>
      </c>
      <c r="L145" s="19">
        <f t="shared" si="11"/>
        <v>0.30577736843322179</v>
      </c>
      <c r="M145" s="16">
        <v>0</v>
      </c>
      <c r="N145" s="17">
        <f>'Exhibit 5'!I143*($D$147/$D145)</f>
        <v>14895.958970000003</v>
      </c>
      <c r="O145" s="17">
        <f>'Exhibit 5'!J143*($D$147/$D145)</f>
        <v>1443.2407000000003</v>
      </c>
      <c r="P145" s="17">
        <f>'Exhibit 5'!K143*($D$147/$D145)</f>
        <v>1164.8202500000002</v>
      </c>
      <c r="S145" s="19"/>
    </row>
    <row r="146" spans="1:19">
      <c r="A146" s="5">
        <v>2010</v>
      </c>
      <c r="B146" s="15">
        <v>220.22300000000001</v>
      </c>
      <c r="C146" s="18">
        <f t="shared" si="8"/>
        <v>1.631846857448771E-2</v>
      </c>
      <c r="D146" s="15">
        <v>101.22</v>
      </c>
      <c r="E146" s="18">
        <f t="shared" si="9"/>
        <v>1.2199999999999989E-2</v>
      </c>
      <c r="F146" s="18"/>
      <c r="G146" s="15">
        <f>'Exhibit 5'!B144*($B$147/$B146)</f>
        <v>1320.1394145933891</v>
      </c>
      <c r="H146" s="15">
        <f>'Exhibit 5'!C144*($B$147/$B146)</f>
        <v>79.612655126848679</v>
      </c>
      <c r="I146" s="15">
        <f>'Exhibit 5'!D144*($B$147/$B146)</f>
        <v>23.394901758671889</v>
      </c>
      <c r="J146" s="18">
        <f t="shared" si="10"/>
        <v>0.14312350749611524</v>
      </c>
      <c r="K146" s="19">
        <f>(1+ 'Exhibit 5'!F144)/(1+C146)-1</f>
        <v>-1.1579508725246712E-2</v>
      </c>
      <c r="L146" s="19">
        <f t="shared" si="11"/>
        <v>0.15470301622136196</v>
      </c>
      <c r="M146" s="16">
        <v>0</v>
      </c>
      <c r="N146" s="17">
        <f>'Exhibit 5'!I144*($D$147/$D146)</f>
        <v>15273.386326812881</v>
      </c>
      <c r="O146" s="17">
        <f>'Exhibit 5'!J144*($D$147/$D146)</f>
        <v>1782.4598300731082</v>
      </c>
      <c r="P146" s="17">
        <f>'Exhibit 5'!K144*($D$147/$D146)</f>
        <v>1404.3097115194626</v>
      </c>
      <c r="S146" s="19"/>
    </row>
    <row r="147" spans="1:19">
      <c r="A147" s="5">
        <v>2011</v>
      </c>
      <c r="B147" s="15">
        <v>226.66499999999999</v>
      </c>
      <c r="C147" s="18">
        <f t="shared" si="8"/>
        <v>2.9252167121508466E-2</v>
      </c>
      <c r="D147" s="15">
        <v>103.31</v>
      </c>
      <c r="E147" s="18">
        <f>D147/D146-1</f>
        <v>2.0648093262201073E-2</v>
      </c>
      <c r="F147" s="18"/>
      <c r="G147" s="15">
        <f>'Exhibit 5'!B145*($B$147/$B147)</f>
        <v>1300.58</v>
      </c>
      <c r="H147" s="15">
        <f>'Exhibit 5'!C145*($B$147/$B147)</f>
        <v>86.95</v>
      </c>
      <c r="I147" s="15">
        <f>'Exhibit 5'!D145*($B$147/$B147)</f>
        <v>26.43</v>
      </c>
      <c r="J147" s="18">
        <f>(G147+I147)/G146-1</f>
        <v>5.2044392665353545E-3</v>
      </c>
      <c r="K147" s="19">
        <f>(1+ 'Exhibit 5'!F145)/(1+C147)-1</f>
        <v>-2.4874533121566955E-2</v>
      </c>
      <c r="L147" s="19">
        <f t="shared" si="11"/>
        <v>3.007897238810231E-2</v>
      </c>
      <c r="M147" s="16">
        <v>0</v>
      </c>
      <c r="N147" s="17">
        <f>'Exhibit 5'!I145*($D$147/$D147)</f>
        <v>15517.9</v>
      </c>
      <c r="O147" s="17">
        <f>'Exhibit 5'!J145*($D$147/$D147)</f>
        <v>1816.6</v>
      </c>
      <c r="P147" s="17">
        <f>'Exhibit 5'!K145*($D$147/$D147)</f>
        <v>1437.5</v>
      </c>
      <c r="S147" s="19"/>
    </row>
    <row r="148" spans="1:19">
      <c r="L148" s="20"/>
    </row>
    <row r="149" spans="1:19">
      <c r="A149" s="23" t="s">
        <v>108</v>
      </c>
      <c r="I149" s="18"/>
      <c r="J149" s="139"/>
      <c r="L149" s="139"/>
      <c r="S149" s="139"/>
    </row>
    <row r="150" spans="1:19">
      <c r="A150" s="38" t="s">
        <v>112</v>
      </c>
      <c r="J150" s="140"/>
      <c r="L150" s="140"/>
      <c r="S150" s="140"/>
    </row>
    <row r="151" spans="1:19">
      <c r="A151" s="38" t="s">
        <v>113</v>
      </c>
    </row>
    <row r="152" spans="1:19">
      <c r="A152" s="24" t="s">
        <v>212</v>
      </c>
    </row>
    <row r="154" spans="1:19">
      <c r="A154" s="23" t="s">
        <v>107</v>
      </c>
    </row>
    <row r="155" spans="1:19" ht="17.25">
      <c r="A155" s="24" t="s">
        <v>211</v>
      </c>
    </row>
    <row r="156" spans="1:19">
      <c r="A156" s="24" t="s">
        <v>114</v>
      </c>
    </row>
    <row r="157" spans="1:19">
      <c r="A157" s="24" t="s">
        <v>115</v>
      </c>
    </row>
    <row r="158" spans="1:19">
      <c r="A158" s="24" t="s">
        <v>116</v>
      </c>
    </row>
    <row r="159" spans="1:19">
      <c r="A159" s="23"/>
    </row>
    <row r="160" spans="1:19">
      <c r="A160" s="23"/>
    </row>
  </sheetData>
  <mergeCells count="3">
    <mergeCell ref="G5:J5"/>
    <mergeCell ref="B4:E4"/>
    <mergeCell ref="G3:P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zoomScale="80" zoomScaleNormal="80" workbookViewId="0">
      <pane xSplit="1" ySplit="5" topLeftCell="B6" activePane="bottomRight" state="frozen"/>
      <selection pane="topRight" activeCell="B1" sqref="B1"/>
      <selection pane="bottomLeft" activeCell="A3" sqref="A3"/>
      <selection pane="bottomRight" activeCell="H25" sqref="H25"/>
    </sheetView>
  </sheetViews>
  <sheetFormatPr defaultColWidth="9.140625" defaultRowHeight="16.5"/>
  <cols>
    <col min="1" max="10" width="12" style="5" customWidth="1"/>
    <col min="11" max="16384" width="9.140625" style="5"/>
  </cols>
  <sheetData>
    <row r="1" spans="1:10" ht="17.25">
      <c r="A1" s="4" t="s">
        <v>204</v>
      </c>
    </row>
    <row r="3" spans="1:10">
      <c r="A3" s="10"/>
      <c r="B3" s="143" t="s">
        <v>55</v>
      </c>
      <c r="C3" s="143"/>
      <c r="D3" s="143"/>
      <c r="E3" s="143"/>
      <c r="F3" s="143"/>
      <c r="G3" s="143"/>
      <c r="H3" s="143"/>
      <c r="I3" s="143"/>
      <c r="J3" s="143"/>
    </row>
    <row r="4" spans="1:10">
      <c r="A4" s="10"/>
      <c r="B4" s="9" t="s">
        <v>56</v>
      </c>
      <c r="C4" s="27" t="s">
        <v>57</v>
      </c>
      <c r="D4" s="27"/>
      <c r="E4" s="27"/>
      <c r="F4" s="27"/>
      <c r="G4" s="9"/>
      <c r="H4" s="27" t="s">
        <v>60</v>
      </c>
      <c r="I4" s="27"/>
      <c r="J4" s="27"/>
    </row>
    <row r="5" spans="1:10">
      <c r="A5" s="9" t="s">
        <v>27</v>
      </c>
      <c r="B5" s="9" t="s">
        <v>28</v>
      </c>
      <c r="C5" s="9" t="s">
        <v>58</v>
      </c>
      <c r="D5" s="9" t="s">
        <v>44</v>
      </c>
      <c r="E5" s="9" t="s">
        <v>59</v>
      </c>
      <c r="F5" s="9" t="s">
        <v>45</v>
      </c>
      <c r="G5" s="9" t="s">
        <v>62</v>
      </c>
      <c r="H5" s="9" t="s">
        <v>61</v>
      </c>
      <c r="I5" s="13" t="s">
        <v>29</v>
      </c>
      <c r="J5" s="13" t="s">
        <v>30</v>
      </c>
    </row>
    <row r="6" spans="1:10">
      <c r="A6" s="5">
        <v>1947</v>
      </c>
      <c r="B6" s="29">
        <v>14.615</v>
      </c>
      <c r="C6" s="29">
        <v>12.49</v>
      </c>
      <c r="D6" s="29">
        <v>29.579441938241327</v>
      </c>
      <c r="E6" s="29">
        <v>3.82</v>
      </c>
      <c r="F6" s="29">
        <v>0.68</v>
      </c>
      <c r="G6" s="29">
        <v>1.19</v>
      </c>
      <c r="H6" s="30">
        <v>2.9999999999999805E-2</v>
      </c>
      <c r="I6" s="29">
        <v>1.92</v>
      </c>
      <c r="J6" s="29">
        <v>0.8</v>
      </c>
    </row>
    <row r="7" spans="1:10">
      <c r="A7" s="5">
        <v>1948</v>
      </c>
      <c r="B7" s="29">
        <v>15.254999999999999</v>
      </c>
      <c r="C7" s="29">
        <v>14.53</v>
      </c>
      <c r="D7" s="29">
        <v>35.295778222862808</v>
      </c>
      <c r="E7" s="29">
        <v>4.87</v>
      </c>
      <c r="F7" s="29">
        <v>0.86</v>
      </c>
      <c r="G7" s="29">
        <v>1.54</v>
      </c>
      <c r="H7" s="30">
        <v>9.9999999999997868E-3</v>
      </c>
      <c r="I7" s="29">
        <v>2.46</v>
      </c>
      <c r="J7" s="29">
        <v>0.96</v>
      </c>
    </row>
    <row r="8" spans="1:10">
      <c r="A8" s="5">
        <v>1949</v>
      </c>
      <c r="B8" s="29">
        <v>14.875</v>
      </c>
      <c r="C8" s="29">
        <v>15.17</v>
      </c>
      <c r="D8" s="29">
        <v>33.497730627881865</v>
      </c>
      <c r="E8" s="29">
        <v>4.32</v>
      </c>
      <c r="F8" s="29">
        <v>0.91</v>
      </c>
      <c r="G8" s="29">
        <v>1.29</v>
      </c>
      <c r="H8" s="30">
        <v>-9.9999999999997868E-3</v>
      </c>
      <c r="I8" s="29">
        <v>2.13</v>
      </c>
      <c r="J8" s="29">
        <v>1.05</v>
      </c>
    </row>
    <row r="9" spans="1:10">
      <c r="A9" s="5">
        <v>1950</v>
      </c>
      <c r="B9" s="29">
        <v>18.47</v>
      </c>
      <c r="C9" s="29">
        <v>16.77</v>
      </c>
      <c r="D9" s="29">
        <v>37.966866268585932</v>
      </c>
      <c r="E9" s="29">
        <v>6.06</v>
      </c>
      <c r="F9" s="29">
        <v>0.99</v>
      </c>
      <c r="G9" s="29">
        <v>2.41</v>
      </c>
      <c r="H9" s="30">
        <v>-0.10000000000000053</v>
      </c>
      <c r="I9" s="29">
        <v>2.76</v>
      </c>
      <c r="J9" s="29">
        <v>1.35</v>
      </c>
    </row>
    <row r="10" spans="1:10">
      <c r="A10" s="5">
        <v>1951</v>
      </c>
      <c r="B10" s="29">
        <v>22.59</v>
      </c>
      <c r="C10" s="29">
        <v>18.66</v>
      </c>
      <c r="D10" s="29">
        <v>44.868043164928956</v>
      </c>
      <c r="E10" s="29">
        <v>6.91</v>
      </c>
      <c r="F10" s="29">
        <v>1.1499999999999999</v>
      </c>
      <c r="G10" s="29">
        <v>3.32</v>
      </c>
      <c r="H10" s="30">
        <v>-8.0000000000000071E-2</v>
      </c>
      <c r="I10" s="29">
        <v>2.52</v>
      </c>
      <c r="J10" s="29">
        <v>1.35</v>
      </c>
    </row>
    <row r="11" spans="1:10">
      <c r="A11" s="5">
        <v>1952</v>
      </c>
      <c r="B11" s="29">
        <v>25.11</v>
      </c>
      <c r="C11" s="29">
        <v>20.149999999999999</v>
      </c>
      <c r="D11" s="29">
        <v>47.74699798463832</v>
      </c>
      <c r="E11" s="29">
        <v>6.42</v>
      </c>
      <c r="F11" s="29">
        <v>1.34</v>
      </c>
      <c r="G11" s="29">
        <v>2.72</v>
      </c>
      <c r="H11" s="30">
        <v>-9.0000000000000302E-2</v>
      </c>
      <c r="I11" s="29">
        <v>2.4500000000000002</v>
      </c>
      <c r="J11" s="29">
        <v>1.36</v>
      </c>
    </row>
    <row r="12" spans="1:10">
      <c r="A12" s="5">
        <v>1953</v>
      </c>
      <c r="B12" s="29">
        <v>24.844999999999999</v>
      </c>
      <c r="C12" s="29">
        <v>20.76</v>
      </c>
      <c r="D12" s="29">
        <v>51.447026561593312</v>
      </c>
      <c r="E12" s="29">
        <v>6.99</v>
      </c>
      <c r="F12" s="29">
        <v>1.53</v>
      </c>
      <c r="G12" s="29">
        <v>2.95</v>
      </c>
      <c r="H12" s="30">
        <v>-6.0000000000000053E-2</v>
      </c>
      <c r="I12" s="29">
        <v>2.57</v>
      </c>
      <c r="J12" s="29">
        <v>1.34</v>
      </c>
    </row>
    <row r="13" spans="1:10">
      <c r="A13" s="5">
        <v>1954</v>
      </c>
      <c r="B13" s="29">
        <v>31.04</v>
      </c>
      <c r="C13" s="29">
        <v>22.09</v>
      </c>
      <c r="D13" s="29">
        <v>48.006831452121112</v>
      </c>
      <c r="E13" s="29">
        <v>6.5</v>
      </c>
      <c r="F13" s="29">
        <v>1.66</v>
      </c>
      <c r="G13" s="29">
        <v>2.29</v>
      </c>
      <c r="H13" s="30">
        <v>-0.14000000000000012</v>
      </c>
      <c r="I13" s="29">
        <v>2.69</v>
      </c>
      <c r="J13" s="29">
        <v>1.45</v>
      </c>
    </row>
    <row r="14" spans="1:10">
      <c r="A14" s="5">
        <v>1955</v>
      </c>
      <c r="B14" s="29">
        <v>42.599999999999994</v>
      </c>
      <c r="C14" s="29">
        <v>25.09</v>
      </c>
      <c r="D14" s="29">
        <v>56.269535718073982</v>
      </c>
      <c r="E14" s="29">
        <v>8.58</v>
      </c>
      <c r="F14" s="29">
        <v>1.92</v>
      </c>
      <c r="G14" s="29">
        <v>3.23</v>
      </c>
      <c r="H14" s="30">
        <v>-0.14999999999999991</v>
      </c>
      <c r="I14" s="29">
        <v>3.58</v>
      </c>
      <c r="J14" s="29">
        <v>1.74</v>
      </c>
    </row>
    <row r="15" spans="1:10">
      <c r="A15" s="5">
        <v>1956</v>
      </c>
      <c r="B15" s="29">
        <v>49.495000000000005</v>
      </c>
      <c r="C15" s="29">
        <v>26.35</v>
      </c>
      <c r="D15" s="29">
        <v>56.88274270133337</v>
      </c>
      <c r="E15" s="29">
        <v>8.36</v>
      </c>
      <c r="F15" s="29">
        <v>2.04</v>
      </c>
      <c r="G15" s="29">
        <v>2.96</v>
      </c>
      <c r="H15" s="30">
        <v>-0.14000000000000057</v>
      </c>
      <c r="I15" s="29">
        <v>3.5</v>
      </c>
      <c r="J15" s="29">
        <v>1.84</v>
      </c>
    </row>
    <row r="16" spans="1:10">
      <c r="A16" s="5">
        <v>1957</v>
      </c>
      <c r="B16" s="29">
        <v>47.614999999999995</v>
      </c>
      <c r="C16" s="29">
        <v>29.44</v>
      </c>
      <c r="D16" s="29">
        <v>58.005223280859049</v>
      </c>
      <c r="E16" s="29">
        <v>8.7899999999999991</v>
      </c>
      <c r="F16" s="29">
        <v>2.41</v>
      </c>
      <c r="G16" s="29">
        <v>2.87</v>
      </c>
      <c r="H16" s="30">
        <v>-2.0000000000000906E-2</v>
      </c>
      <c r="I16" s="29">
        <v>3.53</v>
      </c>
      <c r="J16" s="29">
        <v>1.94</v>
      </c>
    </row>
    <row r="17" spans="1:10">
      <c r="A17" s="5">
        <v>1958</v>
      </c>
      <c r="B17" s="29">
        <v>51.085000000000001</v>
      </c>
      <c r="C17" s="29">
        <v>30.66</v>
      </c>
      <c r="D17" s="29">
        <v>55.583575363919401</v>
      </c>
      <c r="E17" s="29">
        <v>7.7</v>
      </c>
      <c r="F17" s="29">
        <v>2.38</v>
      </c>
      <c r="G17" s="29">
        <v>2.4</v>
      </c>
      <c r="H17" s="30">
        <v>-2.9999999999999805E-2</v>
      </c>
      <c r="I17" s="29">
        <v>2.95</v>
      </c>
      <c r="J17" s="29">
        <v>1.86</v>
      </c>
    </row>
    <row r="18" spans="1:10">
      <c r="A18" s="5">
        <v>1959</v>
      </c>
      <c r="B18" s="29">
        <v>61.17</v>
      </c>
      <c r="C18" s="29">
        <v>32.26</v>
      </c>
      <c r="D18" s="29">
        <v>60.104677698120021</v>
      </c>
      <c r="E18" s="29">
        <v>8.84</v>
      </c>
      <c r="F18" s="29">
        <v>2.4700000000000002</v>
      </c>
      <c r="G18" s="29">
        <v>2.99</v>
      </c>
      <c r="H18" s="30">
        <v>-9.000000000000119E-2</v>
      </c>
      <c r="I18" s="29">
        <v>3.47</v>
      </c>
      <c r="J18" s="29">
        <v>1.95</v>
      </c>
    </row>
    <row r="19" spans="1:10">
      <c r="A19" s="5">
        <v>1960</v>
      </c>
      <c r="B19" s="29">
        <v>60.18</v>
      </c>
      <c r="C19" s="29">
        <v>33.74</v>
      </c>
      <c r="D19" s="29">
        <v>61.809185244807161</v>
      </c>
      <c r="E19" s="29">
        <v>8.73</v>
      </c>
      <c r="F19" s="29">
        <v>2.56</v>
      </c>
      <c r="G19" s="29">
        <v>2.87</v>
      </c>
      <c r="H19" s="30">
        <v>-0.10000000000000009</v>
      </c>
      <c r="I19" s="29">
        <v>3.4</v>
      </c>
      <c r="J19" s="29">
        <v>2</v>
      </c>
    </row>
    <row r="20" spans="1:10">
      <c r="A20" s="5">
        <v>1961</v>
      </c>
      <c r="B20" s="29">
        <v>68.78</v>
      </c>
      <c r="C20" s="29">
        <v>34.85</v>
      </c>
      <c r="D20" s="29">
        <v>61.850758599604404</v>
      </c>
      <c r="E20" s="29">
        <v>8.75</v>
      </c>
      <c r="F20" s="29">
        <v>2.66</v>
      </c>
      <c r="G20" s="29">
        <v>2.8</v>
      </c>
      <c r="H20" s="30">
        <v>-8.0000000000000071E-2</v>
      </c>
      <c r="I20" s="29">
        <v>3.37</v>
      </c>
      <c r="J20" s="29">
        <v>2.0699999999999998</v>
      </c>
    </row>
    <row r="21" spans="1:10">
      <c r="A21" s="5">
        <v>1962</v>
      </c>
      <c r="B21" s="29">
        <v>65.009999999999991</v>
      </c>
      <c r="C21" s="29">
        <v>36.369999999999997</v>
      </c>
      <c r="D21" s="29">
        <v>67.172148013652034</v>
      </c>
      <c r="E21" s="29">
        <v>9.81</v>
      </c>
      <c r="F21" s="29">
        <v>2.89</v>
      </c>
      <c r="G21" s="29">
        <v>3.16</v>
      </c>
      <c r="H21" s="30">
        <v>-7.0000000000000284E-2</v>
      </c>
      <c r="I21" s="29">
        <v>3.83</v>
      </c>
      <c r="J21" s="29">
        <v>2.2000000000000002</v>
      </c>
    </row>
    <row r="22" spans="1:10">
      <c r="A22" s="5">
        <v>1963</v>
      </c>
      <c r="B22" s="29">
        <v>72.365000000000009</v>
      </c>
      <c r="C22" s="29">
        <v>38.17</v>
      </c>
      <c r="D22" s="29">
        <v>71.194370090285702</v>
      </c>
      <c r="E22" s="29">
        <v>10.73</v>
      </c>
      <c r="F22" s="29">
        <v>3.04</v>
      </c>
      <c r="G22" s="29">
        <v>3.51</v>
      </c>
      <c r="H22" s="30">
        <v>-5.9999999999999609E-2</v>
      </c>
      <c r="I22" s="29">
        <v>4.24</v>
      </c>
      <c r="J22" s="29">
        <v>2.36</v>
      </c>
    </row>
    <row r="23" spans="1:10">
      <c r="A23" s="5">
        <v>1964</v>
      </c>
      <c r="B23" s="29">
        <v>85.515000000000001</v>
      </c>
      <c r="C23" s="29">
        <v>40.229999999999997</v>
      </c>
      <c r="D23" s="29">
        <v>76.068845940262918</v>
      </c>
      <c r="E23" s="29">
        <v>11.67</v>
      </c>
      <c r="F23" s="29">
        <v>3.24</v>
      </c>
      <c r="G23" s="29">
        <v>3.7</v>
      </c>
      <c r="H23" s="30">
        <v>-0.12000000000000011</v>
      </c>
      <c r="I23" s="29">
        <v>4.8499999999999996</v>
      </c>
      <c r="J23" s="29">
        <v>2.58</v>
      </c>
    </row>
    <row r="24" spans="1:10">
      <c r="A24" s="5">
        <v>1965</v>
      </c>
      <c r="B24" s="29">
        <v>92.490000000000009</v>
      </c>
      <c r="C24" s="29">
        <v>43.5</v>
      </c>
      <c r="D24" s="29">
        <v>83.863849964746748</v>
      </c>
      <c r="E24" s="29">
        <v>13.11</v>
      </c>
      <c r="F24" s="29">
        <v>3.52</v>
      </c>
      <c r="G24" s="29">
        <v>4.1399999999999997</v>
      </c>
      <c r="H24" s="30">
        <v>-4.9999999999999822E-2</v>
      </c>
      <c r="I24" s="29">
        <v>5.5</v>
      </c>
      <c r="J24" s="29">
        <v>2.82</v>
      </c>
    </row>
    <row r="25" spans="1:10">
      <c r="A25" s="5">
        <v>1966</v>
      </c>
      <c r="B25" s="29">
        <v>89.245000000000005</v>
      </c>
      <c r="C25" s="29">
        <v>45.59</v>
      </c>
      <c r="D25" s="29">
        <v>91.939474134112004</v>
      </c>
      <c r="E25" s="29">
        <v>14.48</v>
      </c>
      <c r="F25" s="29">
        <v>3.87</v>
      </c>
      <c r="G25" s="29">
        <v>4.3499999999999996</v>
      </c>
      <c r="H25" s="30">
        <v>0.38999999999999968</v>
      </c>
      <c r="I25" s="29">
        <v>5.87</v>
      </c>
      <c r="J25" s="29">
        <v>2.95</v>
      </c>
    </row>
    <row r="26" spans="1:10">
      <c r="A26" s="5">
        <v>1967</v>
      </c>
      <c r="B26" s="29">
        <v>105.1</v>
      </c>
      <c r="C26" s="30">
        <v>47.78</v>
      </c>
      <c r="D26" s="30">
        <v>94.71</v>
      </c>
      <c r="E26" s="30">
        <v>14.28</v>
      </c>
      <c r="F26" s="30">
        <v>4.25</v>
      </c>
      <c r="G26" s="29">
        <v>4.1100000000000003</v>
      </c>
      <c r="H26" s="30">
        <v>0.29999999999999893</v>
      </c>
      <c r="I26" s="29">
        <v>5.62</v>
      </c>
      <c r="J26" s="29">
        <v>2.97</v>
      </c>
    </row>
    <row r="27" spans="1:10">
      <c r="A27" s="5">
        <v>1968</v>
      </c>
      <c r="B27" s="29">
        <v>113</v>
      </c>
      <c r="C27" s="30">
        <v>50.21</v>
      </c>
      <c r="D27" s="30">
        <v>104.15</v>
      </c>
      <c r="E27" s="30">
        <v>16.079999999999998</v>
      </c>
      <c r="F27" s="30">
        <v>4.5599999999999996</v>
      </c>
      <c r="G27" s="29">
        <v>5.14</v>
      </c>
      <c r="H27" s="30">
        <v>0.21999999999999975</v>
      </c>
      <c r="I27" s="29">
        <v>6.16</v>
      </c>
      <c r="J27" s="29">
        <v>3.16</v>
      </c>
    </row>
    <row r="28" spans="1:10">
      <c r="A28" s="5">
        <v>1969</v>
      </c>
      <c r="B28" s="29">
        <v>101.5</v>
      </c>
      <c r="C28" s="30">
        <v>51.7</v>
      </c>
      <c r="D28" s="30">
        <v>111.95</v>
      </c>
      <c r="E28" s="30">
        <v>16.63</v>
      </c>
      <c r="F28" s="30">
        <v>4.87</v>
      </c>
      <c r="G28" s="29">
        <v>5.14</v>
      </c>
      <c r="H28" s="30">
        <v>0.48999999999999844</v>
      </c>
      <c r="I28" s="29">
        <v>6.13</v>
      </c>
      <c r="J28" s="29">
        <v>3.25</v>
      </c>
    </row>
    <row r="29" spans="1:10">
      <c r="A29" s="5">
        <v>1970</v>
      </c>
      <c r="B29" s="29">
        <v>100.9</v>
      </c>
      <c r="C29" s="30">
        <v>52.65</v>
      </c>
      <c r="D29" s="30">
        <v>114.41</v>
      </c>
      <c r="E29" s="30">
        <v>15.54</v>
      </c>
      <c r="F29" s="30">
        <v>5.17</v>
      </c>
      <c r="G29" s="29">
        <v>4.2300000000000004</v>
      </c>
      <c r="H29" s="30">
        <v>0.72999999999999865</v>
      </c>
      <c r="I29" s="29">
        <v>5.41</v>
      </c>
      <c r="J29" s="29">
        <v>3.2</v>
      </c>
    </row>
    <row r="30" spans="1:10">
      <c r="A30" s="5">
        <v>1971</v>
      </c>
      <c r="B30" s="29">
        <v>112.7</v>
      </c>
      <c r="C30" s="30">
        <v>55.28</v>
      </c>
      <c r="D30" s="30">
        <v>122.61</v>
      </c>
      <c r="E30" s="30">
        <v>17.22</v>
      </c>
      <c r="F30" s="30">
        <v>5.45</v>
      </c>
      <c r="G30" s="29">
        <v>4.9800000000000004</v>
      </c>
      <c r="H30" s="30">
        <v>0.8199999999999994</v>
      </c>
      <c r="I30" s="29">
        <v>5.97</v>
      </c>
      <c r="J30" s="29">
        <v>3.16</v>
      </c>
    </row>
    <row r="31" spans="1:10">
      <c r="A31" s="5">
        <v>1972</v>
      </c>
      <c r="B31" s="29">
        <v>131.9</v>
      </c>
      <c r="C31" s="30">
        <v>58.34</v>
      </c>
      <c r="D31" s="30">
        <v>134.56</v>
      </c>
      <c r="E31" s="30">
        <v>19.39</v>
      </c>
      <c r="F31" s="30">
        <v>5.76</v>
      </c>
      <c r="G31" s="29">
        <v>5.9</v>
      </c>
      <c r="H31" s="30">
        <v>0.90000000000000036</v>
      </c>
      <c r="I31" s="29">
        <v>6.83</v>
      </c>
      <c r="J31" s="29">
        <v>3.22</v>
      </c>
    </row>
    <row r="32" spans="1:10">
      <c r="A32" s="5">
        <v>1973</v>
      </c>
      <c r="B32" s="29">
        <v>109.1</v>
      </c>
      <c r="C32" s="30">
        <v>62.84</v>
      </c>
      <c r="D32" s="30">
        <v>157.13999999999999</v>
      </c>
      <c r="E32" s="30">
        <v>23.64</v>
      </c>
      <c r="F32" s="30">
        <v>6.25</v>
      </c>
      <c r="G32" s="29">
        <v>7.59</v>
      </c>
      <c r="H32" s="30">
        <v>0.91000000000000014</v>
      </c>
      <c r="I32" s="29">
        <v>8.89</v>
      </c>
      <c r="J32" s="29">
        <v>3.46</v>
      </c>
    </row>
    <row r="33" spans="1:10">
      <c r="A33" s="5">
        <v>1974</v>
      </c>
      <c r="B33" s="29">
        <v>76.47</v>
      </c>
      <c r="C33" s="30">
        <v>67.81</v>
      </c>
      <c r="D33" s="30">
        <v>189.62</v>
      </c>
      <c r="E33" s="30">
        <v>27.97</v>
      </c>
      <c r="F33" s="30">
        <v>6.86</v>
      </c>
      <c r="G33" s="29">
        <v>10.220000000000001</v>
      </c>
      <c r="H33" s="30">
        <v>1.2799999999999994</v>
      </c>
      <c r="I33" s="29">
        <v>9.61</v>
      </c>
      <c r="J33" s="29">
        <v>3.71</v>
      </c>
    </row>
    <row r="34" spans="1:10">
      <c r="A34" s="5">
        <v>1975</v>
      </c>
      <c r="B34" s="29">
        <v>100.9</v>
      </c>
      <c r="C34" s="30">
        <v>70.84</v>
      </c>
      <c r="D34" s="30">
        <v>193.14</v>
      </c>
      <c r="E34" s="30">
        <v>26.63</v>
      </c>
      <c r="F34" s="30">
        <v>7.36</v>
      </c>
      <c r="G34" s="29">
        <v>9.4</v>
      </c>
      <c r="H34" s="30">
        <v>1.2899999999999991</v>
      </c>
      <c r="I34" s="29">
        <v>8.58</v>
      </c>
      <c r="J34" s="29">
        <v>3.72</v>
      </c>
    </row>
    <row r="35" spans="1:10">
      <c r="A35" s="5">
        <v>1976</v>
      </c>
      <c r="B35" s="29">
        <v>119.5</v>
      </c>
      <c r="C35" s="30">
        <v>76.260000000000005</v>
      </c>
      <c r="D35" s="30">
        <v>210.46</v>
      </c>
      <c r="E35" s="30">
        <v>29.23</v>
      </c>
      <c r="F35" s="30">
        <v>7.58</v>
      </c>
      <c r="G35" s="29">
        <v>10.210000000000001</v>
      </c>
      <c r="H35" s="30">
        <v>0.74999999999999822</v>
      </c>
      <c r="I35" s="29">
        <v>10.69</v>
      </c>
      <c r="J35" s="29">
        <v>4.22</v>
      </c>
    </row>
    <row r="36" spans="1:10">
      <c r="A36" s="5">
        <v>1977</v>
      </c>
      <c r="B36" s="29">
        <v>104.7</v>
      </c>
      <c r="C36" s="30">
        <v>82.21</v>
      </c>
      <c r="D36" s="30">
        <v>232.98</v>
      </c>
      <c r="E36" s="30">
        <v>32.200000000000003</v>
      </c>
      <c r="F36" s="30">
        <v>8.5299999999999994</v>
      </c>
      <c r="G36" s="29">
        <v>11.14</v>
      </c>
      <c r="H36" s="30">
        <v>1.0800000000000018</v>
      </c>
      <c r="I36" s="29">
        <v>11.45</v>
      </c>
      <c r="J36" s="29">
        <v>4.95</v>
      </c>
    </row>
    <row r="37" spans="1:10">
      <c r="A37" s="5">
        <v>1978</v>
      </c>
      <c r="B37" s="29">
        <v>107.2</v>
      </c>
      <c r="C37" s="30">
        <v>89.34</v>
      </c>
      <c r="D37" s="30">
        <v>263.2</v>
      </c>
      <c r="E37" s="30">
        <v>36.19</v>
      </c>
      <c r="F37" s="30">
        <v>9.64</v>
      </c>
      <c r="G37" s="29">
        <v>12.14</v>
      </c>
      <c r="H37" s="30">
        <v>1.3699999999999974</v>
      </c>
      <c r="I37" s="29">
        <v>13.04</v>
      </c>
      <c r="J37" s="29">
        <v>5.37</v>
      </c>
    </row>
    <row r="38" spans="1:10">
      <c r="A38" s="5">
        <v>1979</v>
      </c>
      <c r="B38" s="29">
        <v>121</v>
      </c>
      <c r="C38" s="30">
        <v>98.71</v>
      </c>
      <c r="D38" s="30">
        <v>299.08</v>
      </c>
      <c r="E38" s="30">
        <v>42.01</v>
      </c>
      <c r="F38" s="30">
        <v>10.82</v>
      </c>
      <c r="G38" s="29">
        <v>14.02</v>
      </c>
      <c r="H38" s="30">
        <v>0.87999999999999901</v>
      </c>
      <c r="I38" s="29">
        <v>16.29</v>
      </c>
      <c r="J38" s="29">
        <v>5.92</v>
      </c>
    </row>
    <row r="39" spans="1:10">
      <c r="A39" s="5">
        <v>1980</v>
      </c>
      <c r="B39" s="29">
        <v>154.5</v>
      </c>
      <c r="C39" s="30">
        <v>108.33</v>
      </c>
      <c r="D39" s="30">
        <v>336.47</v>
      </c>
      <c r="E39" s="30">
        <v>43.08</v>
      </c>
      <c r="F39" s="30">
        <v>12.37</v>
      </c>
      <c r="G39" s="29">
        <v>13.67</v>
      </c>
      <c r="H39" s="30">
        <v>0.91999999999999815</v>
      </c>
      <c r="I39" s="29">
        <v>16.12</v>
      </c>
      <c r="J39" s="29">
        <v>6.49</v>
      </c>
    </row>
    <row r="40" spans="1:10">
      <c r="A40" s="5">
        <v>1981</v>
      </c>
      <c r="B40" s="29">
        <v>137.1</v>
      </c>
      <c r="C40" s="30">
        <v>116.06</v>
      </c>
      <c r="D40" s="30">
        <v>355.98</v>
      </c>
      <c r="E40" s="30">
        <v>44.5</v>
      </c>
      <c r="F40" s="30">
        <v>13.82</v>
      </c>
      <c r="G40" s="29">
        <v>12.95</v>
      </c>
      <c r="H40" s="30">
        <v>0.99000000000000199</v>
      </c>
      <c r="I40" s="29">
        <v>16.739999999999998</v>
      </c>
      <c r="J40" s="29">
        <v>7.01</v>
      </c>
    </row>
    <row r="41" spans="1:10">
      <c r="A41" s="5">
        <v>1982</v>
      </c>
      <c r="B41" s="29">
        <v>157.6</v>
      </c>
      <c r="C41" s="30">
        <v>118.6</v>
      </c>
      <c r="D41" s="30">
        <v>345.44</v>
      </c>
      <c r="E41" s="30">
        <v>42.67</v>
      </c>
      <c r="F41" s="30">
        <v>15.3</v>
      </c>
      <c r="G41" s="29">
        <v>10.95</v>
      </c>
      <c r="H41" s="30">
        <v>3.2200000000000024</v>
      </c>
      <c r="I41" s="29">
        <v>13.2</v>
      </c>
      <c r="J41" s="29">
        <v>7.13</v>
      </c>
    </row>
    <row r="42" spans="1:10">
      <c r="A42" s="5">
        <v>1983</v>
      </c>
      <c r="B42" s="29">
        <v>186.2</v>
      </c>
      <c r="C42" s="30">
        <v>122.32</v>
      </c>
      <c r="D42" s="30">
        <v>347.93</v>
      </c>
      <c r="E42" s="30">
        <v>45.57</v>
      </c>
      <c r="F42" s="30">
        <v>15.67</v>
      </c>
      <c r="G42" s="29">
        <v>12.12</v>
      </c>
      <c r="H42" s="30">
        <v>3.0100000000000016</v>
      </c>
      <c r="I42" s="29">
        <v>14.77</v>
      </c>
      <c r="J42" s="29">
        <v>7.32</v>
      </c>
    </row>
    <row r="43" spans="1:10">
      <c r="A43" s="5">
        <v>1984</v>
      </c>
      <c r="B43" s="29">
        <v>186.4</v>
      </c>
      <c r="C43" s="30">
        <v>123.99</v>
      </c>
      <c r="D43" s="30">
        <v>389.79</v>
      </c>
      <c r="E43" s="30">
        <v>51.5</v>
      </c>
      <c r="F43" s="30">
        <v>16.309999999999999</v>
      </c>
      <c r="G43" s="29">
        <v>14.15</v>
      </c>
      <c r="H43" s="30">
        <v>2.9299999999999997</v>
      </c>
      <c r="I43" s="29">
        <v>18.11</v>
      </c>
      <c r="J43" s="29">
        <v>7.51</v>
      </c>
    </row>
    <row r="44" spans="1:10">
      <c r="A44" s="5">
        <v>1985</v>
      </c>
      <c r="B44" s="29">
        <v>234.6</v>
      </c>
      <c r="C44" s="30">
        <v>125.89</v>
      </c>
      <c r="D44" s="30">
        <v>402.23</v>
      </c>
      <c r="E44" s="30">
        <v>53.23</v>
      </c>
      <c r="F44" s="30">
        <v>18.190000000000001</v>
      </c>
      <c r="G44" s="29">
        <v>13.68</v>
      </c>
      <c r="H44" s="30">
        <v>6.079999999999993</v>
      </c>
      <c r="I44" s="29">
        <v>15.28</v>
      </c>
      <c r="J44" s="29">
        <v>7.87</v>
      </c>
    </row>
    <row r="45" spans="1:10">
      <c r="A45" s="5">
        <v>1986</v>
      </c>
      <c r="B45" s="29">
        <v>269.89999999999998</v>
      </c>
      <c r="C45" s="30">
        <v>124.87</v>
      </c>
      <c r="D45" s="30">
        <v>413.15</v>
      </c>
      <c r="E45" s="30">
        <v>51.02</v>
      </c>
      <c r="F45" s="30">
        <v>19.41</v>
      </c>
      <c r="G45" s="29">
        <v>11.01</v>
      </c>
      <c r="H45" s="30">
        <v>6.0700000000000021</v>
      </c>
      <c r="I45" s="29">
        <v>14.53</v>
      </c>
      <c r="J45" s="29">
        <v>8.14</v>
      </c>
    </row>
    <row r="46" spans="1:10">
      <c r="A46" s="5">
        <v>1987</v>
      </c>
      <c r="B46" s="29">
        <v>285.89999999999998</v>
      </c>
      <c r="C46" s="30">
        <v>134.19</v>
      </c>
      <c r="D46" s="30">
        <v>441.14</v>
      </c>
      <c r="E46" s="30">
        <v>58.89</v>
      </c>
      <c r="F46" s="30">
        <v>20.21</v>
      </c>
      <c r="G46" s="29">
        <v>13.96</v>
      </c>
      <c r="H46" s="30">
        <v>4.4399999999999977</v>
      </c>
      <c r="I46" s="29">
        <v>20.28</v>
      </c>
      <c r="J46" s="29">
        <v>8.7200000000000006</v>
      </c>
    </row>
    <row r="47" spans="1:10">
      <c r="A47" s="5">
        <v>1988</v>
      </c>
      <c r="B47" s="29">
        <v>321.3</v>
      </c>
      <c r="C47" s="30">
        <v>139.5</v>
      </c>
      <c r="D47" s="30">
        <v>481.66</v>
      </c>
      <c r="E47" s="30">
        <v>74.31</v>
      </c>
      <c r="F47" s="30">
        <v>23.59</v>
      </c>
      <c r="G47" s="29">
        <v>15</v>
      </c>
      <c r="H47" s="30">
        <v>9.129999999999999</v>
      </c>
      <c r="I47" s="29">
        <v>26.59</v>
      </c>
      <c r="J47" s="29">
        <v>9.8000000000000007</v>
      </c>
    </row>
    <row r="48" spans="1:10">
      <c r="A48" s="5">
        <v>1989</v>
      </c>
      <c r="B48" s="29">
        <v>403.5</v>
      </c>
      <c r="C48" s="30">
        <v>145.34</v>
      </c>
      <c r="D48" s="30">
        <v>544.15</v>
      </c>
      <c r="E48" s="30">
        <v>79.52</v>
      </c>
      <c r="F48" s="30">
        <v>24.21</v>
      </c>
      <c r="G48" s="29">
        <v>15.73</v>
      </c>
      <c r="H48" s="30">
        <v>12.75</v>
      </c>
      <c r="I48" s="29">
        <v>26.83</v>
      </c>
      <c r="J48" s="29">
        <v>11.95</v>
      </c>
    </row>
    <row r="49" spans="1:10">
      <c r="A49" s="5">
        <v>1990</v>
      </c>
      <c r="B49" s="29">
        <v>387.42</v>
      </c>
      <c r="C49" s="30">
        <v>152.71</v>
      </c>
      <c r="D49" s="30">
        <v>600.72</v>
      </c>
      <c r="E49" s="30">
        <v>82.47</v>
      </c>
      <c r="F49" s="30">
        <v>26.31</v>
      </c>
      <c r="G49" s="29">
        <v>16.27</v>
      </c>
      <c r="H49" s="30">
        <v>15.120000000000001</v>
      </c>
      <c r="I49" s="29">
        <v>24.77</v>
      </c>
      <c r="J49" s="29">
        <v>12.7</v>
      </c>
    </row>
    <row r="50" spans="1:10">
      <c r="A50" s="5">
        <v>1991</v>
      </c>
      <c r="B50" s="29">
        <v>492.72</v>
      </c>
      <c r="C50" s="30">
        <v>157.05000000000001</v>
      </c>
      <c r="D50" s="30">
        <v>605.23</v>
      </c>
      <c r="E50" s="30">
        <v>75.099999999999994</v>
      </c>
      <c r="F50" s="30">
        <v>27.5</v>
      </c>
      <c r="G50" s="29">
        <v>12.2</v>
      </c>
      <c r="H50" s="30">
        <v>18.489999999999991</v>
      </c>
      <c r="I50" s="29">
        <v>16.91</v>
      </c>
      <c r="J50" s="29">
        <v>12.51</v>
      </c>
    </row>
    <row r="51" spans="1:10">
      <c r="A51" s="5">
        <v>1992</v>
      </c>
      <c r="B51" s="29">
        <v>507.46</v>
      </c>
      <c r="C51" s="30">
        <v>142.46</v>
      </c>
      <c r="D51" s="30">
        <v>617.88</v>
      </c>
      <c r="E51" s="30">
        <v>78.17</v>
      </c>
      <c r="F51" s="30">
        <v>29.48</v>
      </c>
      <c r="G51" s="29">
        <v>12.01</v>
      </c>
      <c r="H51" s="30">
        <v>17.63</v>
      </c>
      <c r="I51" s="29">
        <v>19.05</v>
      </c>
      <c r="J51" s="29">
        <v>13.01</v>
      </c>
    </row>
    <row r="52" spans="1:10">
      <c r="A52" s="5">
        <v>1993</v>
      </c>
      <c r="B52" s="29">
        <v>540.19000000000005</v>
      </c>
      <c r="C52" s="30">
        <v>191.82</v>
      </c>
      <c r="D52" s="30">
        <v>622.12</v>
      </c>
      <c r="E52" s="30">
        <v>87.85</v>
      </c>
      <c r="F52" s="30">
        <v>34.1</v>
      </c>
      <c r="G52" s="29">
        <v>14.16</v>
      </c>
      <c r="H52" s="30">
        <v>17.629999999999988</v>
      </c>
      <c r="I52" s="29">
        <v>21.96</v>
      </c>
      <c r="J52" s="29">
        <v>12.51</v>
      </c>
    </row>
    <row r="53" spans="1:10">
      <c r="A53" s="5">
        <v>1994</v>
      </c>
      <c r="B53" s="29">
        <v>547.51</v>
      </c>
      <c r="C53" s="30">
        <v>210.98</v>
      </c>
      <c r="D53" s="30">
        <v>653.75</v>
      </c>
      <c r="E53" s="30">
        <v>104.28</v>
      </c>
      <c r="F53" s="30">
        <v>35.79</v>
      </c>
      <c r="G53" s="29">
        <v>20.57</v>
      </c>
      <c r="H53" s="30">
        <v>14.800000000000011</v>
      </c>
      <c r="I53" s="29">
        <v>33.119999999999997</v>
      </c>
      <c r="J53" s="29">
        <v>13.01</v>
      </c>
    </row>
    <row r="54" spans="1:10">
      <c r="A54" s="5">
        <v>1995</v>
      </c>
      <c r="B54" s="29">
        <v>721.19</v>
      </c>
      <c r="C54" s="30">
        <v>227.12</v>
      </c>
      <c r="D54" s="30">
        <v>706.13</v>
      </c>
      <c r="E54" s="30">
        <v>115.65</v>
      </c>
      <c r="F54" s="30">
        <v>39.54</v>
      </c>
      <c r="G54" s="29">
        <v>22.78</v>
      </c>
      <c r="H54" s="30">
        <v>17.320000000000014</v>
      </c>
      <c r="I54" s="29">
        <v>36.01</v>
      </c>
      <c r="J54" s="29">
        <v>13.96</v>
      </c>
    </row>
    <row r="55" spans="1:10">
      <c r="A55" s="5">
        <v>1996</v>
      </c>
      <c r="B55" s="29">
        <v>869.97</v>
      </c>
      <c r="C55" s="30">
        <v>238.76</v>
      </c>
      <c r="D55" s="30">
        <v>727.4</v>
      </c>
      <c r="E55" s="30">
        <v>118.46</v>
      </c>
      <c r="F55" s="30">
        <v>39.549999999999997</v>
      </c>
      <c r="G55" s="29">
        <v>24.97</v>
      </c>
      <c r="H55" s="30">
        <v>12.79</v>
      </c>
      <c r="I55" s="29">
        <v>41.15</v>
      </c>
      <c r="J55" s="29">
        <v>15.58</v>
      </c>
    </row>
    <row r="56" spans="1:10">
      <c r="A56" s="5">
        <v>1997</v>
      </c>
      <c r="B56" s="29">
        <v>1121.3800000000001</v>
      </c>
      <c r="C56" s="30">
        <v>247.83</v>
      </c>
      <c r="D56" s="30">
        <v>750.71</v>
      </c>
      <c r="E56" s="30">
        <v>123.31</v>
      </c>
      <c r="F56" s="30">
        <v>40.619999999999997</v>
      </c>
      <c r="G56" s="29">
        <v>24.5</v>
      </c>
      <c r="H56" s="30">
        <v>16.059999999999995</v>
      </c>
      <c r="I56" s="29">
        <v>42.13</v>
      </c>
      <c r="J56" s="29">
        <v>16.72</v>
      </c>
    </row>
    <row r="57" spans="1:10">
      <c r="A57" s="5">
        <v>1998</v>
      </c>
      <c r="B57" s="29">
        <v>1479.16</v>
      </c>
      <c r="C57" s="30">
        <v>264.63</v>
      </c>
      <c r="D57" s="30">
        <v>750.48</v>
      </c>
      <c r="E57" s="30">
        <v>123.74</v>
      </c>
      <c r="F57" s="30">
        <v>44.83</v>
      </c>
      <c r="G57" s="29">
        <v>22.98</v>
      </c>
      <c r="H57" s="30">
        <v>17.559999999999995</v>
      </c>
      <c r="I57" s="29">
        <v>38.369999999999997</v>
      </c>
      <c r="J57" s="29">
        <v>17.28</v>
      </c>
    </row>
    <row r="58" spans="1:10">
      <c r="A58" s="5">
        <v>1999</v>
      </c>
      <c r="B58" s="29">
        <v>1841.92</v>
      </c>
      <c r="C58" s="30">
        <v>302.08</v>
      </c>
      <c r="D58" s="30">
        <v>812</v>
      </c>
      <c r="E58" s="30">
        <v>139.16</v>
      </c>
      <c r="F58" s="30">
        <v>47.54</v>
      </c>
      <c r="G58" s="29">
        <v>28.95</v>
      </c>
      <c r="H58" s="30">
        <v>12.420000000000002</v>
      </c>
      <c r="I58" s="29">
        <v>50.25</v>
      </c>
      <c r="J58" s="29">
        <v>17.399999999999999</v>
      </c>
    </row>
    <row r="59" spans="1:10">
      <c r="A59" s="5">
        <v>2000</v>
      </c>
      <c r="B59" s="29">
        <v>1527.86</v>
      </c>
      <c r="C59" s="30">
        <v>337.51</v>
      </c>
      <c r="D59" s="30">
        <v>853.86</v>
      </c>
      <c r="E59" s="30">
        <v>150.4</v>
      </c>
      <c r="F59" s="30">
        <v>50.13</v>
      </c>
      <c r="G59" s="29">
        <v>32.979999999999997</v>
      </c>
      <c r="H59" s="30">
        <v>13.440000000000019</v>
      </c>
      <c r="I59" s="29">
        <v>53.85</v>
      </c>
      <c r="J59" s="30">
        <v>16.59</v>
      </c>
    </row>
    <row r="60" spans="1:10">
      <c r="A60" s="5">
        <v>2001</v>
      </c>
      <c r="B60" s="29">
        <v>1333.94</v>
      </c>
      <c r="C60" s="30">
        <v>348.38</v>
      </c>
      <c r="D60" s="30">
        <v>811.04</v>
      </c>
      <c r="E60" s="30">
        <v>125.46</v>
      </c>
      <c r="F60" s="30">
        <v>50.24</v>
      </c>
      <c r="G60" s="29">
        <v>17.8</v>
      </c>
      <c r="H60" s="30">
        <v>37.6</v>
      </c>
      <c r="I60" s="30">
        <v>19.82</v>
      </c>
      <c r="J60" s="30">
        <v>15.85</v>
      </c>
    </row>
    <row r="61" spans="1:10">
      <c r="A61" s="5">
        <v>2002</v>
      </c>
      <c r="B61" s="29">
        <v>1005.99</v>
      </c>
      <c r="C61" s="30">
        <v>310.61</v>
      </c>
      <c r="D61" s="30">
        <v>781.65</v>
      </c>
      <c r="E61" s="30">
        <v>122.59</v>
      </c>
      <c r="F61" s="30">
        <v>41.68</v>
      </c>
      <c r="G61" s="29">
        <v>20.13</v>
      </c>
      <c r="H61" s="30">
        <v>38.21</v>
      </c>
      <c r="I61" s="29">
        <v>22.57</v>
      </c>
      <c r="J61" s="30">
        <v>16.18</v>
      </c>
    </row>
    <row r="62" spans="1:10">
      <c r="A62" s="5">
        <v>2003</v>
      </c>
      <c r="B62" s="29">
        <v>1271.07</v>
      </c>
      <c r="C62" s="30">
        <v>363.74</v>
      </c>
      <c r="D62" s="30">
        <v>847.38</v>
      </c>
      <c r="E62" s="30">
        <v>135.30000000000001</v>
      </c>
      <c r="F62" s="30">
        <v>42.98</v>
      </c>
      <c r="G62" s="29">
        <v>24.07</v>
      </c>
      <c r="H62" s="30">
        <v>21.130000000000031</v>
      </c>
      <c r="I62" s="29">
        <v>47.12</v>
      </c>
      <c r="J62" s="30">
        <v>17.23</v>
      </c>
    </row>
    <row r="63" spans="1:10">
      <c r="A63" s="5">
        <v>2004</v>
      </c>
      <c r="B63" s="29">
        <v>1380.33</v>
      </c>
      <c r="C63" s="30">
        <v>405.59</v>
      </c>
      <c r="D63" s="30">
        <v>944.36</v>
      </c>
      <c r="E63" s="30">
        <v>155.57</v>
      </c>
      <c r="F63" s="30">
        <v>44.35</v>
      </c>
      <c r="G63" s="29">
        <v>28.73</v>
      </c>
      <c r="H63" s="30">
        <v>23.039999999999992</v>
      </c>
      <c r="I63" s="29">
        <v>59.45</v>
      </c>
      <c r="J63" s="30">
        <v>18.75</v>
      </c>
    </row>
    <row r="64" spans="1:10">
      <c r="A64" s="5">
        <v>2005</v>
      </c>
      <c r="B64" s="29">
        <v>1413</v>
      </c>
      <c r="C64" s="30">
        <v>448.62</v>
      </c>
      <c r="D64" s="30">
        <v>1043.6099999999999</v>
      </c>
      <c r="E64" s="30">
        <v>172.26</v>
      </c>
      <c r="F64" s="30">
        <v>45.83</v>
      </c>
      <c r="G64" s="29">
        <v>36.840000000000003</v>
      </c>
      <c r="H64" s="30">
        <v>15.799999999999983</v>
      </c>
      <c r="I64" s="30">
        <v>73.790000000000006</v>
      </c>
      <c r="J64" s="30">
        <v>21.58</v>
      </c>
    </row>
    <row r="65" spans="1:10">
      <c r="A65" s="5">
        <v>2006</v>
      </c>
      <c r="B65" s="29">
        <v>1595.62</v>
      </c>
      <c r="C65" s="30">
        <v>492.65</v>
      </c>
      <c r="D65" s="30">
        <v>1123.3399999999999</v>
      </c>
      <c r="E65" s="30">
        <v>190.28</v>
      </c>
      <c r="F65" s="30">
        <v>48.89</v>
      </c>
      <c r="G65" s="29">
        <v>40.659999999999997</v>
      </c>
      <c r="H65" s="30">
        <v>16.709999999999994</v>
      </c>
      <c r="I65" s="30">
        <v>84.02</v>
      </c>
      <c r="J65" s="30">
        <v>24.28</v>
      </c>
    </row>
    <row r="66" spans="1:10">
      <c r="A66" s="5">
        <v>2007</v>
      </c>
      <c r="B66" s="29">
        <v>1766.4</v>
      </c>
      <c r="C66" s="30">
        <v>519.04</v>
      </c>
      <c r="D66" s="30">
        <v>1211.9000000000001</v>
      </c>
      <c r="E66" s="30">
        <v>205.91</v>
      </c>
      <c r="F66" s="30">
        <v>55.39</v>
      </c>
      <c r="G66" s="29">
        <v>49.66</v>
      </c>
      <c r="H66" s="30">
        <v>24.779999999999987</v>
      </c>
      <c r="I66" s="30">
        <v>76.08</v>
      </c>
      <c r="J66" s="30">
        <v>27.23</v>
      </c>
    </row>
    <row r="67" spans="1:10">
      <c r="A67" s="5">
        <v>2008</v>
      </c>
      <c r="B67" s="29">
        <v>1150.6199999999999</v>
      </c>
      <c r="C67" s="30">
        <v>467.21</v>
      </c>
      <c r="D67" s="30">
        <v>1326.01</v>
      </c>
      <c r="E67" s="30">
        <v>216.25</v>
      </c>
      <c r="F67" s="30">
        <v>63.03</v>
      </c>
      <c r="G67" s="29">
        <v>42.58</v>
      </c>
      <c r="H67" s="30">
        <v>52.45</v>
      </c>
      <c r="I67" s="30">
        <v>58.19</v>
      </c>
      <c r="J67" s="30">
        <v>30.21</v>
      </c>
    </row>
    <row r="68" spans="1:10">
      <c r="A68" s="5">
        <v>2009</v>
      </c>
      <c r="B68" s="29">
        <v>1448.79</v>
      </c>
      <c r="C68" s="30">
        <v>543.29</v>
      </c>
      <c r="D68" s="30">
        <v>1163.5</v>
      </c>
      <c r="E68" s="30">
        <v>188</v>
      </c>
      <c r="F68" s="30">
        <v>59.68</v>
      </c>
      <c r="G68" s="29">
        <v>31.27</v>
      </c>
      <c r="H68" s="30">
        <v>24.810000000000002</v>
      </c>
      <c r="I68" s="30">
        <v>72.239999999999995</v>
      </c>
      <c r="J68" s="30">
        <v>28.57</v>
      </c>
    </row>
    <row r="69" spans="1:10">
      <c r="A69" s="5">
        <v>2010</v>
      </c>
      <c r="B69" s="29">
        <v>1642.38</v>
      </c>
      <c r="C69" s="30">
        <v>600.59</v>
      </c>
      <c r="D69" s="30">
        <v>1268.7</v>
      </c>
      <c r="E69" s="30">
        <v>225.9</v>
      </c>
      <c r="F69" s="30">
        <v>60.26</v>
      </c>
      <c r="G69" s="29">
        <v>41.55</v>
      </c>
      <c r="H69" s="30">
        <v>22.840000000000018</v>
      </c>
      <c r="I69" s="30">
        <v>101.25</v>
      </c>
      <c r="J69" s="30">
        <v>30.35</v>
      </c>
    </row>
    <row r="70" spans="1:10">
      <c r="A70" s="5">
        <v>2011</v>
      </c>
      <c r="B70" s="29">
        <v>1695.48</v>
      </c>
      <c r="C70" s="30">
        <v>637.16999999999996</v>
      </c>
      <c r="D70" s="30">
        <v>1431.12</v>
      </c>
      <c r="E70" s="30">
        <v>258.01</v>
      </c>
      <c r="F70" s="30">
        <v>65.06</v>
      </c>
      <c r="G70" s="29">
        <v>48.87</v>
      </c>
      <c r="H70" s="30">
        <v>28.95999999999998</v>
      </c>
      <c r="I70" s="30">
        <v>115.12</v>
      </c>
      <c r="J70" s="30">
        <v>35</v>
      </c>
    </row>
    <row r="72" spans="1:10">
      <c r="A72" s="5" t="s">
        <v>108</v>
      </c>
    </row>
    <row r="73" spans="1:10">
      <c r="A73" s="24" t="s">
        <v>122</v>
      </c>
    </row>
    <row r="74" spans="1:10">
      <c r="A74" s="5" t="s">
        <v>123</v>
      </c>
    </row>
    <row r="75" spans="1:10">
      <c r="A75" s="5" t="s">
        <v>124</v>
      </c>
    </row>
    <row r="77" spans="1:10">
      <c r="A77" s="32"/>
    </row>
    <row r="78" spans="1:10">
      <c r="A78" s="32"/>
    </row>
    <row r="79" spans="1:10">
      <c r="A79" s="32"/>
    </row>
  </sheetData>
  <mergeCells count="1">
    <mergeCell ref="B3:J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zoomScale="90" zoomScaleNormal="90" workbookViewId="0">
      <selection activeCell="B25" sqref="B25"/>
    </sheetView>
  </sheetViews>
  <sheetFormatPr defaultColWidth="9.140625" defaultRowHeight="16.5"/>
  <cols>
    <col min="1" max="1" width="18.28515625" style="5" customWidth="1"/>
    <col min="2" max="3" width="14.7109375" style="5" customWidth="1"/>
    <col min="4" max="4" width="1.7109375" style="5" customWidth="1"/>
    <col min="5" max="6" width="14.7109375" style="5" customWidth="1"/>
    <col min="7" max="16384" width="9.140625" style="5"/>
  </cols>
  <sheetData>
    <row r="1" spans="1:6" ht="17.25">
      <c r="A1" s="4" t="s">
        <v>203</v>
      </c>
    </row>
    <row r="3" spans="1:6" ht="16.149999999999999" customHeight="1">
      <c r="A3" s="22"/>
      <c r="B3" s="145" t="s">
        <v>22</v>
      </c>
      <c r="C3" s="145"/>
      <c r="D3" s="33"/>
      <c r="E3" s="145" t="s">
        <v>23</v>
      </c>
      <c r="F3" s="145"/>
    </row>
    <row r="4" spans="1:6" ht="16.149999999999999" customHeight="1">
      <c r="B4" s="144" t="s">
        <v>96</v>
      </c>
      <c r="C4" s="144"/>
      <c r="D4" s="8"/>
      <c r="E4" s="144" t="s">
        <v>97</v>
      </c>
      <c r="F4" s="144"/>
    </row>
    <row r="5" spans="1:6" ht="17.25">
      <c r="B5" s="118"/>
      <c r="C5" s="12" t="s">
        <v>20</v>
      </c>
      <c r="D5" s="12"/>
      <c r="E5" s="118"/>
      <c r="F5" s="12" t="s">
        <v>20</v>
      </c>
    </row>
    <row r="6" spans="1:6" ht="17.25">
      <c r="A6" s="119" t="s">
        <v>25</v>
      </c>
      <c r="B6" s="34" t="s">
        <v>19</v>
      </c>
      <c r="C6" s="34" t="s">
        <v>21</v>
      </c>
      <c r="D6" s="12"/>
      <c r="E6" s="34" t="s">
        <v>19</v>
      </c>
      <c r="F6" s="34" t="s">
        <v>21</v>
      </c>
    </row>
    <row r="7" spans="1:6">
      <c r="A7" s="5" t="s">
        <v>0</v>
      </c>
      <c r="B7" s="18">
        <v>9.0999999999999998E-2</v>
      </c>
      <c r="C7" s="18">
        <v>0.182</v>
      </c>
      <c r="D7" s="35"/>
      <c r="E7" s="18">
        <v>8.3000000000000004E-2</v>
      </c>
      <c r="F7" s="18">
        <v>0.17600000000000002</v>
      </c>
    </row>
    <row r="8" spans="1:6">
      <c r="A8" s="5" t="s">
        <v>1</v>
      </c>
      <c r="B8" s="18">
        <v>5.0999999999999997E-2</v>
      </c>
      <c r="C8" s="18">
        <v>0.23600000000000002</v>
      </c>
      <c r="D8" s="35"/>
      <c r="E8" s="18">
        <v>5.5E-2</v>
      </c>
      <c r="F8" s="18">
        <v>0.247</v>
      </c>
    </row>
    <row r="9" spans="1:6">
      <c r="A9" s="5" t="s">
        <v>2</v>
      </c>
      <c r="B9" s="18">
        <v>7.2999999999999995E-2</v>
      </c>
      <c r="C9" s="18">
        <v>0.17199999999999999</v>
      </c>
      <c r="D9" s="35"/>
      <c r="E9" s="18">
        <v>5.5999999999999994E-2</v>
      </c>
      <c r="F9" s="18">
        <v>0.17199999999999999</v>
      </c>
    </row>
    <row r="10" spans="1:6">
      <c r="A10" s="5" t="s">
        <v>3</v>
      </c>
      <c r="B10" s="18">
        <v>6.9000000000000006E-2</v>
      </c>
      <c r="C10" s="18">
        <v>0.20899999999999999</v>
      </c>
      <c r="D10" s="35"/>
      <c r="E10" s="18">
        <v>4.5999999999999999E-2</v>
      </c>
      <c r="F10" s="18">
        <v>0.20499999999999999</v>
      </c>
    </row>
    <row r="11" spans="1:6">
      <c r="A11" s="5" t="s">
        <v>4</v>
      </c>
      <c r="B11" s="18">
        <v>9.3000000000000013E-2</v>
      </c>
      <c r="C11" s="18">
        <v>0.30299999999999999</v>
      </c>
      <c r="D11" s="35"/>
      <c r="E11" s="18">
        <v>9.5000000000000001E-2</v>
      </c>
      <c r="F11" s="18">
        <v>0.30199999999999999</v>
      </c>
    </row>
    <row r="12" spans="1:6">
      <c r="A12" s="5" t="s">
        <v>5</v>
      </c>
      <c r="B12" s="18">
        <v>5.7000000000000002E-2</v>
      </c>
      <c r="C12" s="18">
        <v>0.23499999999999999</v>
      </c>
      <c r="D12" s="35"/>
      <c r="E12" s="18">
        <v>8.6999999999999994E-2</v>
      </c>
      <c r="F12" s="18">
        <v>0.245</v>
      </c>
    </row>
    <row r="13" spans="1:6">
      <c r="A13" s="5" t="s">
        <v>6</v>
      </c>
      <c r="B13" s="18">
        <v>8.1000000000000003E-2</v>
      </c>
      <c r="C13" s="18">
        <v>0.32200000000000001</v>
      </c>
      <c r="D13" s="35"/>
      <c r="E13" s="18">
        <v>9.8000000000000004E-2</v>
      </c>
      <c r="F13" s="18">
        <v>0.318</v>
      </c>
    </row>
    <row r="14" spans="1:6">
      <c r="A14" s="5" t="s">
        <v>7</v>
      </c>
      <c r="B14" s="18">
        <v>6.4000000000000001E-2</v>
      </c>
      <c r="C14" s="18">
        <v>0.23199999999999998</v>
      </c>
      <c r="D14" s="35"/>
      <c r="E14" s="18">
        <v>5.2999999999999999E-2</v>
      </c>
      <c r="F14" s="18">
        <v>0.215</v>
      </c>
    </row>
    <row r="15" spans="1:6">
      <c r="A15" s="5" t="s">
        <v>8</v>
      </c>
      <c r="B15" s="18">
        <v>6.0999999999999999E-2</v>
      </c>
      <c r="C15" s="18">
        <v>0.28999999999999998</v>
      </c>
      <c r="D15" s="35"/>
      <c r="E15" s="18">
        <v>9.8000000000000004E-2</v>
      </c>
      <c r="F15" s="18">
        <v>0.32</v>
      </c>
    </row>
    <row r="16" spans="1:6">
      <c r="A16" s="5" t="s">
        <v>9</v>
      </c>
      <c r="B16" s="18">
        <v>8.5000000000000006E-2</v>
      </c>
      <c r="C16" s="18">
        <v>0.29799999999999999</v>
      </c>
      <c r="D16" s="35"/>
      <c r="E16" s="18">
        <v>0.09</v>
      </c>
      <c r="F16" s="18">
        <v>0.27699999999999997</v>
      </c>
    </row>
    <row r="17" spans="1:6">
      <c r="A17" s="5" t="s">
        <v>10</v>
      </c>
      <c r="B17" s="18">
        <v>7.0999999999999994E-2</v>
      </c>
      <c r="C17" s="18">
        <v>0.218</v>
      </c>
      <c r="D17" s="35"/>
      <c r="E17" s="18">
        <v>6.5000000000000002E-2</v>
      </c>
      <c r="F17" s="18">
        <v>0.22800000000000001</v>
      </c>
    </row>
    <row r="18" spans="1:6">
      <c r="A18" s="5" t="s">
        <v>15</v>
      </c>
      <c r="B18" s="18">
        <v>7.5999999999999998E-2</v>
      </c>
      <c r="C18" s="18">
        <v>0.19699999999999998</v>
      </c>
      <c r="D18" s="35"/>
      <c r="E18" s="18">
        <v>5.7000000000000002E-2</v>
      </c>
      <c r="F18" s="18">
        <v>0.183</v>
      </c>
    </row>
    <row r="19" spans="1:6">
      <c r="A19" s="5" t="s">
        <v>11</v>
      </c>
      <c r="B19" s="18">
        <v>7.2000000000000008E-2</v>
      </c>
      <c r="C19" s="18">
        <v>0.27399999999999997</v>
      </c>
      <c r="D19" s="35"/>
      <c r="E19" s="18">
        <v>5.9000000000000004E-2</v>
      </c>
      <c r="F19" s="18">
        <v>0.26500000000000001</v>
      </c>
    </row>
    <row r="20" spans="1:6">
      <c r="A20" s="5" t="s">
        <v>16</v>
      </c>
      <c r="B20" s="18">
        <v>9.5000000000000001E-2</v>
      </c>
      <c r="C20" s="18">
        <v>0.22600000000000001</v>
      </c>
      <c r="D20" s="35"/>
      <c r="E20" s="18">
        <v>8.3000000000000004E-2</v>
      </c>
      <c r="F20" s="18">
        <v>0.221</v>
      </c>
    </row>
    <row r="21" spans="1:6">
      <c r="A21" s="5" t="s">
        <v>12</v>
      </c>
      <c r="B21" s="18">
        <v>5.7999999999999996E-2</v>
      </c>
      <c r="C21" s="18">
        <v>0.223</v>
      </c>
      <c r="D21" s="35"/>
      <c r="E21" s="18">
        <v>5.4000000000000006E-2</v>
      </c>
      <c r="F21" s="18">
        <v>0.21899999999999997</v>
      </c>
    </row>
    <row r="22" spans="1:6">
      <c r="A22" s="5" t="s">
        <v>13</v>
      </c>
      <c r="B22" s="18">
        <v>8.6999999999999994E-2</v>
      </c>
      <c r="C22" s="18">
        <v>0.22899999999999998</v>
      </c>
      <c r="D22" s="35"/>
      <c r="E22" s="18">
        <v>6.6000000000000003E-2</v>
      </c>
      <c r="F22" s="18">
        <v>0.221</v>
      </c>
    </row>
    <row r="23" spans="1:6">
      <c r="A23" s="5" t="s">
        <v>14</v>
      </c>
      <c r="B23" s="18">
        <v>6.0999999999999999E-2</v>
      </c>
      <c r="C23" s="18">
        <v>0.19800000000000001</v>
      </c>
      <c r="D23" s="35"/>
      <c r="E23" s="18">
        <v>5.0999999999999997E-2</v>
      </c>
      <c r="F23" s="18">
        <v>0.18899999999999997</v>
      </c>
    </row>
    <row r="24" spans="1:6">
      <c r="A24" s="5" t="s">
        <v>17</v>
      </c>
      <c r="B24" s="18">
        <v>7.2000000000000008E-2</v>
      </c>
      <c r="C24" s="18">
        <v>0.2</v>
      </c>
      <c r="D24" s="35"/>
      <c r="E24" s="18">
        <v>0.06</v>
      </c>
      <c r="F24" s="18">
        <v>0.19899999999999998</v>
      </c>
    </row>
    <row r="25" spans="1:6">
      <c r="A25" s="112" t="s">
        <v>18</v>
      </c>
      <c r="B25" s="113">
        <v>7.8674448920084766E-2</v>
      </c>
      <c r="C25" s="113">
        <v>0.1890777377763635</v>
      </c>
      <c r="D25" s="114"/>
      <c r="E25" s="113">
        <v>6.2835010275066897E-2</v>
      </c>
      <c r="F25" s="113">
        <v>0.18596280099272849</v>
      </c>
    </row>
    <row r="26" spans="1:6" ht="5.45" customHeight="1"/>
    <row r="27" spans="1:6" ht="17.25">
      <c r="A27" s="10" t="s">
        <v>24</v>
      </c>
      <c r="B27" s="31">
        <f>AVERAGE(B7:B25)</f>
        <v>7.345654994316235E-2</v>
      </c>
      <c r="C27" s="31">
        <f>AVERAGE(C7:C25)</f>
        <v>0.23331988093559813</v>
      </c>
      <c r="E27" s="31">
        <f>AVERAGE(E7:E25)</f>
        <v>6.9412368961845633E-2</v>
      </c>
      <c r="F27" s="31">
        <f>AVERAGE(F7:F25)</f>
        <v>0.23094541057856463</v>
      </c>
    </row>
    <row r="28" spans="1:6" ht="5.45" customHeight="1">
      <c r="A28" s="36"/>
    </row>
    <row r="29" spans="1:6">
      <c r="A29" s="37" t="s">
        <v>125</v>
      </c>
      <c r="B29" s="21"/>
      <c r="C29" s="21"/>
      <c r="D29" s="21"/>
      <c r="E29" s="21"/>
      <c r="F29" s="21"/>
    </row>
    <row r="30" spans="1:6">
      <c r="A30" s="38" t="s">
        <v>206</v>
      </c>
      <c r="B30" s="39"/>
      <c r="C30" s="39"/>
      <c r="D30" s="39"/>
      <c r="E30" s="39"/>
      <c r="F30" s="39"/>
    </row>
    <row r="31" spans="1:6">
      <c r="A31" s="23" t="s">
        <v>95</v>
      </c>
      <c r="B31" s="23"/>
      <c r="C31" s="23"/>
      <c r="D31" s="23"/>
      <c r="E31" s="23"/>
      <c r="F31" s="23"/>
    </row>
    <row r="32" spans="1:6">
      <c r="A32" s="23"/>
      <c r="B32" s="23"/>
      <c r="C32" s="23"/>
      <c r="D32" s="23"/>
      <c r="E32" s="23"/>
      <c r="F32" s="23"/>
    </row>
    <row r="33" spans="1:6">
      <c r="A33" s="23" t="s">
        <v>127</v>
      </c>
      <c r="B33" s="23"/>
      <c r="C33" s="23"/>
      <c r="D33" s="23"/>
      <c r="E33" s="23"/>
      <c r="F33" s="23"/>
    </row>
    <row r="34" spans="1:6">
      <c r="A34" s="87" t="s">
        <v>126</v>
      </c>
      <c r="B34" s="23"/>
      <c r="C34" s="23"/>
      <c r="D34" s="23"/>
      <c r="E34" s="23"/>
      <c r="F34" s="23"/>
    </row>
    <row r="36" spans="1:6" ht="18">
      <c r="A36" s="24" t="s">
        <v>98</v>
      </c>
      <c r="B36" s="25"/>
      <c r="C36" s="25"/>
      <c r="D36" s="25"/>
      <c r="E36" s="25"/>
      <c r="F36" s="25"/>
    </row>
    <row r="37" spans="1:6" s="28" customFormat="1" ht="18">
      <c r="A37" s="88" t="s">
        <v>202</v>
      </c>
    </row>
  </sheetData>
  <sortState ref="E41:F59">
    <sortCondition ref="F41:F59"/>
  </sortState>
  <mergeCells count="4">
    <mergeCell ref="B4:C4"/>
    <mergeCell ref="E4:F4"/>
    <mergeCell ref="B3:C3"/>
    <mergeCell ref="E3:F3"/>
  </mergeCells>
  <pageMargins left="0.7" right="0.7" top="0.75" bottom="0.75" header="0.3" footer="0.3"/>
  <pageSetup scale="6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Sheet1</vt:lpstr>
      <vt:lpstr>Exhibit 1</vt:lpstr>
      <vt:lpstr>Exhibit 2</vt:lpstr>
      <vt:lpstr>Exhibit 3</vt:lpstr>
      <vt:lpstr>Exhibit 4</vt:lpstr>
      <vt:lpstr>Exhibit 5</vt:lpstr>
      <vt:lpstr>Exhibit 6</vt:lpstr>
      <vt:lpstr>Exhibit 7</vt:lpstr>
      <vt:lpstr>Exhibit 8</vt:lpstr>
      <vt:lpstr>Exhibit 9</vt:lpstr>
      <vt:lpstr>Exhibit 10</vt:lpstr>
      <vt:lpstr>'Exhibit 5'!Data</vt:lpstr>
      <vt:lpstr>'Exhibit 5'!EOdata</vt:lpstr>
      <vt:lpstr>'Exhibit 8'!Print_Area</vt:lpstr>
    </vt:vector>
  </TitlesOfParts>
  <Company>Harvard Business School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Stafford</dc:creator>
  <cp:lastModifiedBy>snotosoehardjo</cp:lastModifiedBy>
  <cp:lastPrinted>2015-01-14T20:48:36Z</cp:lastPrinted>
  <dcterms:created xsi:type="dcterms:W3CDTF">2011-12-03T21:17:49Z</dcterms:created>
  <dcterms:modified xsi:type="dcterms:W3CDTF">2015-01-14T20:48:37Z</dcterms:modified>
</cp:coreProperties>
</file>