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\Dropbox\Research\Alaska SeaLife Center 2018-2019\Wingbeat-based Data\Aquatic Angles\"/>
    </mc:Choice>
  </mc:AlternateContent>
  <xr:revisionPtr revIDLastSave="0" documentId="13_ncr:1_{F29DDD52-662C-453D-A9FA-AA2C5351B9DD}" xr6:coauthVersionLast="44" xr6:coauthVersionMax="44" xr10:uidLastSave="{00000000-0000-0000-0000-000000000000}"/>
  <bookViews>
    <workbookView xWindow="-103" yWindow="-103" windowWidth="22149" windowHeight="11949" xr2:uid="{EBA5A587-9C70-485A-B547-F66D575FC8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L2" i="1"/>
  <c r="N2" i="1"/>
  <c r="Q2" i="1" l="1"/>
  <c r="J98" i="1"/>
  <c r="J99" i="1"/>
  <c r="J100" i="1"/>
  <c r="J101" i="1"/>
  <c r="J102" i="1"/>
  <c r="J103" i="1"/>
  <c r="J104" i="1"/>
  <c r="J107" i="1"/>
  <c r="J108" i="1"/>
  <c r="J109" i="1"/>
  <c r="J110" i="1"/>
  <c r="J111" i="1"/>
  <c r="J112" i="1"/>
  <c r="J113" i="1"/>
  <c r="J114" i="1"/>
  <c r="F98" i="1"/>
  <c r="G98" i="1"/>
  <c r="F99" i="1"/>
  <c r="G99" i="1"/>
  <c r="F100" i="1"/>
  <c r="G100" i="1"/>
  <c r="F101" i="1"/>
  <c r="G101" i="1"/>
  <c r="F102" i="1"/>
  <c r="I102" i="1" s="1"/>
  <c r="G102" i="1"/>
  <c r="F103" i="1"/>
  <c r="G103" i="1"/>
  <c r="F104" i="1"/>
  <c r="I104" i="1" s="1"/>
  <c r="G104" i="1"/>
  <c r="F105" i="1"/>
  <c r="G105" i="1"/>
  <c r="F107" i="1"/>
  <c r="I107" i="1" s="1"/>
  <c r="G107" i="1"/>
  <c r="F108" i="1"/>
  <c r="G108" i="1"/>
  <c r="F109" i="1"/>
  <c r="I109" i="1" s="1"/>
  <c r="G109" i="1"/>
  <c r="F110" i="1"/>
  <c r="G110" i="1"/>
  <c r="F111" i="1"/>
  <c r="I111" i="1" s="1"/>
  <c r="G111" i="1"/>
  <c r="F112" i="1"/>
  <c r="G112" i="1"/>
  <c r="F113" i="1"/>
  <c r="I113" i="1" s="1"/>
  <c r="G113" i="1"/>
  <c r="F114" i="1"/>
  <c r="G114" i="1"/>
  <c r="F115" i="1"/>
  <c r="G115" i="1"/>
  <c r="I98" i="1" l="1"/>
  <c r="I100" i="1"/>
  <c r="I114" i="1"/>
  <c r="I112" i="1"/>
  <c r="L107" i="1" s="1"/>
  <c r="I110" i="1"/>
  <c r="I108" i="1"/>
  <c r="N98" i="1"/>
  <c r="M107" i="1"/>
  <c r="I99" i="1"/>
  <c r="N107" i="1"/>
  <c r="M98" i="1"/>
  <c r="O98" i="1" s="1"/>
  <c r="I103" i="1"/>
  <c r="I101" i="1"/>
  <c r="J2" i="1"/>
  <c r="J64" i="1"/>
  <c r="J3" i="1"/>
  <c r="J4" i="1"/>
  <c r="J5" i="1"/>
  <c r="J6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J24" i="1"/>
  <c r="J25" i="1"/>
  <c r="J26" i="1"/>
  <c r="J27" i="1"/>
  <c r="J28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7" i="1"/>
  <c r="J48" i="1"/>
  <c r="J49" i="1"/>
  <c r="J50" i="1"/>
  <c r="J51" i="1"/>
  <c r="J52" i="1"/>
  <c r="J53" i="1"/>
  <c r="J54" i="1"/>
  <c r="J55" i="1"/>
  <c r="J56" i="1"/>
  <c r="J57" i="1"/>
  <c r="J58" i="1"/>
  <c r="J61" i="1"/>
  <c r="J62" i="1"/>
  <c r="J63" i="1"/>
  <c r="J67" i="1"/>
  <c r="J68" i="1"/>
  <c r="J69" i="1"/>
  <c r="J70" i="1"/>
  <c r="J71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1" i="1"/>
  <c r="G61" i="1"/>
  <c r="F62" i="1"/>
  <c r="G62" i="1"/>
  <c r="F63" i="1"/>
  <c r="G63" i="1"/>
  <c r="F64" i="1"/>
  <c r="G64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I85" i="1" s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3" i="1"/>
  <c r="G3" i="1"/>
  <c r="F4" i="1"/>
  <c r="G4" i="1"/>
  <c r="F5" i="1"/>
  <c r="G5" i="1"/>
  <c r="F6" i="1"/>
  <c r="G6" i="1"/>
  <c r="F7" i="1"/>
  <c r="G7" i="1"/>
  <c r="G2" i="1"/>
  <c r="F2" i="1"/>
  <c r="I5" i="1" l="1"/>
  <c r="I93" i="1"/>
  <c r="I89" i="1"/>
  <c r="I81" i="1"/>
  <c r="I77" i="1"/>
  <c r="I68" i="1"/>
  <c r="I61" i="1"/>
  <c r="I56" i="1"/>
  <c r="I52" i="1"/>
  <c r="I48" i="1"/>
  <c r="L47" i="1" s="1"/>
  <c r="I41" i="1"/>
  <c r="I37" i="1"/>
  <c r="I33" i="1"/>
  <c r="I28" i="1"/>
  <c r="I24" i="1"/>
  <c r="I20" i="1"/>
  <c r="I13" i="1"/>
  <c r="I9" i="1"/>
  <c r="I2" i="1"/>
  <c r="I3" i="1"/>
  <c r="I92" i="1"/>
  <c r="I88" i="1"/>
  <c r="I84" i="1"/>
  <c r="I80" i="1"/>
  <c r="I76" i="1"/>
  <c r="L74" i="1" s="1"/>
  <c r="I70" i="1"/>
  <c r="I64" i="1"/>
  <c r="I58" i="1"/>
  <c r="I54" i="1"/>
  <c r="I50" i="1"/>
  <c r="I44" i="1"/>
  <c r="I40" i="1"/>
  <c r="I36" i="1"/>
  <c r="I32" i="1"/>
  <c r="I26" i="1"/>
  <c r="I22" i="1"/>
  <c r="I16" i="1"/>
  <c r="I12" i="1"/>
  <c r="N74" i="1"/>
  <c r="M61" i="1"/>
  <c r="N47" i="1"/>
  <c r="L98" i="1"/>
  <c r="Q98" i="1" s="1"/>
  <c r="I6" i="1"/>
  <c r="I4" i="1"/>
  <c r="I95" i="1"/>
  <c r="I94" i="1"/>
  <c r="I91" i="1"/>
  <c r="I90" i="1"/>
  <c r="I87" i="1"/>
  <c r="I86" i="1"/>
  <c r="I83" i="1"/>
  <c r="I82" i="1"/>
  <c r="I79" i="1"/>
  <c r="I78" i="1"/>
  <c r="I75" i="1"/>
  <c r="I74" i="1"/>
  <c r="I71" i="1"/>
  <c r="I69" i="1"/>
  <c r="I67" i="1"/>
  <c r="I63" i="1"/>
  <c r="I62" i="1"/>
  <c r="I57" i="1"/>
  <c r="I55" i="1"/>
  <c r="I53" i="1"/>
  <c r="I51" i="1"/>
  <c r="I49" i="1"/>
  <c r="I47" i="1"/>
  <c r="I43" i="1"/>
  <c r="I42" i="1"/>
  <c r="I39" i="1"/>
  <c r="I38" i="1"/>
  <c r="I35" i="1"/>
  <c r="I34" i="1"/>
  <c r="I31" i="1"/>
  <c r="L31" i="1" s="1"/>
  <c r="I27" i="1"/>
  <c r="I25" i="1"/>
  <c r="I23" i="1"/>
  <c r="I21" i="1"/>
  <c r="I19" i="1"/>
  <c r="I15" i="1"/>
  <c r="I14" i="1"/>
  <c r="I11" i="1"/>
  <c r="I10" i="1"/>
  <c r="M67" i="1"/>
  <c r="N61" i="1"/>
  <c r="M47" i="1"/>
  <c r="O47" i="1" s="1"/>
  <c r="O107" i="1"/>
  <c r="L67" i="1"/>
  <c r="P98" i="1"/>
  <c r="L19" i="1"/>
  <c r="M19" i="1"/>
  <c r="M74" i="1"/>
  <c r="O74" i="1" s="1"/>
  <c r="N67" i="1"/>
  <c r="O67" i="1" s="1"/>
  <c r="N31" i="1"/>
  <c r="Q107" i="1"/>
  <c r="P107" i="1"/>
  <c r="N19" i="1"/>
  <c r="M31" i="1"/>
  <c r="O31" i="1" s="1"/>
  <c r="M2" i="1"/>
  <c r="O2" i="1" s="1"/>
  <c r="O61" i="1" l="1"/>
  <c r="L61" i="1"/>
  <c r="Q9" i="1"/>
  <c r="P31" i="1"/>
  <c r="Q31" i="1"/>
  <c r="P47" i="1"/>
  <c r="Q47" i="1"/>
  <c r="P19" i="1"/>
  <c r="Q19" i="1"/>
  <c r="Q74" i="1"/>
  <c r="P74" i="1"/>
  <c r="Q67" i="1"/>
  <c r="P67" i="1"/>
  <c r="O19" i="1"/>
  <c r="P2" i="1"/>
  <c r="Q61" i="1" l="1"/>
  <c r="P61" i="1"/>
  <c r="P9" i="1"/>
</calcChain>
</file>

<file path=xl/sharedStrings.xml><?xml version="1.0" encoding="utf-8"?>
<sst xmlns="http://schemas.openxmlformats.org/spreadsheetml/2006/main" count="111" uniqueCount="18">
  <si>
    <t>pt1_cam1_X</t>
  </si>
  <si>
    <t>pt1_cam1_Y</t>
  </si>
  <si>
    <t>pt2_cam1_X</t>
  </si>
  <si>
    <t>pt2_cam1_Y</t>
  </si>
  <si>
    <t>wristx</t>
  </si>
  <si>
    <t>wristy</t>
  </si>
  <si>
    <t>wristang</t>
  </si>
  <si>
    <t>length</t>
  </si>
  <si>
    <t>stroke</t>
  </si>
  <si>
    <t>up</t>
  </si>
  <si>
    <t>down</t>
  </si>
  <si>
    <t>run</t>
  </si>
  <si>
    <t>amplitude</t>
  </si>
  <si>
    <t>down dur</t>
  </si>
  <si>
    <t>up dur</t>
  </si>
  <si>
    <t>freq</t>
  </si>
  <si>
    <t>down vel</t>
  </si>
  <si>
    <t>up 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</si>
</sst>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77761-B0A7-45CF-BBBF-5511416AAC9A}">
  <dimension ref="A1:Q115"/>
  <sheetViews>
    <sheetView tabSelected="1" topLeftCell="G1" workbookViewId="0">
      <pane ySplit="1" topLeftCell="A102" activePane="bottomLeft" state="frozen"/>
      <selection activeCell="G1" sqref="G1"/>
      <selection pane="bottomLeft" activeCell="L92" sqref="L92"/>
    </sheetView>
  </sheetViews>
  <sheetFormatPr defaultRowHeight="14.6" x14ac:dyDescent="0.4"/>
  <sheetData>
    <row r="1" spans="1:17" s="1" customFormat="1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8</v>
      </c>
      <c r="I1" s="1" t="s">
        <v>6</v>
      </c>
      <c r="J1" s="1" t="s">
        <v>7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</row>
    <row r="2" spans="1:17" x14ac:dyDescent="0.4">
      <c r="A2">
        <v>2367</v>
      </c>
      <c r="B2">
        <v>639.88784399999997</v>
      </c>
      <c r="C2">
        <v>570.21440600000005</v>
      </c>
      <c r="D2">
        <v>650.66881799999999</v>
      </c>
      <c r="E2">
        <v>579.67970800000001</v>
      </c>
      <c r="F2">
        <f>D2-B2</f>
        <v>10.780974000000015</v>
      </c>
      <c r="G2">
        <f>E2-C2</f>
        <v>9.4653019999999515</v>
      </c>
      <c r="H2" t="s">
        <v>10</v>
      </c>
      <c r="I2">
        <f>DEGREES(ACOS(SUMPRODUCT(F2:G2,F3:G3)/SQRT(SUMSQ(F2:G2))/SQRT(SUMSQ(F3:G3))))</f>
        <v>98.552242521169958</v>
      </c>
      <c r="J2">
        <f>A3-A2</f>
        <v>17</v>
      </c>
      <c r="K2">
        <v>1</v>
      </c>
      <c r="L2">
        <f>AVERAGE(I2:I6)</f>
        <v>83.472696059758931</v>
      </c>
      <c r="M2">
        <f>AVERAGE(J2,J4,J6)/120</f>
        <v>0.14166666666666666</v>
      </c>
      <c r="N2">
        <f>AVERAGE(J3,J5)/120</f>
        <v>0.22916666666666666</v>
      </c>
      <c r="O2">
        <f>1/(M2+N2)</f>
        <v>2.696629213483146</v>
      </c>
      <c r="P2">
        <f>L2/M2</f>
        <v>589.21903101006308</v>
      </c>
      <c r="Q2">
        <f>L2/N2</f>
        <v>364.24449189712988</v>
      </c>
    </row>
    <row r="3" spans="1:17" x14ac:dyDescent="0.4">
      <c r="A3">
        <v>2384</v>
      </c>
      <c r="B3">
        <v>648.35861</v>
      </c>
      <c r="C3">
        <v>572.31780700000002</v>
      </c>
      <c r="D3">
        <v>655.118109</v>
      </c>
      <c r="E3">
        <v>561.80080499999997</v>
      </c>
      <c r="F3">
        <f t="shared" ref="F3:F7" si="0">D3-B3</f>
        <v>6.7594990000000053</v>
      </c>
      <c r="G3">
        <f t="shared" ref="G3:G7" si="1">E3-C3</f>
        <v>-10.517002000000048</v>
      </c>
      <c r="H3" t="s">
        <v>9</v>
      </c>
      <c r="I3">
        <f t="shared" ref="I3:I64" si="2">DEGREES(ACOS(SUMPRODUCT(F3:G3,F4:G4)/SQRT(SUMSQ(F3:G3))/SQRT(SUMSQ(F4:G4))))</f>
        <v>88.630434597625552</v>
      </c>
      <c r="J3">
        <f t="shared" ref="J3:J64" si="3">A4-A3</f>
        <v>30</v>
      </c>
      <c r="K3">
        <v>1</v>
      </c>
    </row>
    <row r="4" spans="1:17" x14ac:dyDescent="0.4">
      <c r="A4">
        <v>2414</v>
      </c>
      <c r="B4">
        <v>657.51388099999997</v>
      </c>
      <c r="C4">
        <v>567.78740600000003</v>
      </c>
      <c r="D4">
        <v>671.71738600000003</v>
      </c>
      <c r="E4">
        <v>576.44370700000002</v>
      </c>
      <c r="F4">
        <f t="shared" si="0"/>
        <v>14.203505000000064</v>
      </c>
      <c r="G4">
        <f t="shared" si="1"/>
        <v>8.6563009999999849</v>
      </c>
      <c r="H4" t="s">
        <v>10</v>
      </c>
      <c r="I4">
        <f t="shared" si="2"/>
        <v>92.217791681823115</v>
      </c>
      <c r="J4">
        <f t="shared" si="3"/>
        <v>17</v>
      </c>
      <c r="K4">
        <v>1</v>
      </c>
    </row>
    <row r="5" spans="1:17" x14ac:dyDescent="0.4">
      <c r="A5">
        <v>2431</v>
      </c>
      <c r="B5">
        <v>662.47655199999997</v>
      </c>
      <c r="C5">
        <v>570.05260599999997</v>
      </c>
      <c r="D5">
        <v>670.77619000000004</v>
      </c>
      <c r="E5">
        <v>555.16700400000002</v>
      </c>
      <c r="F5">
        <f t="shared" si="0"/>
        <v>8.2996380000000727</v>
      </c>
      <c r="G5">
        <f t="shared" si="1"/>
        <v>-14.885601999999949</v>
      </c>
      <c r="H5" t="s">
        <v>9</v>
      </c>
      <c r="I5">
        <f t="shared" si="2"/>
        <v>87.14321682495374</v>
      </c>
      <c r="J5">
        <f t="shared" si="3"/>
        <v>25</v>
      </c>
      <c r="K5">
        <v>1</v>
      </c>
    </row>
    <row r="6" spans="1:17" x14ac:dyDescent="0.4">
      <c r="A6">
        <v>2456</v>
      </c>
      <c r="B6">
        <v>660.50859600000001</v>
      </c>
      <c r="C6">
        <v>571.58970699999998</v>
      </c>
      <c r="D6">
        <v>677.706816</v>
      </c>
      <c r="E6">
        <v>580.08420799999999</v>
      </c>
      <c r="F6">
        <f t="shared" si="0"/>
        <v>17.198219999999992</v>
      </c>
      <c r="G6">
        <f t="shared" si="1"/>
        <v>8.4945010000000138</v>
      </c>
      <c r="H6" t="s">
        <v>10</v>
      </c>
      <c r="I6">
        <f t="shared" si="2"/>
        <v>50.819794673222269</v>
      </c>
      <c r="J6">
        <f t="shared" si="3"/>
        <v>17</v>
      </c>
      <c r="K6">
        <v>1</v>
      </c>
    </row>
    <row r="7" spans="1:17" x14ac:dyDescent="0.4">
      <c r="A7">
        <v>2473</v>
      </c>
      <c r="B7">
        <v>664.187817</v>
      </c>
      <c r="C7">
        <v>572.56050700000003</v>
      </c>
      <c r="D7">
        <v>681.55716399999994</v>
      </c>
      <c r="E7">
        <v>564.63230599999997</v>
      </c>
      <c r="F7">
        <f t="shared" si="0"/>
        <v>17.369346999999948</v>
      </c>
      <c r="G7">
        <f t="shared" si="1"/>
        <v>-7.9282010000000582</v>
      </c>
    </row>
    <row r="9" spans="1:17" x14ac:dyDescent="0.4">
      <c r="A9">
        <v>173</v>
      </c>
      <c r="B9">
        <v>779.74624300000005</v>
      </c>
      <c r="C9">
        <v>658.42977299999995</v>
      </c>
      <c r="D9">
        <v>783.05644900000004</v>
      </c>
      <c r="E9">
        <v>646.45909300000005</v>
      </c>
      <c r="F9">
        <f t="shared" ref="F9:F72" si="4">D9-B9</f>
        <v>3.3102059999999938</v>
      </c>
      <c r="G9">
        <f t="shared" ref="G9:G72" si="5">E9-C9</f>
        <v>-11.970679999999902</v>
      </c>
      <c r="H9" t="s">
        <v>9</v>
      </c>
      <c r="I9">
        <f t="shared" si="2"/>
        <v>121.04216406739235</v>
      </c>
      <c r="J9">
        <f t="shared" si="3"/>
        <v>23</v>
      </c>
      <c r="K9">
        <v>2</v>
      </c>
      <c r="L9">
        <f>AVERAGE(I9:I16)</f>
        <v>99.642626188393621</v>
      </c>
      <c r="M9">
        <f>AVERAGE(J10,J12,J14,J16)/120</f>
        <v>0.13125000000000001</v>
      </c>
      <c r="N9">
        <f>AVERAGE(J9,J11,J13,J15)/120</f>
        <v>0.17083333333333334</v>
      </c>
      <c r="O9">
        <f>1/(M9+N9)</f>
        <v>3.3103448275862064</v>
      </c>
      <c r="P9">
        <f>L9/M9</f>
        <v>759.18191381633233</v>
      </c>
      <c r="Q9">
        <f>L9/N9</f>
        <v>583.27390939547479</v>
      </c>
    </row>
    <row r="10" spans="1:17" x14ac:dyDescent="0.4">
      <c r="A10">
        <v>196</v>
      </c>
      <c r="B10">
        <v>748.33450600000003</v>
      </c>
      <c r="C10">
        <v>663.757384</v>
      </c>
      <c r="D10">
        <v>758.75813100000005</v>
      </c>
      <c r="E10">
        <v>674.74146900000005</v>
      </c>
      <c r="F10">
        <f t="shared" si="4"/>
        <v>10.423625000000015</v>
      </c>
      <c r="G10">
        <f t="shared" si="5"/>
        <v>10.98408500000005</v>
      </c>
      <c r="H10" t="s">
        <v>10</v>
      </c>
      <c r="I10">
        <f t="shared" si="2"/>
        <v>101.37356651260697</v>
      </c>
      <c r="J10">
        <f t="shared" si="3"/>
        <v>16</v>
      </c>
      <c r="K10">
        <v>2</v>
      </c>
    </row>
    <row r="11" spans="1:17" x14ac:dyDescent="0.4">
      <c r="A11">
        <v>212</v>
      </c>
      <c r="B11">
        <v>748.12321599999996</v>
      </c>
      <c r="C11">
        <v>652.70752500000003</v>
      </c>
      <c r="D11">
        <v>756.08179500000006</v>
      </c>
      <c r="E11">
        <v>641.39457500000003</v>
      </c>
      <c r="F11">
        <f t="shared" si="4"/>
        <v>7.9585790000000998</v>
      </c>
      <c r="G11">
        <f t="shared" si="5"/>
        <v>-11.312950000000001</v>
      </c>
      <c r="H11" t="s">
        <v>9</v>
      </c>
      <c r="I11">
        <f t="shared" si="2"/>
        <v>91.213927512084268</v>
      </c>
      <c r="J11">
        <f t="shared" si="3"/>
        <v>17</v>
      </c>
      <c r="K11">
        <v>2</v>
      </c>
    </row>
    <row r="12" spans="1:17" x14ac:dyDescent="0.4">
      <c r="A12">
        <v>229</v>
      </c>
      <c r="B12">
        <v>746.36246800000004</v>
      </c>
      <c r="C12">
        <v>645.80136400000004</v>
      </c>
      <c r="D12">
        <v>761.29360799999995</v>
      </c>
      <c r="E12">
        <v>656.78544899999997</v>
      </c>
      <c r="F12">
        <f t="shared" si="4"/>
        <v>14.931139999999914</v>
      </c>
      <c r="G12">
        <f t="shared" si="5"/>
        <v>10.984084999999936</v>
      </c>
      <c r="H12" t="s">
        <v>10</v>
      </c>
      <c r="I12">
        <f t="shared" si="2"/>
        <v>101.80332708063145</v>
      </c>
      <c r="J12">
        <f t="shared" si="3"/>
        <v>17</v>
      </c>
      <c r="K12">
        <v>2</v>
      </c>
    </row>
    <row r="13" spans="1:17" x14ac:dyDescent="0.4">
      <c r="A13">
        <v>246</v>
      </c>
      <c r="B13">
        <v>753.40545899999995</v>
      </c>
      <c r="C13">
        <v>635.86964599999999</v>
      </c>
      <c r="D13">
        <v>759.11028099999999</v>
      </c>
      <c r="E13">
        <v>623.37278200000003</v>
      </c>
      <c r="F13">
        <f t="shared" si="4"/>
        <v>5.7048220000000356</v>
      </c>
      <c r="G13">
        <f t="shared" si="5"/>
        <v>-12.49686399999996</v>
      </c>
      <c r="H13" t="s">
        <v>9</v>
      </c>
      <c r="I13">
        <f t="shared" si="2"/>
        <v>97.480719844694875</v>
      </c>
      <c r="J13">
        <f t="shared" si="3"/>
        <v>19</v>
      </c>
      <c r="K13">
        <v>2</v>
      </c>
    </row>
    <row r="14" spans="1:17" x14ac:dyDescent="0.4">
      <c r="A14">
        <v>265</v>
      </c>
      <c r="B14">
        <v>763.82619399999999</v>
      </c>
      <c r="C14">
        <v>627.51756599999999</v>
      </c>
      <c r="D14">
        <v>780.89167899999995</v>
      </c>
      <c r="E14">
        <v>638.18848500000001</v>
      </c>
      <c r="F14">
        <f t="shared" si="4"/>
        <v>17.065484999999967</v>
      </c>
      <c r="G14">
        <f t="shared" si="5"/>
        <v>10.670919000000026</v>
      </c>
      <c r="H14" t="s">
        <v>10</v>
      </c>
      <c r="I14">
        <f t="shared" si="2"/>
        <v>96.715071594850599</v>
      </c>
      <c r="J14">
        <f t="shared" si="3"/>
        <v>15</v>
      </c>
      <c r="K14">
        <v>2</v>
      </c>
    </row>
    <row r="15" spans="1:17" x14ac:dyDescent="0.4">
      <c r="A15">
        <v>280</v>
      </c>
      <c r="B15">
        <v>773.02671599999996</v>
      </c>
      <c r="C15">
        <v>618.99468899999999</v>
      </c>
      <c r="D15">
        <v>779.18512999999996</v>
      </c>
      <c r="E15">
        <v>605.96785199999999</v>
      </c>
      <c r="F15">
        <f t="shared" si="4"/>
        <v>6.1584139999999934</v>
      </c>
      <c r="G15">
        <f t="shared" si="5"/>
        <v>-13.026837</v>
      </c>
      <c r="H15" t="s">
        <v>9</v>
      </c>
      <c r="I15">
        <f t="shared" si="2"/>
        <v>99.205907088843631</v>
      </c>
      <c r="J15">
        <f t="shared" si="3"/>
        <v>23</v>
      </c>
      <c r="K15">
        <v>2</v>
      </c>
    </row>
    <row r="16" spans="1:17" x14ac:dyDescent="0.4">
      <c r="A16">
        <v>303</v>
      </c>
      <c r="B16">
        <v>792.76332000000002</v>
      </c>
      <c r="C16">
        <v>615.04506300000003</v>
      </c>
      <c r="D16">
        <v>810.199794</v>
      </c>
      <c r="E16">
        <v>627.03252399999997</v>
      </c>
      <c r="F16">
        <f t="shared" si="4"/>
        <v>17.436473999999976</v>
      </c>
      <c r="G16">
        <f t="shared" si="5"/>
        <v>11.987460999999939</v>
      </c>
      <c r="H16" t="s">
        <v>10</v>
      </c>
      <c r="I16">
        <f t="shared" si="2"/>
        <v>88.306325806044853</v>
      </c>
      <c r="J16">
        <f t="shared" si="3"/>
        <v>15</v>
      </c>
      <c r="K16">
        <v>2</v>
      </c>
    </row>
    <row r="17" spans="1:17" x14ac:dyDescent="0.4">
      <c r="A17">
        <v>318</v>
      </c>
      <c r="B17">
        <v>812.49997499999995</v>
      </c>
      <c r="C17">
        <v>609.52759400000002</v>
      </c>
      <c r="D17">
        <v>823.18445199999996</v>
      </c>
      <c r="E17">
        <v>594.93014500000004</v>
      </c>
      <c r="F17">
        <f t="shared" si="4"/>
        <v>10.684477000000015</v>
      </c>
      <c r="G17">
        <f t="shared" si="5"/>
        <v>-14.597448999999983</v>
      </c>
    </row>
    <row r="19" spans="1:17" x14ac:dyDescent="0.4">
      <c r="A19">
        <v>2490</v>
      </c>
      <c r="B19">
        <v>1292.691341</v>
      </c>
      <c r="C19">
        <v>688.463841</v>
      </c>
      <c r="D19">
        <v>1305.5822439999999</v>
      </c>
      <c r="E19">
        <v>676.66542400000003</v>
      </c>
      <c r="F19">
        <f t="shared" si="4"/>
        <v>12.89090299999998</v>
      </c>
      <c r="G19">
        <f t="shared" si="5"/>
        <v>-11.798416999999972</v>
      </c>
      <c r="H19" t="s">
        <v>9</v>
      </c>
      <c r="I19">
        <f t="shared" si="2"/>
        <v>81.934282071384544</v>
      </c>
      <c r="J19">
        <f t="shared" si="3"/>
        <v>15</v>
      </c>
      <c r="K19">
        <v>3</v>
      </c>
      <c r="L19">
        <f>AVERAGE(I19:I28)</f>
        <v>95.459047330561503</v>
      </c>
      <c r="M19">
        <f>AVERAGE(J20,J22,J24,J26,J28)/120</f>
        <v>0.15166666666666667</v>
      </c>
      <c r="N19">
        <f>AVERAGE(J19,J21,J23,J25,J27)/120</f>
        <v>0.15666666666666668</v>
      </c>
      <c r="O19">
        <f>1/(M19+N19)</f>
        <v>3.243243243243243</v>
      </c>
      <c r="P19">
        <f>L19/M19</f>
        <v>629.40031206963624</v>
      </c>
      <c r="Q19">
        <f>L19/N19</f>
        <v>609.31306806741384</v>
      </c>
    </row>
    <row r="20" spans="1:17" x14ac:dyDescent="0.4">
      <c r="A20">
        <v>2505</v>
      </c>
      <c r="B20">
        <v>1285.9347290000001</v>
      </c>
      <c r="C20">
        <v>683.59058200000004</v>
      </c>
      <c r="D20">
        <v>1299.5368550000001</v>
      </c>
      <c r="E20">
        <v>694.79052799999999</v>
      </c>
      <c r="F20">
        <f t="shared" si="4"/>
        <v>13.602125999999998</v>
      </c>
      <c r="G20">
        <f t="shared" si="5"/>
        <v>11.199945999999954</v>
      </c>
      <c r="H20" t="s">
        <v>10</v>
      </c>
      <c r="I20">
        <f t="shared" si="2"/>
        <v>105.44778961806925</v>
      </c>
      <c r="J20">
        <f t="shared" si="3"/>
        <v>22</v>
      </c>
      <c r="K20">
        <v>3</v>
      </c>
    </row>
    <row r="21" spans="1:17" x14ac:dyDescent="0.4">
      <c r="A21">
        <v>2527</v>
      </c>
      <c r="B21">
        <v>1274.021757</v>
      </c>
      <c r="C21">
        <v>675.89596200000005</v>
      </c>
      <c r="D21">
        <v>1278.28909</v>
      </c>
      <c r="E21">
        <v>666.32043499999997</v>
      </c>
      <c r="F21">
        <f t="shared" si="4"/>
        <v>4.2673330000000078</v>
      </c>
      <c r="G21">
        <f t="shared" si="5"/>
        <v>-9.5755270000000792</v>
      </c>
      <c r="H21" t="s">
        <v>9</v>
      </c>
      <c r="I21">
        <f t="shared" si="2"/>
        <v>92.624823477586133</v>
      </c>
      <c r="J21">
        <f t="shared" si="3"/>
        <v>18</v>
      </c>
      <c r="K21">
        <v>3</v>
      </c>
    </row>
    <row r="22" spans="1:17" x14ac:dyDescent="0.4">
      <c r="A22">
        <v>2545</v>
      </c>
      <c r="B22">
        <v>1255.174368</v>
      </c>
      <c r="C22">
        <v>671.621173</v>
      </c>
      <c r="D22">
        <v>1269.487715</v>
      </c>
      <c r="E22">
        <v>678.802818</v>
      </c>
      <c r="F22">
        <f t="shared" si="4"/>
        <v>14.313347000000022</v>
      </c>
      <c r="G22">
        <f t="shared" si="5"/>
        <v>7.1816450000000032</v>
      </c>
      <c r="H22" t="s">
        <v>10</v>
      </c>
      <c r="I22">
        <f t="shared" si="2"/>
        <v>90.492063144238273</v>
      </c>
      <c r="J22">
        <f t="shared" si="3"/>
        <v>16</v>
      </c>
      <c r="K22">
        <v>3</v>
      </c>
    </row>
    <row r="23" spans="1:17" x14ac:dyDescent="0.4">
      <c r="A23">
        <v>2561</v>
      </c>
      <c r="B23">
        <v>1249.128978</v>
      </c>
      <c r="C23">
        <v>671.27918999999997</v>
      </c>
      <c r="D23">
        <v>1255.174368</v>
      </c>
      <c r="E23">
        <v>658.96779800000002</v>
      </c>
      <c r="F23">
        <f t="shared" si="4"/>
        <v>6.0453899999999976</v>
      </c>
      <c r="G23">
        <f t="shared" si="5"/>
        <v>-12.311391999999955</v>
      </c>
      <c r="H23" t="s">
        <v>9</v>
      </c>
      <c r="I23">
        <f t="shared" si="2"/>
        <v>97.697180440612229</v>
      </c>
      <c r="J23">
        <f t="shared" si="3"/>
        <v>22</v>
      </c>
      <c r="K23">
        <v>3</v>
      </c>
    </row>
    <row r="24" spans="1:17" x14ac:dyDescent="0.4">
      <c r="A24">
        <v>2583</v>
      </c>
      <c r="B24">
        <v>1242.233698</v>
      </c>
      <c r="C24">
        <v>666.51811499999997</v>
      </c>
      <c r="D24">
        <v>1257.643513</v>
      </c>
      <c r="E24">
        <v>676.85360400000002</v>
      </c>
      <c r="F24">
        <f t="shared" si="4"/>
        <v>15.409814999999981</v>
      </c>
      <c r="G24">
        <f t="shared" si="5"/>
        <v>10.335489000000052</v>
      </c>
      <c r="H24" t="s">
        <v>10</v>
      </c>
      <c r="I24">
        <f t="shared" si="2"/>
        <v>96.760620911920867</v>
      </c>
      <c r="J24">
        <f t="shared" si="3"/>
        <v>19</v>
      </c>
      <c r="K24">
        <v>3</v>
      </c>
    </row>
    <row r="25" spans="1:17" x14ac:dyDescent="0.4">
      <c r="A25">
        <v>2602</v>
      </c>
      <c r="B25">
        <v>1247.133229</v>
      </c>
      <c r="C25">
        <v>662.71830299999999</v>
      </c>
      <c r="D25">
        <v>1254.324476</v>
      </c>
      <c r="E25">
        <v>648.658997</v>
      </c>
      <c r="F25">
        <f t="shared" si="4"/>
        <v>7.1912469999999757</v>
      </c>
      <c r="G25">
        <f t="shared" si="5"/>
        <v>-14.059305999999992</v>
      </c>
      <c r="H25" t="s">
        <v>9</v>
      </c>
      <c r="I25">
        <f t="shared" si="2"/>
        <v>93.736461797353556</v>
      </c>
      <c r="J25">
        <f t="shared" si="3"/>
        <v>19</v>
      </c>
      <c r="K25">
        <v>3</v>
      </c>
    </row>
    <row r="26" spans="1:17" x14ac:dyDescent="0.4">
      <c r="A26">
        <v>2621</v>
      </c>
      <c r="B26">
        <v>1247.054204</v>
      </c>
      <c r="C26">
        <v>656.18262600000003</v>
      </c>
      <c r="D26">
        <v>1262.464019</v>
      </c>
      <c r="E26">
        <v>665.37817099999995</v>
      </c>
      <c r="F26">
        <f t="shared" si="4"/>
        <v>15.409814999999981</v>
      </c>
      <c r="G26">
        <f t="shared" si="5"/>
        <v>9.1955449999999246</v>
      </c>
      <c r="H26" t="s">
        <v>10</v>
      </c>
      <c r="I26">
        <f t="shared" si="2"/>
        <v>96.118259896541758</v>
      </c>
      <c r="J26">
        <f t="shared" si="3"/>
        <v>18</v>
      </c>
      <c r="K26">
        <v>3</v>
      </c>
    </row>
    <row r="27" spans="1:17" x14ac:dyDescent="0.4">
      <c r="A27">
        <v>2639</v>
      </c>
      <c r="B27">
        <v>1246.501031</v>
      </c>
      <c r="C27">
        <v>655.95463700000005</v>
      </c>
      <c r="D27">
        <v>1254.403501</v>
      </c>
      <c r="E27">
        <v>638.77948500000002</v>
      </c>
      <c r="F27">
        <f t="shared" si="4"/>
        <v>7.9024699999999939</v>
      </c>
      <c r="G27">
        <f t="shared" si="5"/>
        <v>-17.175152000000026</v>
      </c>
      <c r="H27" t="s">
        <v>9</v>
      </c>
      <c r="I27">
        <f t="shared" si="2"/>
        <v>98.562994316483497</v>
      </c>
      <c r="J27">
        <f t="shared" si="3"/>
        <v>20</v>
      </c>
      <c r="K27">
        <v>3</v>
      </c>
    </row>
    <row r="28" spans="1:17" x14ac:dyDescent="0.4">
      <c r="A28">
        <v>2659</v>
      </c>
      <c r="B28">
        <v>1245.552735</v>
      </c>
      <c r="C28">
        <v>654.20672300000001</v>
      </c>
      <c r="D28">
        <v>1260.7254760000001</v>
      </c>
      <c r="E28">
        <v>664.16223100000002</v>
      </c>
      <c r="F28">
        <f t="shared" si="4"/>
        <v>15.172741000000087</v>
      </c>
      <c r="G28">
        <f t="shared" si="5"/>
        <v>9.9555080000000089</v>
      </c>
      <c r="H28" t="s">
        <v>10</v>
      </c>
      <c r="I28">
        <f t="shared" si="2"/>
        <v>101.21599763142498</v>
      </c>
      <c r="J28">
        <f t="shared" si="3"/>
        <v>16</v>
      </c>
      <c r="K28">
        <v>3</v>
      </c>
    </row>
    <row r="29" spans="1:17" x14ac:dyDescent="0.4">
      <c r="A29">
        <v>2675</v>
      </c>
      <c r="B29">
        <v>1253.850328</v>
      </c>
      <c r="C29">
        <v>657.39856499999996</v>
      </c>
      <c r="D29">
        <v>1260.96255</v>
      </c>
      <c r="E29">
        <v>639.843433</v>
      </c>
      <c r="F29">
        <f t="shared" si="4"/>
        <v>7.1122219999999743</v>
      </c>
      <c r="G29">
        <f t="shared" si="5"/>
        <v>-17.555131999999958</v>
      </c>
    </row>
    <row r="31" spans="1:17" x14ac:dyDescent="0.4">
      <c r="A31">
        <v>18</v>
      </c>
      <c r="B31">
        <v>1242.0058320000001</v>
      </c>
      <c r="C31">
        <v>618.21951000000001</v>
      </c>
      <c r="D31">
        <v>1249.382623</v>
      </c>
      <c r="E31">
        <v>627.45177699999999</v>
      </c>
      <c r="F31">
        <f t="shared" si="4"/>
        <v>7.3767909999999119</v>
      </c>
      <c r="G31">
        <f t="shared" si="5"/>
        <v>9.2322669999999789</v>
      </c>
      <c r="H31" t="s">
        <v>10</v>
      </c>
      <c r="I31">
        <f t="shared" si="2"/>
        <v>117.59686617431578</v>
      </c>
      <c r="J31">
        <f t="shared" si="3"/>
        <v>24</v>
      </c>
      <c r="K31">
        <v>4</v>
      </c>
      <c r="L31">
        <f>AVERAGE(I31:I44)</f>
        <v>86.300191755085962</v>
      </c>
      <c r="M31">
        <f>AVERAGE(J31,J33,J35,J37,J39,J41,J43)/120</f>
        <v>0.15833333333333333</v>
      </c>
      <c r="N31">
        <f>AVERAGE(J32,J34,J36,J38,J40,J42,J44)/120</f>
        <v>0.18214285714285713</v>
      </c>
      <c r="O31">
        <f>1/(M31+N31)</f>
        <v>2.9370629370629371</v>
      </c>
      <c r="P31">
        <f>L31/M31</f>
        <v>545.05384266370083</v>
      </c>
      <c r="Q31">
        <f>L31/N31</f>
        <v>473.80497434164846</v>
      </c>
    </row>
    <row r="32" spans="1:17" x14ac:dyDescent="0.4">
      <c r="A32">
        <v>42</v>
      </c>
      <c r="B32">
        <v>1224.0556409999999</v>
      </c>
      <c r="C32">
        <v>615.55744500000003</v>
      </c>
      <c r="D32">
        <v>1229.096448</v>
      </c>
      <c r="E32">
        <v>604.11623099999997</v>
      </c>
      <c r="F32">
        <f t="shared" si="4"/>
        <v>5.0408070000000862</v>
      </c>
      <c r="G32">
        <f t="shared" si="5"/>
        <v>-11.441214000000059</v>
      </c>
      <c r="H32" t="s">
        <v>9</v>
      </c>
      <c r="I32">
        <f t="shared" si="2"/>
        <v>97.876576015565064</v>
      </c>
      <c r="J32">
        <f t="shared" si="3"/>
        <v>16</v>
      </c>
      <c r="K32">
        <v>4</v>
      </c>
    </row>
    <row r="33" spans="1:17" x14ac:dyDescent="0.4">
      <c r="A33">
        <v>58</v>
      </c>
      <c r="B33">
        <v>1204.8934810000001</v>
      </c>
      <c r="C33">
        <v>609.40239999999994</v>
      </c>
      <c r="D33">
        <v>1216.040632</v>
      </c>
      <c r="E33">
        <v>616.27467999999999</v>
      </c>
      <c r="F33">
        <f t="shared" si="4"/>
        <v>11.147150999999894</v>
      </c>
      <c r="G33">
        <f t="shared" si="5"/>
        <v>6.8722800000000461</v>
      </c>
      <c r="H33" t="s">
        <v>10</v>
      </c>
      <c r="I33">
        <f t="shared" si="2"/>
        <v>49.482404262140406</v>
      </c>
      <c r="J33">
        <f t="shared" si="3"/>
        <v>18</v>
      </c>
      <c r="K33">
        <v>4</v>
      </c>
    </row>
    <row r="34" spans="1:17" x14ac:dyDescent="0.4">
      <c r="A34">
        <v>76</v>
      </c>
      <c r="B34">
        <v>1189.4022210000001</v>
      </c>
      <c r="C34">
        <v>616.42571899999996</v>
      </c>
      <c r="D34">
        <v>1198.0904410000001</v>
      </c>
      <c r="E34">
        <v>613.63149499999997</v>
      </c>
      <c r="F34">
        <f t="shared" si="4"/>
        <v>8.6882200000000012</v>
      </c>
      <c r="G34">
        <f t="shared" si="5"/>
        <v>-2.7942239999999856</v>
      </c>
      <c r="H34" t="s">
        <v>9</v>
      </c>
      <c r="I34">
        <f t="shared" si="2"/>
        <v>54.974881861918213</v>
      </c>
      <c r="J34">
        <f t="shared" si="3"/>
        <v>21</v>
      </c>
      <c r="K34">
        <v>4</v>
      </c>
    </row>
    <row r="35" spans="1:17" x14ac:dyDescent="0.4">
      <c r="A35">
        <v>97</v>
      </c>
      <c r="B35">
        <v>1172.9273880000001</v>
      </c>
      <c r="C35">
        <v>615.82156299999997</v>
      </c>
      <c r="D35">
        <v>1180.304179</v>
      </c>
      <c r="E35">
        <v>621.41001100000005</v>
      </c>
      <c r="F35">
        <f t="shared" si="4"/>
        <v>7.3767909999999119</v>
      </c>
      <c r="G35">
        <f t="shared" si="5"/>
        <v>5.5884480000000849</v>
      </c>
      <c r="H35" t="s">
        <v>10</v>
      </c>
      <c r="I35">
        <f t="shared" si="2"/>
        <v>112.18422795381106</v>
      </c>
      <c r="J35">
        <f t="shared" si="3"/>
        <v>16</v>
      </c>
      <c r="K35">
        <v>4</v>
      </c>
    </row>
    <row r="36" spans="1:17" x14ac:dyDescent="0.4">
      <c r="A36">
        <v>113</v>
      </c>
      <c r="B36">
        <v>1153.989282</v>
      </c>
      <c r="C36">
        <v>621.68343800000002</v>
      </c>
      <c r="D36">
        <v>1157.5592839999999</v>
      </c>
      <c r="E36">
        <v>608.32486600000004</v>
      </c>
      <c r="F36">
        <f t="shared" si="4"/>
        <v>3.5700019999999313</v>
      </c>
      <c r="G36">
        <f t="shared" si="5"/>
        <v>-13.358571999999981</v>
      </c>
      <c r="H36" t="s">
        <v>9</v>
      </c>
      <c r="I36">
        <f t="shared" si="2"/>
        <v>103.1897898465118</v>
      </c>
      <c r="J36">
        <f t="shared" si="3"/>
        <v>26</v>
      </c>
      <c r="K36">
        <v>4</v>
      </c>
    </row>
    <row r="37" spans="1:17" x14ac:dyDescent="0.4">
      <c r="A37">
        <v>139</v>
      </c>
      <c r="B37">
        <v>1130.419042</v>
      </c>
      <c r="C37">
        <v>624.43622100000005</v>
      </c>
      <c r="D37">
        <v>1145.2495280000001</v>
      </c>
      <c r="E37">
        <v>632.37230199999999</v>
      </c>
      <c r="F37">
        <f t="shared" si="4"/>
        <v>14.830486000000064</v>
      </c>
      <c r="G37">
        <f t="shared" si="5"/>
        <v>7.9360809999999447</v>
      </c>
      <c r="H37" t="s">
        <v>10</v>
      </c>
      <c r="I37">
        <f t="shared" si="2"/>
        <v>103.71468191212431</v>
      </c>
      <c r="J37">
        <f t="shared" si="3"/>
        <v>17</v>
      </c>
      <c r="K37">
        <v>4</v>
      </c>
    </row>
    <row r="38" spans="1:17" x14ac:dyDescent="0.4">
      <c r="A38">
        <v>156</v>
      </c>
      <c r="B38">
        <v>1120.704749</v>
      </c>
      <c r="C38">
        <v>628.37442599999997</v>
      </c>
      <c r="D38">
        <v>1124.007609</v>
      </c>
      <c r="E38">
        <v>615.54542400000003</v>
      </c>
      <c r="F38">
        <f t="shared" si="4"/>
        <v>3.3028600000000097</v>
      </c>
      <c r="G38">
        <f t="shared" si="5"/>
        <v>-12.829001999999946</v>
      </c>
      <c r="H38" t="s">
        <v>9</v>
      </c>
      <c r="I38">
        <f t="shared" si="2"/>
        <v>105.73629334669663</v>
      </c>
      <c r="J38">
        <f t="shared" si="3"/>
        <v>24</v>
      </c>
      <c r="K38">
        <v>4</v>
      </c>
    </row>
    <row r="39" spans="1:17" x14ac:dyDescent="0.4">
      <c r="A39">
        <v>180</v>
      </c>
      <c r="B39">
        <v>1103.3498320000001</v>
      </c>
      <c r="C39">
        <v>624.94775400000003</v>
      </c>
      <c r="D39">
        <v>1119.497145</v>
      </c>
      <c r="E39">
        <v>634.33579899999995</v>
      </c>
      <c r="F39">
        <f t="shared" si="4"/>
        <v>16.14731299999994</v>
      </c>
      <c r="G39">
        <f t="shared" si="5"/>
        <v>9.38804499999992</v>
      </c>
      <c r="H39" t="s">
        <v>10</v>
      </c>
      <c r="I39">
        <f t="shared" si="2"/>
        <v>83.175112356728121</v>
      </c>
      <c r="J39">
        <f t="shared" si="3"/>
        <v>22</v>
      </c>
      <c r="K39">
        <v>4</v>
      </c>
    </row>
    <row r="40" spans="1:17" x14ac:dyDescent="0.4">
      <c r="A40">
        <v>202</v>
      </c>
      <c r="B40">
        <v>1096.0964939999999</v>
      </c>
      <c r="C40">
        <v>621.52668600000004</v>
      </c>
      <c r="D40">
        <v>1105.508564</v>
      </c>
      <c r="E40">
        <v>609.03581199999996</v>
      </c>
      <c r="F40">
        <f t="shared" si="4"/>
        <v>9.4120700000000852</v>
      </c>
      <c r="G40">
        <f t="shared" si="5"/>
        <v>-12.490874000000076</v>
      </c>
      <c r="H40" t="s">
        <v>9</v>
      </c>
      <c r="I40">
        <f t="shared" si="2"/>
        <v>75.814283092310973</v>
      </c>
      <c r="J40">
        <f t="shared" si="3"/>
        <v>23</v>
      </c>
      <c r="K40">
        <v>4</v>
      </c>
    </row>
    <row r="41" spans="1:17" x14ac:dyDescent="0.4">
      <c r="A41">
        <v>225</v>
      </c>
      <c r="B41">
        <v>1091.6623729999999</v>
      </c>
      <c r="C41">
        <v>620.65445999999997</v>
      </c>
      <c r="D41">
        <v>1110.4929090000001</v>
      </c>
      <c r="E41">
        <v>628.57507099999998</v>
      </c>
      <c r="F41">
        <f t="shared" si="4"/>
        <v>18.830536000000166</v>
      </c>
      <c r="G41">
        <f t="shared" si="5"/>
        <v>7.9206110000000081</v>
      </c>
      <c r="H41" t="s">
        <v>10</v>
      </c>
      <c r="I41">
        <f t="shared" si="2"/>
        <v>82.788925829190575</v>
      </c>
      <c r="J41">
        <f t="shared" si="3"/>
        <v>18</v>
      </c>
      <c r="K41">
        <v>4</v>
      </c>
    </row>
    <row r="42" spans="1:17" x14ac:dyDescent="0.4">
      <c r="A42">
        <v>243</v>
      </c>
      <c r="B42">
        <v>1087.159418</v>
      </c>
      <c r="C42">
        <v>624.61476600000003</v>
      </c>
      <c r="D42">
        <v>1095.5512880000001</v>
      </c>
      <c r="E42">
        <v>610.09364600000004</v>
      </c>
      <c r="F42">
        <f t="shared" si="4"/>
        <v>8.3918700000001536</v>
      </c>
      <c r="G42">
        <f t="shared" si="5"/>
        <v>-14.521119999999996</v>
      </c>
      <c r="H42" t="s">
        <v>9</v>
      </c>
      <c r="I42">
        <f t="shared" si="2"/>
        <v>91.941006515468672</v>
      </c>
      <c r="J42">
        <f t="shared" si="3"/>
        <v>25</v>
      </c>
      <c r="K42">
        <v>4</v>
      </c>
    </row>
    <row r="43" spans="1:17" x14ac:dyDescent="0.4">
      <c r="A43">
        <v>268</v>
      </c>
      <c r="B43">
        <v>1085.603114</v>
      </c>
      <c r="C43">
        <v>632.057683</v>
      </c>
      <c r="D43">
        <v>1105.6162449999999</v>
      </c>
      <c r="E43">
        <v>644.54626499999995</v>
      </c>
      <c r="F43">
        <f t="shared" si="4"/>
        <v>20.01313099999993</v>
      </c>
      <c r="G43">
        <f t="shared" si="5"/>
        <v>12.488581999999951</v>
      </c>
      <c r="H43" t="s">
        <v>10</v>
      </c>
      <c r="I43">
        <f t="shared" si="2"/>
        <v>75.127232539119333</v>
      </c>
      <c r="J43">
        <f t="shared" si="3"/>
        <v>18</v>
      </c>
      <c r="K43">
        <v>4</v>
      </c>
    </row>
    <row r="44" spans="1:17" x14ac:dyDescent="0.4">
      <c r="A44">
        <v>286</v>
      </c>
      <c r="B44">
        <v>1080.872738</v>
      </c>
      <c r="C44">
        <v>631.38715500000001</v>
      </c>
      <c r="D44">
        <v>1096.1554920000001</v>
      </c>
      <c r="E44">
        <v>617.054621</v>
      </c>
      <c r="F44">
        <f t="shared" si="4"/>
        <v>15.282754000000068</v>
      </c>
      <c r="G44">
        <f t="shared" si="5"/>
        <v>-14.33253400000001</v>
      </c>
      <c r="H44" t="s">
        <v>9</v>
      </c>
      <c r="I44">
        <f t="shared" si="2"/>
        <v>54.600402865302492</v>
      </c>
      <c r="J44">
        <f t="shared" si="3"/>
        <v>18</v>
      </c>
      <c r="K44">
        <v>4</v>
      </c>
    </row>
    <row r="45" spans="1:17" x14ac:dyDescent="0.4">
      <c r="A45">
        <v>304</v>
      </c>
      <c r="B45">
        <v>1072.048767</v>
      </c>
      <c r="C45">
        <v>622.67029200000002</v>
      </c>
      <c r="D45">
        <v>1098.975524</v>
      </c>
      <c r="E45">
        <v>628.11833100000001</v>
      </c>
      <c r="F45">
        <f t="shared" si="4"/>
        <v>26.926756999999952</v>
      </c>
      <c r="G45">
        <f t="shared" si="5"/>
        <v>5.4480389999999943</v>
      </c>
    </row>
    <row r="47" spans="1:17" x14ac:dyDescent="0.4">
      <c r="A47">
        <v>14066</v>
      </c>
      <c r="B47">
        <v>188.57715999999999</v>
      </c>
      <c r="C47">
        <v>390.57370900000001</v>
      </c>
      <c r="D47">
        <v>200.58209500000001</v>
      </c>
      <c r="E47">
        <v>400.66329300000001</v>
      </c>
      <c r="F47">
        <f t="shared" si="4"/>
        <v>12.004935000000017</v>
      </c>
      <c r="G47">
        <f t="shared" si="5"/>
        <v>10.089584000000002</v>
      </c>
      <c r="H47" t="s">
        <v>10</v>
      </c>
      <c r="I47">
        <f t="shared" si="2"/>
        <v>89.539427869492528</v>
      </c>
      <c r="J47">
        <f t="shared" si="3"/>
        <v>20</v>
      </c>
      <c r="K47">
        <v>5</v>
      </c>
      <c r="L47">
        <f>AVERAGE(I47:I58)</f>
        <v>75.151635876861164</v>
      </c>
      <c r="M47">
        <f>AVERAGE(J47,J49,J51,J53,J55,J57)/120</f>
        <v>0.20277777777777778</v>
      </c>
      <c r="N47">
        <f>AVERAGE(J48,J50,J52,J54,J56,J58)/120</f>
        <v>0.37638888888888888</v>
      </c>
      <c r="O47">
        <f>1/(M47+N47)</f>
        <v>1.7266187050359714</v>
      </c>
      <c r="P47">
        <f>L47/M47</f>
        <v>370.61080706397286</v>
      </c>
      <c r="Q47">
        <f>L47/N47</f>
        <v>199.66486284627319</v>
      </c>
    </row>
    <row r="48" spans="1:17" x14ac:dyDescent="0.4">
      <c r="A48">
        <v>14086</v>
      </c>
      <c r="B48">
        <v>184.82561799999999</v>
      </c>
      <c r="C48">
        <v>385.06534199999999</v>
      </c>
      <c r="D48">
        <v>192.55956699999999</v>
      </c>
      <c r="E48">
        <v>376.01198599999998</v>
      </c>
      <c r="F48">
        <f t="shared" si="4"/>
        <v>7.7339489999999955</v>
      </c>
      <c r="G48">
        <f t="shared" si="5"/>
        <v>-9.053356000000008</v>
      </c>
      <c r="H48" t="s">
        <v>9</v>
      </c>
      <c r="I48">
        <f t="shared" si="2"/>
        <v>66.742521991735387</v>
      </c>
      <c r="J48">
        <f t="shared" si="3"/>
        <v>71</v>
      </c>
      <c r="K48">
        <v>5</v>
      </c>
    </row>
    <row r="49" spans="1:17" x14ac:dyDescent="0.4">
      <c r="A49">
        <v>14157</v>
      </c>
      <c r="B49">
        <v>176.25404800000001</v>
      </c>
      <c r="C49">
        <v>382.96731</v>
      </c>
      <c r="D49">
        <v>190.61892700000001</v>
      </c>
      <c r="E49">
        <v>387.42732999999998</v>
      </c>
      <c r="F49">
        <f t="shared" si="4"/>
        <v>14.364879000000002</v>
      </c>
      <c r="G49">
        <f t="shared" si="5"/>
        <v>4.4600199999999859</v>
      </c>
      <c r="H49" t="s">
        <v>10</v>
      </c>
      <c r="I49">
        <f t="shared" si="2"/>
        <v>52.63785895959785</v>
      </c>
      <c r="J49">
        <f t="shared" si="3"/>
        <v>25</v>
      </c>
      <c r="K49">
        <v>5</v>
      </c>
    </row>
    <row r="50" spans="1:17" x14ac:dyDescent="0.4">
      <c r="A50">
        <v>14182</v>
      </c>
      <c r="B50">
        <v>170.09767199999999</v>
      </c>
      <c r="C50">
        <v>390.14212400000002</v>
      </c>
      <c r="D50">
        <v>184.565157</v>
      </c>
      <c r="E50">
        <v>379.864687</v>
      </c>
      <c r="F50">
        <f t="shared" si="4"/>
        <v>14.467485000000011</v>
      </c>
      <c r="G50">
        <f t="shared" si="5"/>
        <v>-10.27743700000002</v>
      </c>
      <c r="H50" t="s">
        <v>9</v>
      </c>
      <c r="I50">
        <f t="shared" si="2"/>
        <v>69.093281188582026</v>
      </c>
      <c r="J50">
        <f t="shared" si="3"/>
        <v>36</v>
      </c>
      <c r="K50">
        <v>5</v>
      </c>
    </row>
    <row r="51" spans="1:17" x14ac:dyDescent="0.4">
      <c r="A51">
        <v>14218</v>
      </c>
      <c r="B51">
        <v>167.12208999999999</v>
      </c>
      <c r="C51">
        <v>391.01473700000003</v>
      </c>
      <c r="D51">
        <v>184.565157</v>
      </c>
      <c r="E51">
        <v>402.64957199999998</v>
      </c>
      <c r="F51">
        <f t="shared" si="4"/>
        <v>17.443067000000013</v>
      </c>
      <c r="G51">
        <f t="shared" si="5"/>
        <v>11.634834999999953</v>
      </c>
      <c r="H51" t="s">
        <v>10</v>
      </c>
      <c r="I51">
        <f t="shared" si="2"/>
        <v>85.775816669966957</v>
      </c>
      <c r="J51">
        <f t="shared" si="3"/>
        <v>26</v>
      </c>
      <c r="K51">
        <v>5</v>
      </c>
    </row>
    <row r="52" spans="1:17" x14ac:dyDescent="0.4">
      <c r="A52">
        <v>14244</v>
      </c>
      <c r="B52">
        <v>171.12373400000001</v>
      </c>
      <c r="C52">
        <v>391.88735000000003</v>
      </c>
      <c r="D52">
        <v>179.434843</v>
      </c>
      <c r="E52">
        <v>381.222084</v>
      </c>
      <c r="F52">
        <f t="shared" si="4"/>
        <v>8.3111089999999876</v>
      </c>
      <c r="G52">
        <f t="shared" si="5"/>
        <v>-10.665266000000031</v>
      </c>
      <c r="H52" t="s">
        <v>9</v>
      </c>
      <c r="I52">
        <f t="shared" si="2"/>
        <v>73.896711115965203</v>
      </c>
      <c r="J52">
        <f t="shared" si="3"/>
        <v>47</v>
      </c>
      <c r="K52">
        <v>5</v>
      </c>
    </row>
    <row r="53" spans="1:17" x14ac:dyDescent="0.4">
      <c r="A53">
        <v>14291</v>
      </c>
      <c r="B53">
        <v>166.40384599999999</v>
      </c>
      <c r="C53">
        <v>383.25817999999998</v>
      </c>
      <c r="D53">
        <v>187.95116400000001</v>
      </c>
      <c r="E53">
        <v>391.88735000000003</v>
      </c>
      <c r="F53">
        <f t="shared" si="4"/>
        <v>21.547318000000018</v>
      </c>
      <c r="G53">
        <f t="shared" si="5"/>
        <v>8.6291700000000446</v>
      </c>
      <c r="H53" t="s">
        <v>10</v>
      </c>
      <c r="I53">
        <f t="shared" si="2"/>
        <v>61.409644439225126</v>
      </c>
      <c r="J53">
        <f t="shared" si="3"/>
        <v>23</v>
      </c>
      <c r="K53">
        <v>5</v>
      </c>
    </row>
    <row r="54" spans="1:17" x14ac:dyDescent="0.4">
      <c r="A54">
        <v>14314</v>
      </c>
      <c r="B54">
        <v>158.60576800000001</v>
      </c>
      <c r="C54">
        <v>377.82859100000002</v>
      </c>
      <c r="D54">
        <v>170.09767199999999</v>
      </c>
      <c r="E54">
        <v>368.32680900000003</v>
      </c>
      <c r="F54">
        <f t="shared" si="4"/>
        <v>11.491903999999977</v>
      </c>
      <c r="G54">
        <f t="shared" si="5"/>
        <v>-9.5017819999999915</v>
      </c>
      <c r="H54" t="s">
        <v>9</v>
      </c>
      <c r="I54">
        <f t="shared" si="2"/>
        <v>61.1756844956248</v>
      </c>
      <c r="J54">
        <f t="shared" si="3"/>
        <v>45</v>
      </c>
      <c r="K54">
        <v>5</v>
      </c>
    </row>
    <row r="55" spans="1:17" x14ac:dyDescent="0.4">
      <c r="A55">
        <v>14359</v>
      </c>
      <c r="B55">
        <v>154.60412400000001</v>
      </c>
      <c r="C55">
        <v>371.720303</v>
      </c>
      <c r="D55">
        <v>178.61399299999999</v>
      </c>
      <c r="E55">
        <v>381.222084</v>
      </c>
      <c r="F55">
        <f t="shared" si="4"/>
        <v>24.009868999999981</v>
      </c>
      <c r="G55">
        <f t="shared" si="5"/>
        <v>9.501780999999994</v>
      </c>
      <c r="H55" t="s">
        <v>10</v>
      </c>
      <c r="I55">
        <f t="shared" si="2"/>
        <v>60.290756745915289</v>
      </c>
      <c r="J55">
        <f t="shared" si="3"/>
        <v>27</v>
      </c>
      <c r="K55">
        <v>5</v>
      </c>
    </row>
    <row r="56" spans="1:17" x14ac:dyDescent="0.4">
      <c r="A56">
        <v>14386</v>
      </c>
      <c r="B56">
        <v>154.809336</v>
      </c>
      <c r="C56">
        <v>363.575918</v>
      </c>
      <c r="D56">
        <v>168.96900299999999</v>
      </c>
      <c r="E56">
        <v>352.23195399999997</v>
      </c>
      <c r="F56">
        <f t="shared" si="4"/>
        <v>14.159666999999985</v>
      </c>
      <c r="G56">
        <f t="shared" si="5"/>
        <v>-11.343964000000028</v>
      </c>
      <c r="H56" t="s">
        <v>9</v>
      </c>
      <c r="I56">
        <f t="shared" si="2"/>
        <v>67.005310024571855</v>
      </c>
      <c r="J56">
        <f t="shared" si="3"/>
        <v>37</v>
      </c>
      <c r="K56">
        <v>5</v>
      </c>
    </row>
    <row r="57" spans="1:17" x14ac:dyDescent="0.4">
      <c r="A57">
        <v>14423</v>
      </c>
      <c r="B57">
        <v>162.504807</v>
      </c>
      <c r="C57">
        <v>358.14632799999998</v>
      </c>
      <c r="D57">
        <v>182.30781899999999</v>
      </c>
      <c r="E57">
        <v>368.81159400000001</v>
      </c>
      <c r="F57">
        <f t="shared" si="4"/>
        <v>19.803011999999995</v>
      </c>
      <c r="G57">
        <f t="shared" si="5"/>
        <v>10.665266000000031</v>
      </c>
      <c r="H57" t="s">
        <v>10</v>
      </c>
      <c r="I57">
        <f t="shared" si="2"/>
        <v>100.42717167558249</v>
      </c>
      <c r="J57">
        <f t="shared" si="3"/>
        <v>25</v>
      </c>
      <c r="K57">
        <v>5</v>
      </c>
    </row>
    <row r="58" spans="1:17" x14ac:dyDescent="0.4">
      <c r="A58">
        <v>14448</v>
      </c>
      <c r="B58">
        <v>169.77845199999999</v>
      </c>
      <c r="C58">
        <v>350.019924</v>
      </c>
      <c r="D58">
        <v>174.97717</v>
      </c>
      <c r="E58">
        <v>333.90352300000001</v>
      </c>
      <c r="F58">
        <f t="shared" si="4"/>
        <v>5.1987180000000137</v>
      </c>
      <c r="G58">
        <f t="shared" si="5"/>
        <v>-16.116400999999996</v>
      </c>
      <c r="H58" t="s">
        <v>9</v>
      </c>
      <c r="I58">
        <f t="shared" si="2"/>
        <v>113.82544534607452</v>
      </c>
      <c r="J58">
        <f t="shared" si="3"/>
        <v>35</v>
      </c>
      <c r="K58">
        <v>5</v>
      </c>
    </row>
    <row r="59" spans="1:17" x14ac:dyDescent="0.4">
      <c r="A59">
        <v>14483</v>
      </c>
      <c r="B59">
        <v>206.716712</v>
      </c>
      <c r="C59">
        <v>346.572565</v>
      </c>
      <c r="D59">
        <v>224.31939</v>
      </c>
      <c r="E59">
        <v>362.25804699999998</v>
      </c>
      <c r="F59">
        <f t="shared" si="4"/>
        <v>17.602677999999997</v>
      </c>
      <c r="G59">
        <f t="shared" si="5"/>
        <v>15.685481999999979</v>
      </c>
    </row>
    <row r="61" spans="1:17" x14ac:dyDescent="0.4">
      <c r="A61">
        <v>3376</v>
      </c>
      <c r="B61">
        <v>987.26443500000005</v>
      </c>
      <c r="C61">
        <v>495.71004199999999</v>
      </c>
      <c r="D61">
        <v>990.13506199999995</v>
      </c>
      <c r="E61">
        <v>484.22727900000001</v>
      </c>
      <c r="F61">
        <f t="shared" si="4"/>
        <v>2.8706269999998995</v>
      </c>
      <c r="G61">
        <f t="shared" si="5"/>
        <v>-11.482762999999977</v>
      </c>
      <c r="H61" t="s">
        <v>9</v>
      </c>
      <c r="I61">
        <f t="shared" si="2"/>
        <v>126.98498756491215</v>
      </c>
      <c r="J61">
        <f t="shared" si="3"/>
        <v>41</v>
      </c>
      <c r="K61">
        <v>6</v>
      </c>
      <c r="L61">
        <f>AVERAGE(I61:I64)</f>
        <v>121.62593025779651</v>
      </c>
      <c r="M61">
        <f>AVERAGE(J62,J64)/120</f>
        <v>0.16250000000000001</v>
      </c>
      <c r="N61">
        <f>AVERAGE(J61,J63)/120</f>
        <v>0.34166666666666667</v>
      </c>
      <c r="O61">
        <f>1/(M61+N61)</f>
        <v>1.9834710743801653</v>
      </c>
      <c r="P61">
        <f>L61/M61</f>
        <v>748.46726312490159</v>
      </c>
      <c r="Q61">
        <f>L61/N61</f>
        <v>355.97833246184342</v>
      </c>
    </row>
    <row r="62" spans="1:17" x14ac:dyDescent="0.4">
      <c r="A62">
        <v>3417</v>
      </c>
      <c r="B62">
        <v>902.40302399999996</v>
      </c>
      <c r="C62">
        <v>501.52917500000001</v>
      </c>
      <c r="D62">
        <v>912.07810199999994</v>
      </c>
      <c r="E62">
        <v>513.48582999999996</v>
      </c>
      <c r="F62">
        <f t="shared" si="4"/>
        <v>9.675077999999985</v>
      </c>
      <c r="G62">
        <f t="shared" si="5"/>
        <v>11.956654999999955</v>
      </c>
      <c r="H62" t="s">
        <v>10</v>
      </c>
      <c r="I62">
        <f t="shared" si="2"/>
        <v>126.66275519118494</v>
      </c>
      <c r="J62">
        <f t="shared" si="3"/>
        <v>19</v>
      </c>
      <c r="K62">
        <v>6</v>
      </c>
    </row>
    <row r="63" spans="1:17" x14ac:dyDescent="0.4">
      <c r="A63">
        <v>3436</v>
      </c>
      <c r="B63">
        <v>877.73688900000002</v>
      </c>
      <c r="C63">
        <v>492.19715200000002</v>
      </c>
      <c r="D63">
        <v>881.24543400000005</v>
      </c>
      <c r="E63">
        <v>478.49074300000001</v>
      </c>
      <c r="F63">
        <f t="shared" si="4"/>
        <v>3.5085450000000264</v>
      </c>
      <c r="G63">
        <f t="shared" si="5"/>
        <v>-13.706409000000008</v>
      </c>
      <c r="H63" t="s">
        <v>9</v>
      </c>
      <c r="I63">
        <f t="shared" si="2"/>
        <v>114.4435532433011</v>
      </c>
      <c r="J63">
        <f t="shared" si="3"/>
        <v>41</v>
      </c>
      <c r="K63">
        <v>6</v>
      </c>
    </row>
    <row r="64" spans="1:17" x14ac:dyDescent="0.4">
      <c r="A64">
        <v>3477</v>
      </c>
      <c r="B64">
        <v>832.10115800000005</v>
      </c>
      <c r="C64">
        <v>469.842825</v>
      </c>
      <c r="D64">
        <v>847.89420399999995</v>
      </c>
      <c r="E64">
        <v>482.54154499999999</v>
      </c>
      <c r="F64">
        <f t="shared" si="4"/>
        <v>15.79304599999989</v>
      </c>
      <c r="G64">
        <f t="shared" si="5"/>
        <v>12.69871999999998</v>
      </c>
      <c r="H64" t="s">
        <v>10</v>
      </c>
      <c r="I64">
        <f t="shared" si="2"/>
        <v>118.41242503178782</v>
      </c>
      <c r="J64">
        <f t="shared" si="3"/>
        <v>20</v>
      </c>
      <c r="K64">
        <v>6</v>
      </c>
    </row>
    <row r="65" spans="1:17" x14ac:dyDescent="0.4">
      <c r="A65">
        <v>3497</v>
      </c>
      <c r="B65">
        <v>839.43327599999998</v>
      </c>
      <c r="C65">
        <v>435.90568000000002</v>
      </c>
      <c r="D65">
        <v>842.32057899999995</v>
      </c>
      <c r="E65">
        <v>420.15744699999999</v>
      </c>
      <c r="F65">
        <f t="shared" si="4"/>
        <v>2.8873029999999744</v>
      </c>
      <c r="G65">
        <f t="shared" si="5"/>
        <v>-15.748233000000027</v>
      </c>
    </row>
    <row r="67" spans="1:17" x14ac:dyDescent="0.4">
      <c r="A67">
        <v>4413</v>
      </c>
      <c r="B67">
        <v>1094.804556</v>
      </c>
      <c r="C67">
        <v>490.417733</v>
      </c>
      <c r="D67">
        <v>1098.798861</v>
      </c>
      <c r="E67">
        <v>482.86986300000001</v>
      </c>
      <c r="F67">
        <f t="shared" si="4"/>
        <v>3.9943049999999403</v>
      </c>
      <c r="G67">
        <f t="shared" si="5"/>
        <v>-7.547869999999989</v>
      </c>
      <c r="H67" t="s">
        <v>9</v>
      </c>
      <c r="I67">
        <f t="shared" ref="I67:I95" si="6">DEGREES(ACOS(SUMPRODUCT(F67:G67,F68:G68)/SQRT(SUMSQ(F67:G67))/SQRT(SUMSQ(F68:G68))))</f>
        <v>106.37971505126295</v>
      </c>
      <c r="J67">
        <f t="shared" ref="J67:J95" si="7">A68-A67</f>
        <v>36</v>
      </c>
      <c r="K67">
        <v>7</v>
      </c>
      <c r="L67">
        <f>AVERAGE(I67:I71)</f>
        <v>102.29285833263208</v>
      </c>
      <c r="M67">
        <f>AVERAGE(J68,J70)/120</f>
        <v>0.15416666666666667</v>
      </c>
      <c r="N67">
        <f>AVERAGE(J67,J69,J71)/120</f>
        <v>0.28888888888888886</v>
      </c>
      <c r="O67">
        <f>1/(M67+N67)</f>
        <v>2.2570532915360504</v>
      </c>
      <c r="P67">
        <f>L67/M67</f>
        <v>663.52124323869452</v>
      </c>
      <c r="Q67">
        <f>L67/N67</f>
        <v>354.09066345911106</v>
      </c>
    </row>
    <row r="68" spans="1:17" x14ac:dyDescent="0.4">
      <c r="A68">
        <v>4449</v>
      </c>
      <c r="B68">
        <v>1073.256288</v>
      </c>
      <c r="C68">
        <v>502.91095100000001</v>
      </c>
      <c r="D68">
        <v>1084.9729150000001</v>
      </c>
      <c r="E68">
        <v>514.33169799999996</v>
      </c>
      <c r="F68">
        <f t="shared" si="4"/>
        <v>11.716627000000017</v>
      </c>
      <c r="G68">
        <f t="shared" si="5"/>
        <v>11.420746999999949</v>
      </c>
      <c r="H68" t="s">
        <v>10</v>
      </c>
      <c r="I68">
        <f t="shared" si="6"/>
        <v>108.86611742555574</v>
      </c>
      <c r="J68">
        <f t="shared" si="7"/>
        <v>19</v>
      </c>
      <c r="K68">
        <v>7</v>
      </c>
    </row>
    <row r="69" spans="1:17" x14ac:dyDescent="0.4">
      <c r="A69">
        <v>4468</v>
      </c>
      <c r="B69">
        <v>1075.5049329999999</v>
      </c>
      <c r="C69">
        <v>479.504074</v>
      </c>
      <c r="D69">
        <v>1081.3040719999999</v>
      </c>
      <c r="E69">
        <v>467.29178999999999</v>
      </c>
      <c r="F69">
        <f t="shared" si="4"/>
        <v>5.7991389999999683</v>
      </c>
      <c r="G69">
        <f t="shared" si="5"/>
        <v>-12.212284000000011</v>
      </c>
      <c r="H69" t="s">
        <v>9</v>
      </c>
      <c r="I69">
        <f t="shared" si="6"/>
        <v>87.673383557224426</v>
      </c>
      <c r="J69">
        <f t="shared" si="7"/>
        <v>33</v>
      </c>
      <c r="K69">
        <v>7</v>
      </c>
    </row>
    <row r="70" spans="1:17" x14ac:dyDescent="0.4">
      <c r="A70">
        <v>4501</v>
      </c>
      <c r="B70">
        <v>1080.731078</v>
      </c>
      <c r="C70">
        <v>438.48218700000001</v>
      </c>
      <c r="D70">
        <v>1096.554556</v>
      </c>
      <c r="E70">
        <v>445.223186</v>
      </c>
      <c r="F70">
        <f t="shared" si="4"/>
        <v>15.823478000000023</v>
      </c>
      <c r="G70">
        <f t="shared" si="5"/>
        <v>6.740998999999988</v>
      </c>
      <c r="H70" t="s">
        <v>10</v>
      </c>
      <c r="I70">
        <f t="shared" si="6"/>
        <v>95.996575017571317</v>
      </c>
      <c r="J70">
        <f t="shared" si="7"/>
        <v>18</v>
      </c>
      <c r="K70">
        <v>7</v>
      </c>
    </row>
    <row r="71" spans="1:17" x14ac:dyDescent="0.4">
      <c r="A71">
        <v>4519</v>
      </c>
      <c r="B71">
        <v>1084.936099</v>
      </c>
      <c r="C71">
        <v>390.81613399999998</v>
      </c>
      <c r="D71">
        <v>1088.5646899999999</v>
      </c>
      <c r="E71">
        <v>379.00510500000001</v>
      </c>
      <c r="F71">
        <f t="shared" si="4"/>
        <v>3.6285909999999149</v>
      </c>
      <c r="G71">
        <f t="shared" si="5"/>
        <v>-11.811028999999962</v>
      </c>
      <c r="H71" t="s">
        <v>9</v>
      </c>
      <c r="I71">
        <f t="shared" si="6"/>
        <v>112.54850061154592</v>
      </c>
      <c r="J71">
        <f t="shared" si="7"/>
        <v>35</v>
      </c>
      <c r="K71">
        <v>7</v>
      </c>
    </row>
    <row r="72" spans="1:17" x14ac:dyDescent="0.4">
      <c r="A72">
        <v>4554</v>
      </c>
      <c r="B72">
        <v>1071.62032</v>
      </c>
      <c r="C72">
        <v>316.48702800000001</v>
      </c>
      <c r="D72">
        <v>1089.367393</v>
      </c>
      <c r="E72">
        <v>331.18253299999998</v>
      </c>
      <c r="F72">
        <f t="shared" si="4"/>
        <v>17.747073</v>
      </c>
      <c r="G72">
        <f t="shared" si="5"/>
        <v>14.695504999999969</v>
      </c>
    </row>
    <row r="74" spans="1:17" x14ac:dyDescent="0.4">
      <c r="A74">
        <v>76</v>
      </c>
      <c r="B74">
        <v>961.47705800000006</v>
      </c>
      <c r="C74">
        <v>578.20809199999997</v>
      </c>
      <c r="D74">
        <v>966.07640400000003</v>
      </c>
      <c r="E74">
        <v>581.56016</v>
      </c>
      <c r="F74">
        <f t="shared" ref="F74:F96" si="8">D74-B74</f>
        <v>4.5993459999999686</v>
      </c>
      <c r="G74">
        <f t="shared" ref="G74:G96" si="9">E74-C74</f>
        <v>3.3520680000000311</v>
      </c>
      <c r="H74" t="s">
        <v>10</v>
      </c>
      <c r="I74">
        <f t="shared" si="6"/>
        <v>88.585848713559486</v>
      </c>
      <c r="J74">
        <f t="shared" si="7"/>
        <v>14</v>
      </c>
      <c r="K74">
        <v>8</v>
      </c>
      <c r="L74">
        <f>AVERAGE(I74:I95)</f>
        <v>87.912073889300231</v>
      </c>
      <c r="M74">
        <f>AVERAGE(J74,J76,J78,J80,J82,J84,J86,J88,J90,J92,J94)/120</f>
        <v>0.13409090909090909</v>
      </c>
      <c r="N74">
        <f>AVERAGE(J75,J77,J79,J81,J83,J85,J87,J89,J91,J93,J95)/120</f>
        <v>0.14090909090909093</v>
      </c>
      <c r="O74">
        <f>1/(M74+N74)</f>
        <v>3.6363636363636362</v>
      </c>
      <c r="P74">
        <f>L74/M74</f>
        <v>655.61546629308646</v>
      </c>
      <c r="Q74">
        <f>L74/N74</f>
        <v>623.89213727890478</v>
      </c>
    </row>
    <row r="75" spans="1:17" x14ac:dyDescent="0.4">
      <c r="A75">
        <v>90</v>
      </c>
      <c r="B75">
        <v>958.44530799999995</v>
      </c>
      <c r="C75">
        <v>563.77748599999995</v>
      </c>
      <c r="D75">
        <v>962.732077</v>
      </c>
      <c r="E75">
        <v>558.19070699999997</v>
      </c>
      <c r="F75">
        <f t="shared" si="8"/>
        <v>4.2867690000000493</v>
      </c>
      <c r="G75">
        <f t="shared" si="9"/>
        <v>-5.5867789999999786</v>
      </c>
      <c r="H75" t="s">
        <v>9</v>
      </c>
      <c r="I75">
        <f t="shared" si="6"/>
        <v>90.883919024193602</v>
      </c>
      <c r="J75">
        <f t="shared" si="7"/>
        <v>15</v>
      </c>
      <c r="K75">
        <v>8</v>
      </c>
    </row>
    <row r="76" spans="1:17" x14ac:dyDescent="0.4">
      <c r="A76">
        <v>105</v>
      </c>
      <c r="B76">
        <v>955.52792299999999</v>
      </c>
      <c r="C76">
        <v>554.57260199999996</v>
      </c>
      <c r="D76">
        <v>963.38699999999994</v>
      </c>
      <c r="E76">
        <v>560.79786999999999</v>
      </c>
      <c r="F76">
        <f t="shared" si="8"/>
        <v>7.8590769999999566</v>
      </c>
      <c r="G76">
        <f t="shared" si="9"/>
        <v>6.2252680000000282</v>
      </c>
      <c r="H76" t="s">
        <v>10</v>
      </c>
      <c r="I76">
        <f t="shared" si="6"/>
        <v>85.604558902951609</v>
      </c>
      <c r="J76">
        <f t="shared" si="7"/>
        <v>13</v>
      </c>
      <c r="K76">
        <v>8</v>
      </c>
    </row>
    <row r="77" spans="1:17" x14ac:dyDescent="0.4">
      <c r="A77">
        <v>118</v>
      </c>
      <c r="B77">
        <v>949.67815399999995</v>
      </c>
      <c r="C77">
        <v>542.79222300000004</v>
      </c>
      <c r="D77">
        <v>954.22953800000005</v>
      </c>
      <c r="E77">
        <v>537.87349200000006</v>
      </c>
      <c r="F77">
        <f t="shared" si="8"/>
        <v>4.5513840000000982</v>
      </c>
      <c r="G77">
        <f t="shared" si="9"/>
        <v>-4.9187309999999798</v>
      </c>
      <c r="H77" t="s">
        <v>9</v>
      </c>
      <c r="I77">
        <f t="shared" si="6"/>
        <v>91.155910156316509</v>
      </c>
      <c r="J77">
        <f t="shared" si="7"/>
        <v>12</v>
      </c>
      <c r="K77">
        <v>8</v>
      </c>
    </row>
    <row r="78" spans="1:17" x14ac:dyDescent="0.4">
      <c r="A78">
        <v>130</v>
      </c>
      <c r="B78">
        <v>943.27446199999997</v>
      </c>
      <c r="C78">
        <v>536.50192300000003</v>
      </c>
      <c r="D78">
        <v>950.04861500000004</v>
      </c>
      <c r="E78">
        <v>543.02869999999996</v>
      </c>
      <c r="F78">
        <f t="shared" si="8"/>
        <v>6.7741530000000694</v>
      </c>
      <c r="G78">
        <f t="shared" si="9"/>
        <v>6.5267769999999246</v>
      </c>
      <c r="H78" t="s">
        <v>10</v>
      </c>
      <c r="I78">
        <f t="shared" si="6"/>
        <v>101.88764263489733</v>
      </c>
      <c r="J78">
        <f t="shared" si="7"/>
        <v>16</v>
      </c>
      <c r="K78">
        <v>8</v>
      </c>
    </row>
    <row r="79" spans="1:17" x14ac:dyDescent="0.4">
      <c r="A79">
        <v>146</v>
      </c>
      <c r="B79">
        <v>936.92369199999996</v>
      </c>
      <c r="C79">
        <v>524.63075700000002</v>
      </c>
      <c r="D79">
        <v>941.15753900000004</v>
      </c>
      <c r="E79">
        <v>517.86750300000006</v>
      </c>
      <c r="F79">
        <f t="shared" si="8"/>
        <v>4.2338470000000825</v>
      </c>
      <c r="G79">
        <f t="shared" si="9"/>
        <v>-6.7632539999999608</v>
      </c>
      <c r="H79" t="s">
        <v>9</v>
      </c>
      <c r="I79">
        <f t="shared" si="6"/>
        <v>95.742611114790222</v>
      </c>
      <c r="J79">
        <f t="shared" si="7"/>
        <v>11</v>
      </c>
      <c r="K79">
        <v>8</v>
      </c>
    </row>
    <row r="80" spans="1:17" x14ac:dyDescent="0.4">
      <c r="A80">
        <v>157</v>
      </c>
      <c r="B80">
        <v>929.33782299999996</v>
      </c>
      <c r="C80">
        <v>518.32695100000001</v>
      </c>
      <c r="D80">
        <v>937.86823900000002</v>
      </c>
      <c r="E80">
        <v>524.94131200000004</v>
      </c>
      <c r="F80">
        <f t="shared" si="8"/>
        <v>8.5304160000000593</v>
      </c>
      <c r="G80">
        <f t="shared" si="9"/>
        <v>6.6143610000000308</v>
      </c>
      <c r="H80" t="s">
        <v>10</v>
      </c>
      <c r="I80">
        <f t="shared" si="6"/>
        <v>87.068929337464908</v>
      </c>
      <c r="J80">
        <f t="shared" si="7"/>
        <v>15</v>
      </c>
      <c r="K80">
        <v>8</v>
      </c>
    </row>
    <row r="81" spans="1:11" x14ac:dyDescent="0.4">
      <c r="A81">
        <v>172</v>
      </c>
      <c r="B81">
        <v>921.10868000000005</v>
      </c>
      <c r="C81">
        <v>506.06296099999997</v>
      </c>
      <c r="D81">
        <v>925.569028</v>
      </c>
      <c r="E81">
        <v>500.88108899999997</v>
      </c>
      <c r="F81">
        <f t="shared" si="8"/>
        <v>4.4603479999999536</v>
      </c>
      <c r="G81">
        <f t="shared" si="9"/>
        <v>-5.1818719999999985</v>
      </c>
      <c r="H81" t="s">
        <v>9</v>
      </c>
      <c r="I81">
        <f t="shared" si="6"/>
        <v>82.736510369364595</v>
      </c>
      <c r="J81">
        <f t="shared" si="7"/>
        <v>12</v>
      </c>
      <c r="K81">
        <v>8</v>
      </c>
    </row>
    <row r="82" spans="1:11" x14ac:dyDescent="0.4">
      <c r="A82">
        <v>184</v>
      </c>
      <c r="B82">
        <v>914.585421</v>
      </c>
      <c r="C82">
        <v>498.09084999999999</v>
      </c>
      <c r="D82">
        <v>922.50253899999996</v>
      </c>
      <c r="E82">
        <v>503.32254799999998</v>
      </c>
      <c r="F82">
        <f t="shared" si="8"/>
        <v>7.9171179999999595</v>
      </c>
      <c r="G82">
        <f t="shared" si="9"/>
        <v>5.2316979999999944</v>
      </c>
      <c r="H82" t="s">
        <v>10</v>
      </c>
      <c r="I82">
        <f t="shared" si="6"/>
        <v>82.714036829228675</v>
      </c>
      <c r="J82">
        <f t="shared" si="7"/>
        <v>17</v>
      </c>
      <c r="K82">
        <v>8</v>
      </c>
    </row>
    <row r="83" spans="1:11" x14ac:dyDescent="0.4">
      <c r="A83">
        <v>201</v>
      </c>
      <c r="B83">
        <v>907.32763799999998</v>
      </c>
      <c r="C83">
        <v>480.09923600000002</v>
      </c>
      <c r="D83">
        <v>912.13490200000001</v>
      </c>
      <c r="E83">
        <v>474.51875799999999</v>
      </c>
      <c r="F83">
        <f t="shared" si="8"/>
        <v>4.807264000000032</v>
      </c>
      <c r="G83">
        <f t="shared" si="9"/>
        <v>-5.5804780000000278</v>
      </c>
      <c r="H83" t="s">
        <v>9</v>
      </c>
      <c r="I83">
        <f t="shared" si="6"/>
        <v>86.087103413043337</v>
      </c>
      <c r="J83">
        <f t="shared" si="7"/>
        <v>13</v>
      </c>
      <c r="K83">
        <v>8</v>
      </c>
    </row>
    <row r="84" spans="1:11" x14ac:dyDescent="0.4">
      <c r="A84">
        <v>214</v>
      </c>
      <c r="B84">
        <v>902.22301700000003</v>
      </c>
      <c r="C84">
        <v>467.919622</v>
      </c>
      <c r="D84">
        <v>909.26045599999998</v>
      </c>
      <c r="E84">
        <v>473.19007299999998</v>
      </c>
      <c r="F84">
        <f t="shared" si="8"/>
        <v>7.0374389999999494</v>
      </c>
      <c r="G84">
        <f t="shared" si="9"/>
        <v>5.27045099999998</v>
      </c>
      <c r="H84" t="s">
        <v>10</v>
      </c>
      <c r="I84">
        <f t="shared" si="6"/>
        <v>90.821768574599588</v>
      </c>
      <c r="J84">
        <f t="shared" si="7"/>
        <v>18</v>
      </c>
      <c r="K84">
        <v>8</v>
      </c>
    </row>
    <row r="85" spans="1:11" x14ac:dyDescent="0.4">
      <c r="A85">
        <v>232</v>
      </c>
      <c r="B85">
        <v>894.80617500000005</v>
      </c>
      <c r="C85">
        <v>446.75564600000001</v>
      </c>
      <c r="D85">
        <v>898.50661200000002</v>
      </c>
      <c r="E85">
        <v>441.663994</v>
      </c>
      <c r="F85">
        <f t="shared" si="8"/>
        <v>3.7004369999999653</v>
      </c>
      <c r="G85">
        <f t="shared" si="9"/>
        <v>-5.0916520000000105</v>
      </c>
      <c r="H85" t="s">
        <v>9</v>
      </c>
      <c r="I85">
        <f t="shared" si="6"/>
        <v>93.908239777095076</v>
      </c>
      <c r="J85">
        <f t="shared" si="7"/>
        <v>18</v>
      </c>
      <c r="K85">
        <v>8</v>
      </c>
    </row>
    <row r="86" spans="1:11" x14ac:dyDescent="0.4">
      <c r="A86">
        <v>250</v>
      </c>
      <c r="B86">
        <v>882.75593600000002</v>
      </c>
      <c r="C86">
        <v>422.86537800000002</v>
      </c>
      <c r="D86">
        <v>888.57260099999996</v>
      </c>
      <c r="E86">
        <v>427.73172899999997</v>
      </c>
      <c r="F86">
        <f t="shared" si="8"/>
        <v>5.8166649999999436</v>
      </c>
      <c r="G86">
        <f t="shared" si="9"/>
        <v>4.8663509999999519</v>
      </c>
      <c r="H86" t="s">
        <v>10</v>
      </c>
      <c r="I86">
        <f t="shared" si="6"/>
        <v>68.034696722122987</v>
      </c>
      <c r="J86">
        <f t="shared" si="7"/>
        <v>17</v>
      </c>
      <c r="K86">
        <v>8</v>
      </c>
    </row>
    <row r="87" spans="1:11" x14ac:dyDescent="0.4">
      <c r="A87">
        <v>267</v>
      </c>
      <c r="B87">
        <v>878.17686000000003</v>
      </c>
      <c r="C87">
        <v>402.51518399999998</v>
      </c>
      <c r="D87">
        <v>884.17916300000002</v>
      </c>
      <c r="E87">
        <v>399.307816</v>
      </c>
      <c r="F87">
        <f t="shared" si="8"/>
        <v>6.0023029999999835</v>
      </c>
      <c r="G87">
        <f t="shared" si="9"/>
        <v>-3.207367999999974</v>
      </c>
      <c r="H87" t="s">
        <v>9</v>
      </c>
      <c r="I87">
        <f t="shared" si="6"/>
        <v>60.224997221518024</v>
      </c>
      <c r="J87">
        <f t="shared" si="7"/>
        <v>21</v>
      </c>
      <c r="K87">
        <v>8</v>
      </c>
    </row>
    <row r="88" spans="1:11" x14ac:dyDescent="0.4">
      <c r="A88">
        <v>288</v>
      </c>
      <c r="B88">
        <v>872.11229400000002</v>
      </c>
      <c r="C88">
        <v>381.01782600000001</v>
      </c>
      <c r="D88">
        <v>879.86784699999998</v>
      </c>
      <c r="E88">
        <v>385.88417700000002</v>
      </c>
      <c r="F88">
        <f t="shared" si="8"/>
        <v>7.7555529999999635</v>
      </c>
      <c r="G88">
        <f t="shared" si="9"/>
        <v>4.8663510000000088</v>
      </c>
      <c r="H88" t="s">
        <v>10</v>
      </c>
      <c r="I88">
        <f t="shared" si="6"/>
        <v>78.671139995259963</v>
      </c>
      <c r="J88">
        <f t="shared" si="7"/>
        <v>17</v>
      </c>
      <c r="K88">
        <v>8</v>
      </c>
    </row>
    <row r="89" spans="1:11" x14ac:dyDescent="0.4">
      <c r="A89">
        <v>305</v>
      </c>
      <c r="B89">
        <v>868.55664899999999</v>
      </c>
      <c r="C89">
        <v>360.13026000000002</v>
      </c>
      <c r="D89">
        <v>874.29335400000002</v>
      </c>
      <c r="E89">
        <v>354.07144399999999</v>
      </c>
      <c r="F89">
        <f t="shared" si="8"/>
        <v>5.736705000000029</v>
      </c>
      <c r="G89">
        <f t="shared" si="9"/>
        <v>-6.0588160000000357</v>
      </c>
      <c r="H89" t="s">
        <v>9</v>
      </c>
      <c r="I89">
        <f t="shared" si="6"/>
        <v>77.415982002978367</v>
      </c>
      <c r="J89">
        <f t="shared" si="7"/>
        <v>17</v>
      </c>
      <c r="K89">
        <v>8</v>
      </c>
    </row>
    <row r="90" spans="1:11" x14ac:dyDescent="0.4">
      <c r="A90">
        <v>322</v>
      </c>
      <c r="B90">
        <v>864.17637500000001</v>
      </c>
      <c r="C90">
        <v>344.884255</v>
      </c>
      <c r="D90">
        <v>875.18621299999995</v>
      </c>
      <c r="E90">
        <v>351.46091899999999</v>
      </c>
      <c r="F90">
        <f t="shared" si="8"/>
        <v>11.009837999999945</v>
      </c>
      <c r="G90">
        <f t="shared" si="9"/>
        <v>6.5766639999999938</v>
      </c>
      <c r="H90" t="s">
        <v>10</v>
      </c>
      <c r="I90">
        <f t="shared" si="6"/>
        <v>105.95315887467822</v>
      </c>
      <c r="J90">
        <f t="shared" si="7"/>
        <v>16</v>
      </c>
      <c r="K90">
        <v>8</v>
      </c>
    </row>
    <row r="91" spans="1:11" x14ac:dyDescent="0.4">
      <c r="A91">
        <v>338</v>
      </c>
      <c r="B91">
        <v>858.16333699999996</v>
      </c>
      <c r="C91">
        <v>335.59064599999999</v>
      </c>
      <c r="D91">
        <v>860.49836600000003</v>
      </c>
      <c r="E91">
        <v>326.81408900000002</v>
      </c>
      <c r="F91">
        <f t="shared" si="8"/>
        <v>2.3350290000000768</v>
      </c>
      <c r="G91">
        <f t="shared" si="9"/>
        <v>-8.7765569999999684</v>
      </c>
      <c r="H91" t="s">
        <v>9</v>
      </c>
      <c r="I91">
        <f t="shared" si="6"/>
        <v>106.18588860162282</v>
      </c>
      <c r="J91">
        <f t="shared" si="7"/>
        <v>20</v>
      </c>
      <c r="K91">
        <v>8</v>
      </c>
    </row>
    <row r="92" spans="1:11" x14ac:dyDescent="0.4">
      <c r="A92">
        <v>358</v>
      </c>
      <c r="B92">
        <v>843.92514400000005</v>
      </c>
      <c r="C92">
        <v>333.54394600000001</v>
      </c>
      <c r="D92">
        <v>855.46293900000001</v>
      </c>
      <c r="E92">
        <v>340.49972500000001</v>
      </c>
      <c r="F92">
        <f t="shared" si="8"/>
        <v>11.53779499999996</v>
      </c>
      <c r="G92">
        <f t="shared" si="9"/>
        <v>6.9557790000000068</v>
      </c>
      <c r="H92" t="s">
        <v>10</v>
      </c>
      <c r="I92">
        <f t="shared" si="6"/>
        <v>102.91855002468856</v>
      </c>
      <c r="J92">
        <f t="shared" si="7"/>
        <v>16</v>
      </c>
      <c r="K92">
        <v>8</v>
      </c>
    </row>
    <row r="93" spans="1:11" x14ac:dyDescent="0.4">
      <c r="A93">
        <v>374</v>
      </c>
      <c r="B93">
        <v>831.65479000000005</v>
      </c>
      <c r="C93">
        <v>329.28864600000003</v>
      </c>
      <c r="D93">
        <v>835.22601299999997</v>
      </c>
      <c r="E93">
        <v>318.40489700000001</v>
      </c>
      <c r="F93">
        <f t="shared" si="8"/>
        <v>3.5712229999999181</v>
      </c>
      <c r="G93">
        <f t="shared" si="9"/>
        <v>-10.883749000000023</v>
      </c>
      <c r="H93" t="s">
        <v>9</v>
      </c>
      <c r="I93">
        <f t="shared" si="6"/>
        <v>94.8164607282975</v>
      </c>
      <c r="J93">
        <f t="shared" si="7"/>
        <v>22</v>
      </c>
      <c r="K93">
        <v>8</v>
      </c>
    </row>
    <row r="94" spans="1:11" x14ac:dyDescent="0.4">
      <c r="A94">
        <v>396</v>
      </c>
      <c r="B94">
        <v>809.50904500000001</v>
      </c>
      <c r="C94">
        <v>329.20469400000002</v>
      </c>
      <c r="D94">
        <v>822.31525199999999</v>
      </c>
      <c r="E94">
        <v>334.63596000000001</v>
      </c>
      <c r="F94">
        <f t="shared" si="8"/>
        <v>12.806206999999972</v>
      </c>
      <c r="G94">
        <f t="shared" si="9"/>
        <v>5.4312659999999937</v>
      </c>
      <c r="H94" t="s">
        <v>10</v>
      </c>
      <c r="I94">
        <f t="shared" si="6"/>
        <v>85.900559006848312</v>
      </c>
      <c r="J94">
        <f t="shared" si="7"/>
        <v>18</v>
      </c>
      <c r="K94">
        <v>8</v>
      </c>
    </row>
    <row r="95" spans="1:11" x14ac:dyDescent="0.4">
      <c r="A95">
        <v>414</v>
      </c>
      <c r="B95">
        <v>789.82945099999995</v>
      </c>
      <c r="C95">
        <v>327.58824600000003</v>
      </c>
      <c r="D95">
        <v>794.82170099999996</v>
      </c>
      <c r="E95">
        <v>317.82489800000002</v>
      </c>
      <c r="F95">
        <f t="shared" si="8"/>
        <v>4.9922500000000127</v>
      </c>
      <c r="G95">
        <f t="shared" si="9"/>
        <v>-9.7633480000000077</v>
      </c>
      <c r="H95" t="s">
        <v>9</v>
      </c>
      <c r="I95">
        <f t="shared" si="6"/>
        <v>76.747113539085802</v>
      </c>
      <c r="J95">
        <f t="shared" si="7"/>
        <v>25</v>
      </c>
      <c r="K95">
        <v>8</v>
      </c>
    </row>
    <row r="96" spans="1:11" x14ac:dyDescent="0.4">
      <c r="A96">
        <v>439</v>
      </c>
      <c r="B96">
        <v>751.63814300000001</v>
      </c>
      <c r="C96">
        <v>336.96907299999998</v>
      </c>
      <c r="D96">
        <v>765.95836999999995</v>
      </c>
      <c r="E96">
        <v>340.49412799999999</v>
      </c>
      <c r="F96">
        <f t="shared" si="8"/>
        <v>14.320226999999932</v>
      </c>
      <c r="G96">
        <f t="shared" si="9"/>
        <v>3.5250550000000089</v>
      </c>
    </row>
    <row r="98" spans="1:17" x14ac:dyDescent="0.4">
      <c r="A98">
        <v>1344</v>
      </c>
      <c r="B98">
        <v>805.13167899999996</v>
      </c>
      <c r="C98">
        <v>400.34275700000001</v>
      </c>
      <c r="D98">
        <v>807.89294099999995</v>
      </c>
      <c r="E98">
        <v>406.88815799999998</v>
      </c>
      <c r="F98">
        <f t="shared" ref="F98:F115" si="10">D98-B98</f>
        <v>2.7612619999999879</v>
      </c>
      <c r="G98">
        <f t="shared" ref="G98:G115" si="11">E98-C98</f>
        <v>6.5454009999999698</v>
      </c>
      <c r="H98" t="s">
        <v>10</v>
      </c>
      <c r="I98">
        <f t="shared" ref="I98:I114" si="12">DEGREES(ACOS(SUMPRODUCT(F98:G98,F99:G99)/SQRT(SUMSQ(F98:G98))/SQRT(SUMSQ(F99:G99))))</f>
        <v>121.14893900241755</v>
      </c>
      <c r="J98">
        <f t="shared" ref="J98:J114" si="13">A99-A98</f>
        <v>22</v>
      </c>
      <c r="K98">
        <v>9</v>
      </c>
      <c r="L98">
        <f>AVERAGE(I98:I104)</f>
        <v>92.772369395750999</v>
      </c>
      <c r="M98">
        <f>AVERAGE(J98,J100,J102,J104)/120</f>
        <v>0.16666666666666666</v>
      </c>
      <c r="N98">
        <f>AVERAGE(J99,J101,J103)/120</f>
        <v>0.28055555555555556</v>
      </c>
      <c r="O98">
        <f>1/(M98+N98)</f>
        <v>2.2360248447204971</v>
      </c>
      <c r="P98">
        <f>L98/M98</f>
        <v>556.63421637450608</v>
      </c>
      <c r="Q98">
        <f>L98/N98</f>
        <v>330.67379190564714</v>
      </c>
    </row>
    <row r="99" spans="1:17" x14ac:dyDescent="0.4">
      <c r="A99">
        <v>1366</v>
      </c>
      <c r="B99">
        <v>797.58423100000005</v>
      </c>
      <c r="C99">
        <v>384.44678199999998</v>
      </c>
      <c r="D99">
        <v>803.01471200000003</v>
      </c>
      <c r="E99">
        <v>376.96632299999999</v>
      </c>
      <c r="F99">
        <f t="shared" si="10"/>
        <v>5.4304809999999861</v>
      </c>
      <c r="G99">
        <f t="shared" si="11"/>
        <v>-7.4804589999999962</v>
      </c>
      <c r="H99" t="s">
        <v>9</v>
      </c>
      <c r="I99">
        <f t="shared" si="12"/>
        <v>100.21779461195594</v>
      </c>
      <c r="J99">
        <f t="shared" si="13"/>
        <v>33</v>
      </c>
      <c r="K99">
        <v>9</v>
      </c>
    </row>
    <row r="100" spans="1:17" x14ac:dyDescent="0.4">
      <c r="A100">
        <v>1399</v>
      </c>
      <c r="B100">
        <v>795.75766099999998</v>
      </c>
      <c r="C100">
        <v>364.13687700000003</v>
      </c>
      <c r="D100">
        <v>801.97561299999995</v>
      </c>
      <c r="E100">
        <v>370.61994099999998</v>
      </c>
      <c r="F100">
        <f t="shared" si="10"/>
        <v>6.2179519999999684</v>
      </c>
      <c r="G100">
        <f t="shared" si="11"/>
        <v>6.4830639999999562</v>
      </c>
      <c r="H100" t="s">
        <v>10</v>
      </c>
      <c r="I100">
        <f t="shared" si="12"/>
        <v>83.220493339039393</v>
      </c>
      <c r="J100">
        <f t="shared" si="13"/>
        <v>21</v>
      </c>
      <c r="K100">
        <v>9</v>
      </c>
    </row>
    <row r="101" spans="1:17" x14ac:dyDescent="0.4">
      <c r="A101">
        <v>1420</v>
      </c>
      <c r="B101">
        <v>796.26633100000004</v>
      </c>
      <c r="C101">
        <v>347.22235699999999</v>
      </c>
      <c r="D101">
        <v>802.66609400000004</v>
      </c>
      <c r="E101">
        <v>342.39546000000001</v>
      </c>
      <c r="F101">
        <f t="shared" si="10"/>
        <v>6.3997630000000072</v>
      </c>
      <c r="G101">
        <f t="shared" si="11"/>
        <v>-4.826896999999974</v>
      </c>
      <c r="H101" t="s">
        <v>9</v>
      </c>
      <c r="I101">
        <f t="shared" si="12"/>
        <v>73.214551487195109</v>
      </c>
      <c r="J101">
        <f t="shared" si="13"/>
        <v>39</v>
      </c>
      <c r="K101">
        <v>9</v>
      </c>
    </row>
    <row r="102" spans="1:17" x14ac:dyDescent="0.4">
      <c r="A102">
        <v>1459</v>
      </c>
      <c r="B102">
        <v>787.20308199999999</v>
      </c>
      <c r="C102">
        <v>320.73731199999997</v>
      </c>
      <c r="D102">
        <v>797.67542100000003</v>
      </c>
      <c r="E102">
        <v>328.39905299999998</v>
      </c>
      <c r="F102">
        <f t="shared" si="10"/>
        <v>10.472339000000034</v>
      </c>
      <c r="G102">
        <f t="shared" si="11"/>
        <v>7.6617410000000064</v>
      </c>
      <c r="H102" t="s">
        <v>10</v>
      </c>
      <c r="I102">
        <f t="shared" si="12"/>
        <v>85.98540427584723</v>
      </c>
      <c r="J102">
        <f t="shared" si="13"/>
        <v>19</v>
      </c>
      <c r="K102">
        <v>9</v>
      </c>
    </row>
    <row r="103" spans="1:17" x14ac:dyDescent="0.4">
      <c r="A103">
        <v>1478</v>
      </c>
      <c r="B103">
        <v>786.29806499999995</v>
      </c>
      <c r="C103">
        <v>310.974065</v>
      </c>
      <c r="D103">
        <v>793.36581699999999</v>
      </c>
      <c r="E103">
        <v>302.61182200000002</v>
      </c>
      <c r="F103">
        <f t="shared" si="10"/>
        <v>7.0677520000000413</v>
      </c>
      <c r="G103">
        <f t="shared" si="11"/>
        <v>-8.3622429999999781</v>
      </c>
      <c r="H103" t="s">
        <v>9</v>
      </c>
      <c r="I103">
        <f t="shared" si="12"/>
        <v>95.693295619589719</v>
      </c>
      <c r="J103">
        <f t="shared" si="13"/>
        <v>29</v>
      </c>
      <c r="K103">
        <v>9</v>
      </c>
    </row>
    <row r="104" spans="1:17" x14ac:dyDescent="0.4">
      <c r="A104">
        <v>1507</v>
      </c>
      <c r="B104">
        <v>791.659538</v>
      </c>
      <c r="C104">
        <v>291.58715999999998</v>
      </c>
      <c r="D104">
        <v>801.42797599999994</v>
      </c>
      <c r="E104">
        <v>301.666606</v>
      </c>
      <c r="F104">
        <f t="shared" si="10"/>
        <v>9.7684379999999464</v>
      </c>
      <c r="G104">
        <f t="shared" si="11"/>
        <v>10.079446000000019</v>
      </c>
      <c r="H104" t="s">
        <v>10</v>
      </c>
      <c r="I104">
        <f t="shared" si="12"/>
        <v>89.926107434211957</v>
      </c>
      <c r="J104">
        <f t="shared" si="13"/>
        <v>18</v>
      </c>
      <c r="K104">
        <v>9</v>
      </c>
    </row>
    <row r="105" spans="1:17" x14ac:dyDescent="0.4">
      <c r="A105">
        <v>1525</v>
      </c>
      <c r="B105">
        <v>796.11171300000001</v>
      </c>
      <c r="C105">
        <v>280.683987</v>
      </c>
      <c r="D105">
        <v>803.60297600000001</v>
      </c>
      <c r="E105">
        <v>273.44258400000001</v>
      </c>
      <c r="F105">
        <f t="shared" si="10"/>
        <v>7.4912630000000036</v>
      </c>
      <c r="G105">
        <f t="shared" si="11"/>
        <v>-7.2414029999999912</v>
      </c>
    </row>
    <row r="107" spans="1:17" x14ac:dyDescent="0.4">
      <c r="A107">
        <v>4720</v>
      </c>
      <c r="B107">
        <v>398.35154499999999</v>
      </c>
      <c r="C107">
        <v>604.82589599999994</v>
      </c>
      <c r="D107">
        <v>411.11201</v>
      </c>
      <c r="E107">
        <v>616.51952200000005</v>
      </c>
      <c r="F107">
        <f t="shared" si="10"/>
        <v>12.760465000000011</v>
      </c>
      <c r="G107">
        <f t="shared" si="11"/>
        <v>11.693626000000108</v>
      </c>
      <c r="H107" t="s">
        <v>10</v>
      </c>
      <c r="I107">
        <f t="shared" si="12"/>
        <v>99.945483334379233</v>
      </c>
      <c r="J107">
        <f t="shared" si="13"/>
        <v>21</v>
      </c>
      <c r="K107">
        <v>10</v>
      </c>
      <c r="L107">
        <f>AVERAGE(I107:I114)</f>
        <v>91.957772273142197</v>
      </c>
      <c r="M107">
        <f>AVERAGE(J107,J109,J111,J113)/120</f>
        <v>0.18541666666666667</v>
      </c>
      <c r="N107">
        <f>AVERAGE(J108,J110,J112,J114)/120</f>
        <v>0.21249999999999999</v>
      </c>
      <c r="O107">
        <f>1/(M107+N107)</f>
        <v>2.5130890052356021</v>
      </c>
      <c r="P107">
        <f>L107/M107</f>
        <v>495.95203023717136</v>
      </c>
      <c r="Q107">
        <f>L107/N107</f>
        <v>432.7424577559633</v>
      </c>
    </row>
    <row r="108" spans="1:17" x14ac:dyDescent="0.4">
      <c r="A108">
        <v>4741</v>
      </c>
      <c r="B108">
        <v>395.37410299999999</v>
      </c>
      <c r="C108">
        <v>598.67770099999996</v>
      </c>
      <c r="D108">
        <v>401.14669400000002</v>
      </c>
      <c r="E108">
        <v>589.63623700000005</v>
      </c>
      <c r="F108">
        <f t="shared" si="10"/>
        <v>5.772591000000034</v>
      </c>
      <c r="G108">
        <f t="shared" si="11"/>
        <v>-9.0414639999999054</v>
      </c>
      <c r="H108" t="s">
        <v>9</v>
      </c>
      <c r="I108">
        <f t="shared" si="12"/>
        <v>85.273850332911877</v>
      </c>
      <c r="J108">
        <f t="shared" si="13"/>
        <v>26</v>
      </c>
      <c r="K108">
        <v>10</v>
      </c>
    </row>
    <row r="109" spans="1:17" x14ac:dyDescent="0.4">
      <c r="A109">
        <v>4767</v>
      </c>
      <c r="B109">
        <v>378.23862100000002</v>
      </c>
      <c r="C109">
        <v>583.30721300000005</v>
      </c>
      <c r="D109">
        <v>392.39666099999999</v>
      </c>
      <c r="E109">
        <v>590.78148899999997</v>
      </c>
      <c r="F109">
        <f t="shared" si="10"/>
        <v>14.158039999999971</v>
      </c>
      <c r="G109">
        <f t="shared" si="11"/>
        <v>7.474275999999918</v>
      </c>
      <c r="H109" t="s">
        <v>10</v>
      </c>
      <c r="I109">
        <f t="shared" si="12"/>
        <v>72.822437396984128</v>
      </c>
      <c r="J109">
        <f t="shared" si="13"/>
        <v>22</v>
      </c>
      <c r="K109">
        <v>10</v>
      </c>
    </row>
    <row r="110" spans="1:17" x14ac:dyDescent="0.4">
      <c r="A110">
        <v>4789</v>
      </c>
      <c r="B110">
        <v>372.04424299999999</v>
      </c>
      <c r="C110">
        <v>572.16675399999997</v>
      </c>
      <c r="D110">
        <v>381.26238499999999</v>
      </c>
      <c r="E110">
        <v>562.95115899999996</v>
      </c>
      <c r="F110">
        <f t="shared" si="10"/>
        <v>9.2181420000000003</v>
      </c>
      <c r="G110">
        <f t="shared" si="11"/>
        <v>-9.2155950000000075</v>
      </c>
      <c r="H110" t="s">
        <v>9</v>
      </c>
      <c r="I110">
        <f t="shared" si="12"/>
        <v>80.670436018061295</v>
      </c>
      <c r="J110">
        <f t="shared" si="13"/>
        <v>22</v>
      </c>
      <c r="K110">
        <v>10</v>
      </c>
    </row>
    <row r="111" spans="1:17" x14ac:dyDescent="0.4">
      <c r="A111">
        <v>4811</v>
      </c>
      <c r="B111">
        <v>361.74584900000002</v>
      </c>
      <c r="C111">
        <v>551.306647</v>
      </c>
      <c r="D111">
        <v>376.86936400000002</v>
      </c>
      <c r="E111">
        <v>562.16533300000003</v>
      </c>
      <c r="F111">
        <f t="shared" si="10"/>
        <v>15.123514999999998</v>
      </c>
      <c r="G111">
        <f t="shared" si="11"/>
        <v>10.858686000000034</v>
      </c>
      <c r="H111" t="s">
        <v>10</v>
      </c>
      <c r="I111">
        <f t="shared" si="12"/>
        <v>99.236050750646029</v>
      </c>
      <c r="J111">
        <f t="shared" si="13"/>
        <v>23</v>
      </c>
      <c r="K111">
        <v>10</v>
      </c>
    </row>
    <row r="112" spans="1:17" x14ac:dyDescent="0.4">
      <c r="A112">
        <v>4834</v>
      </c>
      <c r="B112">
        <v>359.80139800000001</v>
      </c>
      <c r="C112">
        <v>533.80415900000003</v>
      </c>
      <c r="D112">
        <v>365.13063599999998</v>
      </c>
      <c r="E112">
        <v>523.08835099999999</v>
      </c>
      <c r="F112">
        <f t="shared" si="10"/>
        <v>5.3292379999999753</v>
      </c>
      <c r="G112">
        <f t="shared" si="11"/>
        <v>-10.715808000000038</v>
      </c>
      <c r="H112" t="s">
        <v>9</v>
      </c>
      <c r="I112">
        <f t="shared" si="12"/>
        <v>95.403874797635993</v>
      </c>
      <c r="J112">
        <f t="shared" si="13"/>
        <v>24</v>
      </c>
      <c r="K112">
        <v>10</v>
      </c>
    </row>
    <row r="113" spans="1:11" x14ac:dyDescent="0.4">
      <c r="A113">
        <v>4858</v>
      </c>
      <c r="B113">
        <v>342.29988700000001</v>
      </c>
      <c r="C113">
        <v>512.31042600000001</v>
      </c>
      <c r="D113">
        <v>355.99907000000002</v>
      </c>
      <c r="E113">
        <v>520.81957199999999</v>
      </c>
      <c r="F113">
        <f t="shared" si="10"/>
        <v>13.699183000000005</v>
      </c>
      <c r="G113">
        <f t="shared" si="11"/>
        <v>8.509145999999987</v>
      </c>
      <c r="H113" t="s">
        <v>10</v>
      </c>
      <c r="I113">
        <f t="shared" si="12"/>
        <v>95.408045825665255</v>
      </c>
      <c r="J113">
        <f t="shared" si="13"/>
        <v>23</v>
      </c>
      <c r="K113">
        <v>10</v>
      </c>
    </row>
    <row r="114" spans="1:11" x14ac:dyDescent="0.4">
      <c r="A114">
        <v>4881</v>
      </c>
      <c r="B114">
        <v>319.76665000000003</v>
      </c>
      <c r="C114">
        <v>487.35449799999998</v>
      </c>
      <c r="D114">
        <v>324.43973599999998</v>
      </c>
      <c r="E114">
        <v>477.95633700000002</v>
      </c>
      <c r="F114">
        <f t="shared" si="10"/>
        <v>4.6730859999999552</v>
      </c>
      <c r="G114">
        <f t="shared" si="11"/>
        <v>-9.3981609999999591</v>
      </c>
      <c r="H114" t="s">
        <v>9</v>
      </c>
      <c r="I114">
        <f t="shared" si="12"/>
        <v>106.90199972885372</v>
      </c>
      <c r="J114">
        <f t="shared" si="13"/>
        <v>30</v>
      </c>
      <c r="K114">
        <v>10</v>
      </c>
    </row>
    <row r="115" spans="1:11" x14ac:dyDescent="0.4">
      <c r="A115">
        <v>4911</v>
      </c>
      <c r="B115">
        <v>280.24014299999999</v>
      </c>
      <c r="C115">
        <v>459.11090999999999</v>
      </c>
      <c r="D115">
        <v>295.43300699999998</v>
      </c>
      <c r="E115">
        <v>473.44804499999998</v>
      </c>
      <c r="F115">
        <f t="shared" si="10"/>
        <v>15.192863999999986</v>
      </c>
      <c r="G115">
        <f t="shared" si="11"/>
        <v>14.337134999999989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Lapsansky</dc:creator>
  <cp:lastModifiedBy>Anthony Lapsansky</cp:lastModifiedBy>
  <dcterms:created xsi:type="dcterms:W3CDTF">2019-01-28T23:22:00Z</dcterms:created>
  <dcterms:modified xsi:type="dcterms:W3CDTF">2020-02-03T16:38:18Z</dcterms:modified>
</cp:coreProperties>
</file>