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nthony\Dropbox\Research\Alaska SeaLife Center 2018-2020\Paper 2\Perpendicual Data\"/>
    </mc:Choice>
  </mc:AlternateContent>
  <xr:revisionPtr revIDLastSave="0" documentId="13_ncr:1_{312EE8FD-8846-44E8-97B0-3CDB77924148}" xr6:coauthVersionLast="44" xr6:coauthVersionMax="44" xr10:uidLastSave="{00000000-0000-0000-0000-000000000000}"/>
  <bookViews>
    <workbookView xWindow="38280" yWindow="-120" windowWidth="29040" windowHeight="15840" xr2:uid="{7333A5B6-CD84-4D52-A295-33ECA1939BBB}"/>
  </bookViews>
  <sheets>
    <sheet name="rawData" sheetId="2" r:id="rId1"/>
    <sheet name="runAverages" sheetId="5" r:id="rId2"/>
    <sheet name="Metadata" sheetId="3" r:id="rId3"/>
  </sheets>
  <definedNames>
    <definedName name="_xlnm._FilterDatabase" localSheetId="0" hidden="1">rawData!$O$1:$O$126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09" i="2" l="1"/>
  <c r="N109" i="2"/>
  <c r="L109" i="2"/>
  <c r="K110" i="2"/>
  <c r="J109" i="2"/>
  <c r="K83" i="2"/>
  <c r="J83" i="2"/>
  <c r="O83" i="2"/>
  <c r="N83" i="2"/>
  <c r="R15" i="5" l="1"/>
  <c r="S15" i="5"/>
  <c r="S34" i="5"/>
  <c r="S28" i="5"/>
  <c r="S26" i="5"/>
  <c r="S2" i="5"/>
  <c r="R34" i="5"/>
  <c r="R28" i="5"/>
  <c r="R26" i="5"/>
  <c r="R2" i="5"/>
  <c r="N3" i="5" l="1"/>
  <c r="N7" i="5"/>
  <c r="N15" i="5"/>
  <c r="N19" i="5"/>
  <c r="N23" i="5"/>
  <c r="N27" i="5"/>
  <c r="N35" i="5"/>
  <c r="M3" i="5"/>
  <c r="M4" i="5"/>
  <c r="M7" i="5"/>
  <c r="M8" i="5"/>
  <c r="M12" i="5"/>
  <c r="M15" i="5"/>
  <c r="M16" i="5"/>
  <c r="M19" i="5"/>
  <c r="M20" i="5"/>
  <c r="M23" i="5"/>
  <c r="M27" i="5"/>
  <c r="M28" i="5"/>
  <c r="M32" i="5"/>
  <c r="M35" i="5"/>
  <c r="M36" i="5"/>
  <c r="L3" i="5"/>
  <c r="O3" i="5" s="1"/>
  <c r="L4" i="5"/>
  <c r="N4" i="5" s="1"/>
  <c r="L5" i="5"/>
  <c r="M5" i="5" s="1"/>
  <c r="L6" i="5"/>
  <c r="M6" i="5" s="1"/>
  <c r="L7" i="5"/>
  <c r="O7" i="5" s="1"/>
  <c r="L8" i="5"/>
  <c r="N8" i="5" s="1"/>
  <c r="L9" i="5"/>
  <c r="L10" i="5"/>
  <c r="M10" i="5" s="1"/>
  <c r="L11" i="5"/>
  <c r="L12" i="5"/>
  <c r="N12" i="5" s="1"/>
  <c r="L13" i="5"/>
  <c r="M13" i="5" s="1"/>
  <c r="L14" i="5"/>
  <c r="M14" i="5" s="1"/>
  <c r="L15" i="5"/>
  <c r="O15" i="5" s="1"/>
  <c r="L16" i="5"/>
  <c r="N16" i="5" s="1"/>
  <c r="L17" i="5"/>
  <c r="M17" i="5" s="1"/>
  <c r="L18" i="5"/>
  <c r="M18" i="5" s="1"/>
  <c r="L19" i="5"/>
  <c r="O19" i="5" s="1"/>
  <c r="L20" i="5"/>
  <c r="N20" i="5" s="1"/>
  <c r="L21" i="5"/>
  <c r="M21" i="5" s="1"/>
  <c r="L22" i="5"/>
  <c r="M22" i="5" s="1"/>
  <c r="L23" i="5"/>
  <c r="O23" i="5" s="1"/>
  <c r="L24" i="5"/>
  <c r="M24" i="5" s="1"/>
  <c r="L25" i="5"/>
  <c r="L26" i="5"/>
  <c r="M26" i="5" s="1"/>
  <c r="L27" i="5"/>
  <c r="O27" i="5" s="1"/>
  <c r="L28" i="5"/>
  <c r="N28" i="5" s="1"/>
  <c r="L29" i="5"/>
  <c r="M29" i="5" s="1"/>
  <c r="L30" i="5"/>
  <c r="M30" i="5" s="1"/>
  <c r="L31" i="5"/>
  <c r="L32" i="5"/>
  <c r="N32" i="5" s="1"/>
  <c r="L33" i="5"/>
  <c r="M33" i="5" s="1"/>
  <c r="L34" i="5"/>
  <c r="M34" i="5" s="1"/>
  <c r="L35" i="5"/>
  <c r="O35" i="5" s="1"/>
  <c r="L36" i="5"/>
  <c r="N36" i="5" s="1"/>
  <c r="L2" i="5"/>
  <c r="M2" i="5" s="1"/>
  <c r="R31" i="5" l="1"/>
  <c r="S31" i="5"/>
  <c r="M31" i="5"/>
  <c r="N31" i="5" s="1"/>
  <c r="N24" i="5"/>
  <c r="M25" i="5"/>
  <c r="N25" i="5" s="1"/>
  <c r="R20" i="5"/>
  <c r="S20" i="5"/>
  <c r="M11" i="5"/>
  <c r="O11" i="5" s="1"/>
  <c r="M9" i="5"/>
  <c r="O9" i="5" s="1"/>
  <c r="R9" i="5"/>
  <c r="S9" i="5"/>
  <c r="N34" i="5"/>
  <c r="O34" i="5"/>
  <c r="N30" i="5"/>
  <c r="O30" i="5"/>
  <c r="O26" i="5"/>
  <c r="N26" i="5"/>
  <c r="N22" i="5"/>
  <c r="O22" i="5"/>
  <c r="O18" i="5"/>
  <c r="N18" i="5"/>
  <c r="N14" i="5"/>
  <c r="O14" i="5"/>
  <c r="O10" i="5"/>
  <c r="N10" i="5"/>
  <c r="N6" i="5"/>
  <c r="O6" i="5"/>
  <c r="O33" i="5"/>
  <c r="O2" i="5"/>
  <c r="O21" i="5"/>
  <c r="O17" i="5"/>
  <c r="O5" i="5"/>
  <c r="N2" i="5"/>
  <c r="N33" i="5"/>
  <c r="N29" i="5"/>
  <c r="N21" i="5"/>
  <c r="N17" i="5"/>
  <c r="N13" i="5"/>
  <c r="N5" i="5"/>
  <c r="O36" i="5"/>
  <c r="O32" i="5"/>
  <c r="O28" i="5"/>
  <c r="O24" i="5"/>
  <c r="O20" i="5"/>
  <c r="O16" i="5"/>
  <c r="O12" i="5"/>
  <c r="O8" i="5"/>
  <c r="O4" i="5"/>
  <c r="O29" i="5"/>
  <c r="O25" i="5"/>
  <c r="O13" i="5"/>
  <c r="J102" i="2"/>
  <c r="N102" i="2"/>
  <c r="O102" i="2"/>
  <c r="O119" i="2"/>
  <c r="J119" i="2"/>
  <c r="N119" i="2"/>
  <c r="O98" i="2"/>
  <c r="O92" i="2"/>
  <c r="O124" i="2"/>
  <c r="N124" i="2"/>
  <c r="N25" i="2"/>
  <c r="O25" i="2"/>
  <c r="O105" i="2"/>
  <c r="O111" i="2"/>
  <c r="O114" i="2"/>
  <c r="O117" i="2"/>
  <c r="O29" i="2"/>
  <c r="O32" i="2"/>
  <c r="O34" i="2"/>
  <c r="O38" i="2"/>
  <c r="O42" i="2"/>
  <c r="O2" i="2"/>
  <c r="O7" i="2"/>
  <c r="O11" i="2"/>
  <c r="O14" i="2"/>
  <c r="O16" i="2"/>
  <c r="O18" i="2"/>
  <c r="O21" i="2"/>
  <c r="O45" i="2"/>
  <c r="O50" i="2"/>
  <c r="O55" i="2"/>
  <c r="O60" i="2"/>
  <c r="O64" i="2"/>
  <c r="O69" i="2"/>
  <c r="O72" i="2"/>
  <c r="O76" i="2"/>
  <c r="O79" i="2"/>
  <c r="O87" i="2"/>
  <c r="J111" i="2"/>
  <c r="J92" i="2"/>
  <c r="J87" i="2"/>
  <c r="J79" i="2"/>
  <c r="J76" i="2"/>
  <c r="J72" i="2"/>
  <c r="J69" i="2"/>
  <c r="J64" i="2"/>
  <c r="J60" i="2"/>
  <c r="J55" i="2"/>
  <c r="J50" i="2"/>
  <c r="J45" i="2"/>
  <c r="J21" i="2"/>
  <c r="J18" i="2"/>
  <c r="J16" i="2"/>
  <c r="J14" i="2"/>
  <c r="J11" i="2"/>
  <c r="J7" i="2"/>
  <c r="J2" i="2"/>
  <c r="J42" i="2"/>
  <c r="J38" i="2"/>
  <c r="J34" i="2"/>
  <c r="J32" i="2"/>
  <c r="J29" i="2"/>
  <c r="J25" i="2"/>
  <c r="J124" i="2"/>
  <c r="J117" i="2"/>
  <c r="J114" i="2"/>
  <c r="J98" i="2"/>
  <c r="J105" i="2"/>
  <c r="J101" i="2"/>
  <c r="N101" i="2"/>
  <c r="N105" i="2"/>
  <c r="N92" i="2"/>
  <c r="N98" i="2"/>
  <c r="N111" i="2"/>
  <c r="N114" i="2"/>
  <c r="N117" i="2"/>
  <c r="N29" i="2"/>
  <c r="N32" i="2"/>
  <c r="N34" i="2"/>
  <c r="N38" i="2"/>
  <c r="N42" i="2"/>
  <c r="N2" i="2"/>
  <c r="N7" i="2"/>
  <c r="N11" i="2"/>
  <c r="N14" i="2"/>
  <c r="N16" i="2"/>
  <c r="N18" i="2"/>
  <c r="N21" i="2"/>
  <c r="N45" i="2"/>
  <c r="N50" i="2"/>
  <c r="N55" i="2"/>
  <c r="N60" i="2"/>
  <c r="N64" i="2"/>
  <c r="N69" i="2"/>
  <c r="N72" i="2"/>
  <c r="N76" i="2"/>
  <c r="N79" i="2"/>
  <c r="N87" i="2"/>
  <c r="K25" i="2"/>
  <c r="K26" i="2"/>
  <c r="K27" i="2"/>
  <c r="K28" i="2"/>
  <c r="K29" i="2"/>
  <c r="K30" i="2"/>
  <c r="K31" i="2"/>
  <c r="K32" i="2"/>
  <c r="K33" i="2"/>
  <c r="K34" i="2"/>
  <c r="K35" i="2"/>
  <c r="K36" i="2"/>
  <c r="K37" i="2"/>
  <c r="K38" i="2"/>
  <c r="K39" i="2"/>
  <c r="K40" i="2"/>
  <c r="K41" i="2"/>
  <c r="K42" i="2"/>
  <c r="K43" i="2"/>
  <c r="K44" i="2"/>
  <c r="K2" i="2"/>
  <c r="K3" i="2"/>
  <c r="K4" i="2"/>
  <c r="K5" i="2"/>
  <c r="K6" i="2"/>
  <c r="K7" i="2"/>
  <c r="K8" i="2"/>
  <c r="K9" i="2"/>
  <c r="K10" i="2"/>
  <c r="K11" i="2"/>
  <c r="K12" i="2"/>
  <c r="K13" i="2"/>
  <c r="K14" i="2"/>
  <c r="K15" i="2"/>
  <c r="K16" i="2"/>
  <c r="K17" i="2"/>
  <c r="K18" i="2"/>
  <c r="K19" i="2"/>
  <c r="K20" i="2"/>
  <c r="K21" i="2"/>
  <c r="K22" i="2"/>
  <c r="K23" i="2"/>
  <c r="K2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4" i="2"/>
  <c r="K85" i="2"/>
  <c r="K87" i="2"/>
  <c r="K88" i="2"/>
  <c r="K89" i="2"/>
  <c r="K90" i="2"/>
  <c r="K91" i="2"/>
  <c r="K118" i="2"/>
  <c r="K119" i="2"/>
  <c r="K120" i="2"/>
  <c r="K121" i="2"/>
  <c r="K122" i="2"/>
  <c r="K123" i="2"/>
  <c r="K124" i="2"/>
  <c r="K125" i="2"/>
  <c r="K126" i="2"/>
  <c r="K101" i="2"/>
  <c r="L101" i="2" s="1"/>
  <c r="K102" i="2"/>
  <c r="K103" i="2"/>
  <c r="K104" i="2"/>
  <c r="K105" i="2"/>
  <c r="K106" i="2"/>
  <c r="K107" i="2"/>
  <c r="K108" i="2"/>
  <c r="K92" i="2"/>
  <c r="K93" i="2"/>
  <c r="K94" i="2"/>
  <c r="K95" i="2"/>
  <c r="K96" i="2"/>
  <c r="K97" i="2"/>
  <c r="K98" i="2"/>
  <c r="K99" i="2"/>
  <c r="K100" i="2"/>
  <c r="K109" i="2"/>
  <c r="K111" i="2"/>
  <c r="K112" i="2"/>
  <c r="K113" i="2"/>
  <c r="K114" i="2"/>
  <c r="K115" i="2"/>
  <c r="K116" i="2"/>
  <c r="K117" i="2"/>
  <c r="N9" i="5" l="1"/>
  <c r="O31" i="5"/>
  <c r="L83" i="2"/>
  <c r="N11" i="5"/>
  <c r="L102" i="2"/>
  <c r="L119" i="2"/>
  <c r="L64" i="2"/>
  <c r="L45" i="2"/>
  <c r="L32" i="2"/>
  <c r="L69" i="2"/>
  <c r="L16" i="2"/>
  <c r="L87" i="2"/>
  <c r="L72" i="2"/>
  <c r="L11" i="2"/>
  <c r="L34" i="2"/>
  <c r="L105" i="2"/>
  <c r="L92" i="2"/>
  <c r="L124" i="2"/>
  <c r="L117" i="2"/>
  <c r="L79" i="2"/>
  <c r="L55" i="2"/>
  <c r="L18" i="2"/>
  <c r="L7" i="2"/>
  <c r="L42" i="2"/>
  <c r="L38" i="2"/>
  <c r="L114" i="2"/>
  <c r="L111" i="2"/>
  <c r="L98" i="2"/>
  <c r="L76" i="2"/>
  <c r="L60" i="2"/>
  <c r="L50" i="2"/>
  <c r="L21" i="2"/>
  <c r="L14" i="2"/>
  <c r="L2" i="2"/>
  <c r="L29" i="2"/>
  <c r="L25" i="2"/>
</calcChain>
</file>

<file path=xl/sharedStrings.xml><?xml version="1.0" encoding="utf-8"?>
<sst xmlns="http://schemas.openxmlformats.org/spreadsheetml/2006/main" count="409" uniqueCount="90">
  <si>
    <t>Species</t>
  </si>
  <si>
    <t>Fluid</t>
  </si>
  <si>
    <t>run</t>
  </si>
  <si>
    <t>descentAngle</t>
  </si>
  <si>
    <t>Common murre</t>
  </si>
  <si>
    <t>Horned puffin</t>
  </si>
  <si>
    <t>Pigeon guillemot</t>
  </si>
  <si>
    <t>Tufted puffin</t>
  </si>
  <si>
    <t>type</t>
  </si>
  <si>
    <t>amplitude</t>
  </si>
  <si>
    <t>start</t>
  </si>
  <si>
    <t>stop</t>
  </si>
  <si>
    <t>velocity</t>
  </si>
  <si>
    <t>fluid</t>
  </si>
  <si>
    <t>frequency</t>
  </si>
  <si>
    <t>tuftedpuffin120R7358</t>
  </si>
  <si>
    <t>descending</t>
  </si>
  <si>
    <t>tuftedpuffin136R44648</t>
  </si>
  <si>
    <t>tuftedpuffin51R2425</t>
  </si>
  <si>
    <t>horned_100L_15605</t>
  </si>
  <si>
    <t>horned133R12625</t>
  </si>
  <si>
    <t>horned91R195</t>
  </si>
  <si>
    <t>murre124L3005</t>
  </si>
  <si>
    <t>muure96R11170</t>
  </si>
  <si>
    <t>pigeon136L4167</t>
  </si>
  <si>
    <t>pigeon136R45865</t>
  </si>
  <si>
    <t>pigeon28L3484</t>
  </si>
  <si>
    <t>water</t>
  </si>
  <si>
    <t>aveAmplitude</t>
  </si>
  <si>
    <t>sdAmplitude</t>
  </si>
  <si>
    <t>aveVelocity</t>
  </si>
  <si>
    <t>horned100R645910xypts</t>
  </si>
  <si>
    <t>horizontal</t>
  </si>
  <si>
    <t>horned113L2333523585xypts</t>
  </si>
  <si>
    <t>horned14826502905xypts</t>
  </si>
  <si>
    <t>horned14872107615xypts</t>
  </si>
  <si>
    <t>horned23R2480</t>
  </si>
  <si>
    <t>horned88R23402550movingright</t>
  </si>
  <si>
    <t>murre110R17001910xypts</t>
  </si>
  <si>
    <t>murre110R17501997xypts</t>
  </si>
  <si>
    <t>murre24R1307513260xypts</t>
  </si>
  <si>
    <t>murre24R54855640xypts</t>
  </si>
  <si>
    <t>murre29L1421014365xypts</t>
  </si>
  <si>
    <t>murre29R1194012170xypts</t>
  </si>
  <si>
    <t>murre30L20286xypts</t>
  </si>
  <si>
    <t>pigeon100R12401490xypts</t>
  </si>
  <si>
    <t>pigeon125L410696xypts</t>
  </si>
  <si>
    <t>pigeon29R11901440xypts</t>
  </si>
  <si>
    <t>pigeon43R170395xypts</t>
  </si>
  <si>
    <t>pigeon44R9701200xypts</t>
  </si>
  <si>
    <t>tufted1481177512000xypts</t>
  </si>
  <si>
    <t>tufted14935103800xypts</t>
  </si>
  <si>
    <t>tufted20L1136011670xypts</t>
  </si>
  <si>
    <t>tufted20L83108547xypts</t>
  </si>
  <si>
    <t>tufted42R54605830xypts</t>
  </si>
  <si>
    <t>tufted95L235570xypts</t>
  </si>
  <si>
    <t>wingbeats</t>
  </si>
  <si>
    <t>aveFrequency</t>
  </si>
  <si>
    <t>strouhal</t>
  </si>
  <si>
    <t>velocityReference</t>
  </si>
  <si>
    <t>NumberofWingbeats</t>
  </si>
  <si>
    <t>sdStrouhal</t>
  </si>
  <si>
    <t>stLowerBound</t>
  </si>
  <si>
    <t>stUpperBound</t>
  </si>
  <si>
    <t>name of file for identification</t>
  </si>
  <si>
    <t>descending aquatic flight or level</t>
  </si>
  <si>
    <t>number of wingbeats in the run</t>
  </si>
  <si>
    <t>angle of descent</t>
  </si>
  <si>
    <t>time when the complete stroke started</t>
  </si>
  <si>
    <t>time when the complete stroke ended</t>
  </si>
  <si>
    <t>whether the velocity is based on the fluid or ground speed</t>
  </si>
  <si>
    <t>calculated strouhal number based on averages for that run</t>
  </si>
  <si>
    <t>standard deviation in strouhal number, propagated from the standard deviation in amplitude</t>
  </si>
  <si>
    <t>strouhal minus the standard deviation in strouhal number for that run</t>
  </si>
  <si>
    <t>strouhal plus  the standard deviation in strouhal number for that run</t>
  </si>
  <si>
    <t>rawData</t>
  </si>
  <si>
    <t>runAverages</t>
  </si>
  <si>
    <t>angle of descent (deg)</t>
  </si>
  <si>
    <t>average velocity during that stroke (body lengths per second)</t>
  </si>
  <si>
    <t>average velocity for that run (body lengths per second)</t>
  </si>
  <si>
    <t>frequency of that stroke (s^-1)</t>
  </si>
  <si>
    <t>average frequency for that run (s^-1)</t>
  </si>
  <si>
    <t>amplitude for that stroke, depending on which stroke started first (body lengths)</t>
  </si>
  <si>
    <t>average wingbeat amplitude for that run (body lengths)</t>
  </si>
  <si>
    <t>standard deviation in the wingbeat amplitude for that run (body lengths)</t>
  </si>
  <si>
    <t>This file contains the information created by running the data created by running the raw digitized points for perpendicular aquatic  flights through the MatLab script "Lapsansky…AquaticPerpendicular.m" through the Igor Pro script labeled "Lapsansky…2020_eLife.pxp"</t>
  </si>
  <si>
    <t>Average stroke angle (deg) for that run, as computed by the MatLab script</t>
  </si>
  <si>
    <t>aveStrokeAngle</t>
  </si>
  <si>
    <t>speciesAverage</t>
  </si>
  <si>
    <t>sdSpeciesAverage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</si>
</sst>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 x14ac:knownFonts="1">
    <font>
      <sz val="11"/>
      <color theme="1"/>
      <name val="Calibri"/>
      <family val="2"/>
      <scheme val="minor"/>
    </font>
    <font>
      <sz val="8"/>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26">
    <xf numFmtId="0" fontId="0" fillId="0" borderId="0" xfId="0"/>
    <xf numFmtId="0" fontId="0" fillId="2" borderId="0" xfId="0" applyFill="1" applyAlignment="1">
      <alignment horizontal="center" vertical="center"/>
    </xf>
    <xf numFmtId="164" fontId="0" fillId="0" borderId="0" xfId="0" applyNumberFormat="1"/>
    <xf numFmtId="165" fontId="0" fillId="0" borderId="0" xfId="0" applyNumberFormat="1"/>
    <xf numFmtId="0" fontId="0" fillId="3" borderId="0" xfId="0" applyFill="1"/>
    <xf numFmtId="165" fontId="0" fillId="3" borderId="0" xfId="0" applyNumberFormat="1" applyFill="1"/>
    <xf numFmtId="165" fontId="0" fillId="0" borderId="0" xfId="0" applyNumberFormat="1" applyFill="1"/>
    <xf numFmtId="0" fontId="0" fillId="0" borderId="0" xfId="0" applyFill="1"/>
    <xf numFmtId="1" fontId="0" fillId="0" borderId="0" xfId="0" applyNumberFormat="1" applyFill="1"/>
    <xf numFmtId="0" fontId="0" fillId="0" borderId="1" xfId="0" applyFill="1" applyBorder="1"/>
    <xf numFmtId="0" fontId="0" fillId="0" borderId="0" xfId="0" applyFill="1" applyBorder="1"/>
    <xf numFmtId="0" fontId="0" fillId="0" borderId="0" xfId="0" applyFill="1" applyAlignment="1">
      <alignment horizontal="center"/>
    </xf>
    <xf numFmtId="0" fontId="0" fillId="0" borderId="0" xfId="0" applyAlignment="1">
      <alignment horizontal="right" vertical="center"/>
    </xf>
    <xf numFmtId="0" fontId="0" fillId="0" borderId="0" xfId="0" applyFill="1" applyBorder="1" applyAlignment="1">
      <alignment horizontal="right" vertical="center"/>
    </xf>
    <xf numFmtId="0" fontId="0" fillId="0" borderId="0" xfId="0" applyBorder="1" applyAlignment="1">
      <alignment horizontal="right" vertical="center"/>
    </xf>
    <xf numFmtId="165" fontId="0" fillId="0" borderId="0" xfId="0" applyNumberFormat="1" applyBorder="1"/>
    <xf numFmtId="0" fontId="0" fillId="0" borderId="0" xfId="0" applyAlignment="1">
      <alignment wrapText="1"/>
    </xf>
    <xf numFmtId="2" fontId="0" fillId="0" borderId="0" xfId="0" applyNumberFormat="1"/>
    <xf numFmtId="0" fontId="0" fillId="0" borderId="0" xfId="0" applyFill="1" applyBorder="1" applyAlignment="1">
      <alignment horizontal="center"/>
    </xf>
    <xf numFmtId="0" fontId="0" fillId="0" borderId="2" xfId="0" applyFill="1" applyBorder="1"/>
    <xf numFmtId="0" fontId="0" fillId="0" borderId="2" xfId="0" applyFill="1" applyBorder="1" applyAlignment="1">
      <alignment horizontal="center"/>
    </xf>
    <xf numFmtId="0" fontId="0" fillId="0" borderId="2" xfId="0" applyBorder="1" applyAlignment="1">
      <alignment horizontal="right" vertical="center"/>
    </xf>
    <xf numFmtId="165" fontId="0" fillId="0" borderId="2" xfId="0" applyNumberFormat="1" applyBorder="1"/>
    <xf numFmtId="0" fontId="0" fillId="0" borderId="1" xfId="0" applyFill="1" applyBorder="1" applyAlignment="1">
      <alignment horizontal="center"/>
    </xf>
    <xf numFmtId="0" fontId="0" fillId="0" borderId="1" xfId="0" applyBorder="1" applyAlignment="1">
      <alignment horizontal="right" vertical="center"/>
    </xf>
    <xf numFmtId="165"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FD627-FA12-4274-92CA-274A2CD3168D}">
  <dimension ref="A1:O126"/>
  <sheetViews>
    <sheetView tabSelected="1" topLeftCell="B1" workbookViewId="0">
      <pane ySplit="1" topLeftCell="A92" activePane="bottomLeft" state="frozen"/>
      <selection pane="bottomLeft" activeCell="E128" sqref="E128"/>
    </sheetView>
  </sheetViews>
  <sheetFormatPr defaultRowHeight="14.6" x14ac:dyDescent="0.4"/>
  <cols>
    <col min="1" max="1" width="16.53515625" customWidth="1"/>
    <col min="2" max="2" width="9.921875" customWidth="1"/>
    <col min="3" max="3" width="20.15234375" bestFit="1" customWidth="1"/>
    <col min="4" max="5" width="19.23046875" customWidth="1"/>
    <col min="6" max="6" width="16.07421875" customWidth="1"/>
    <col min="7" max="7" width="13.84375" customWidth="1"/>
    <col min="8" max="8" width="12.765625" customWidth="1"/>
    <col min="9" max="9" width="13.3828125" customWidth="1"/>
    <col min="10" max="10" width="10.69140625" bestFit="1" customWidth="1"/>
    <col min="11" max="11" width="12.61328125" customWidth="1"/>
    <col min="12" max="12" width="15.69140625" customWidth="1"/>
    <col min="13" max="13" width="15.3046875" customWidth="1"/>
    <col min="14" max="14" width="12.84375" bestFit="1" customWidth="1"/>
    <col min="15" max="15" width="11.69140625" bestFit="1" customWidth="1"/>
  </cols>
  <sheetData>
    <row r="1" spans="1:15" ht="33.450000000000003" customHeight="1" x14ac:dyDescent="0.4">
      <c r="A1" s="1" t="s">
        <v>0</v>
      </c>
      <c r="B1" s="1" t="s">
        <v>13</v>
      </c>
      <c r="C1" s="1" t="s">
        <v>2</v>
      </c>
      <c r="D1" s="1" t="s">
        <v>8</v>
      </c>
      <c r="E1" s="1" t="s">
        <v>56</v>
      </c>
      <c r="F1" s="1" t="s">
        <v>3</v>
      </c>
      <c r="G1" s="1" t="s">
        <v>10</v>
      </c>
      <c r="H1" s="1" t="s">
        <v>11</v>
      </c>
      <c r="I1" s="1" t="s">
        <v>12</v>
      </c>
      <c r="J1" s="1" t="s">
        <v>30</v>
      </c>
      <c r="K1" s="1" t="s">
        <v>14</v>
      </c>
      <c r="L1" s="1" t="s">
        <v>57</v>
      </c>
      <c r="M1" s="1" t="s">
        <v>9</v>
      </c>
      <c r="N1" s="1" t="s">
        <v>28</v>
      </c>
      <c r="O1" s="1" t="s">
        <v>29</v>
      </c>
    </row>
    <row r="2" spans="1:15" x14ac:dyDescent="0.4">
      <c r="A2" s="7" t="s">
        <v>4</v>
      </c>
      <c r="B2" s="7" t="s">
        <v>27</v>
      </c>
      <c r="C2" s="7" t="s">
        <v>38</v>
      </c>
      <c r="D2" s="7" t="s">
        <v>32</v>
      </c>
      <c r="E2" s="7">
        <v>5</v>
      </c>
      <c r="F2" s="7"/>
      <c r="G2" s="6">
        <v>5.0050049999999999E-2</v>
      </c>
      <c r="H2" s="6">
        <v>0.36703370000000002</v>
      </c>
      <c r="I2" s="6">
        <v>5.10509675523077</v>
      </c>
      <c r="J2" s="6">
        <f>AVERAGE(I2:I6)</f>
        <v>6.2742854372390662</v>
      </c>
      <c r="K2" s="6">
        <f t="shared" ref="K2:K24" si="0">1/(H2-G2)</f>
        <v>3.15473684526</v>
      </c>
      <c r="L2" s="6">
        <f>AVERAGE(K2:K6)</f>
        <v>3.2053940849557221</v>
      </c>
      <c r="M2" s="6">
        <v>0.38260728500000002</v>
      </c>
      <c r="N2" s="6">
        <f>AVERAGE(M2:M6)</f>
        <v>0.32492648339999997</v>
      </c>
      <c r="O2" s="6">
        <f>_xlfn.STDEV.S(M2:M6)</f>
        <v>5.4416712224480301E-2</v>
      </c>
    </row>
    <row r="3" spans="1:15" x14ac:dyDescent="0.4">
      <c r="A3" s="7"/>
      <c r="B3" s="7"/>
      <c r="C3" s="7"/>
      <c r="D3" s="7"/>
      <c r="E3" s="7"/>
      <c r="F3" s="7"/>
      <c r="G3" s="6">
        <v>0.36703370000000002</v>
      </c>
      <c r="H3" s="6">
        <v>0.63396730000000001</v>
      </c>
      <c r="I3" s="6">
        <v>6.9061945485454501</v>
      </c>
      <c r="J3" s="6"/>
      <c r="K3" s="6">
        <f t="shared" si="0"/>
        <v>3.7462500037462503</v>
      </c>
      <c r="L3" s="6"/>
      <c r="M3" s="6">
        <v>0.285975655</v>
      </c>
      <c r="N3" s="6"/>
      <c r="O3" s="6"/>
    </row>
    <row r="4" spans="1:15" x14ac:dyDescent="0.4">
      <c r="A4" s="7"/>
      <c r="B4" s="7"/>
      <c r="C4" s="7"/>
      <c r="D4" s="7"/>
      <c r="E4" s="7"/>
      <c r="F4" s="7"/>
      <c r="G4" s="6">
        <v>0.63396730000000001</v>
      </c>
      <c r="H4" s="6">
        <v>0.89255922499999996</v>
      </c>
      <c r="I4" s="6">
        <v>6.5266693961562501</v>
      </c>
      <c r="J4" s="6"/>
      <c r="K4" s="6">
        <f t="shared" si="0"/>
        <v>3.8670967780606458</v>
      </c>
      <c r="L4" s="6"/>
      <c r="M4" s="6">
        <v>0.25485370499999999</v>
      </c>
      <c r="N4" s="6"/>
      <c r="O4" s="6"/>
    </row>
    <row r="5" spans="1:15" x14ac:dyDescent="0.4">
      <c r="A5" s="7"/>
      <c r="B5" s="7"/>
      <c r="C5" s="7"/>
      <c r="D5" s="7"/>
      <c r="E5" s="7"/>
      <c r="F5" s="7"/>
      <c r="G5" s="6">
        <v>0.88421755000000002</v>
      </c>
      <c r="H5" s="6">
        <v>1.21788455</v>
      </c>
      <c r="I5" s="6">
        <v>6.4544460757073097</v>
      </c>
      <c r="J5" s="6"/>
      <c r="K5" s="6">
        <f t="shared" si="0"/>
        <v>2.9970000029970008</v>
      </c>
      <c r="L5" s="6"/>
      <c r="M5" s="6">
        <v>0.370247775</v>
      </c>
      <c r="N5" s="6"/>
      <c r="O5" s="6"/>
    </row>
    <row r="6" spans="1:15" x14ac:dyDescent="0.4">
      <c r="A6" s="7"/>
      <c r="B6" s="7"/>
      <c r="C6" s="7"/>
      <c r="D6" s="7"/>
      <c r="E6" s="7"/>
      <c r="F6" s="7"/>
      <c r="G6" s="6">
        <v>1.21788455</v>
      </c>
      <c r="H6" s="6">
        <v>1.6599933250000001</v>
      </c>
      <c r="I6" s="6">
        <v>6.3790204105555501</v>
      </c>
      <c r="J6" s="6"/>
      <c r="K6" s="6">
        <f t="shared" si="0"/>
        <v>2.2618867947147163</v>
      </c>
      <c r="L6" s="6"/>
      <c r="M6" s="6">
        <v>0.33094799699999999</v>
      </c>
      <c r="N6" s="6"/>
      <c r="O6" s="6"/>
    </row>
    <row r="7" spans="1:15" x14ac:dyDescent="0.4">
      <c r="A7" s="4" t="s">
        <v>4</v>
      </c>
      <c r="B7" s="4" t="s">
        <v>27</v>
      </c>
      <c r="C7" s="4" t="s">
        <v>39</v>
      </c>
      <c r="D7" s="4" t="s">
        <v>32</v>
      </c>
      <c r="E7" s="4">
        <v>4</v>
      </c>
      <c r="F7" s="4"/>
      <c r="G7" s="5">
        <v>4.1708374999999999E-2</v>
      </c>
      <c r="H7" s="5">
        <v>0.42542542500000002</v>
      </c>
      <c r="I7" s="5">
        <v>4.6523687835319096</v>
      </c>
      <c r="J7" s="5">
        <f>AVERAGE(I7:I10)</f>
        <v>5.3712083224934517</v>
      </c>
      <c r="K7" s="5">
        <f t="shared" si="0"/>
        <v>2.606086959127826</v>
      </c>
      <c r="L7" s="5">
        <f>AVERAGE(K7:K10)</f>
        <v>2.6074393241554583</v>
      </c>
      <c r="M7" s="5">
        <v>0.49455423900000001</v>
      </c>
      <c r="N7" s="5">
        <f>AVERAGE(M7:M10)</f>
        <v>0.40023633224999999</v>
      </c>
      <c r="O7" s="5">
        <f>_xlfn.STDEV.S(M7:M10)</f>
        <v>6.7751026970201772E-2</v>
      </c>
    </row>
    <row r="8" spans="1:15" x14ac:dyDescent="0.4">
      <c r="A8" s="4"/>
      <c r="B8" s="4"/>
      <c r="C8" s="4"/>
      <c r="D8" s="4"/>
      <c r="E8" s="4"/>
      <c r="F8" s="4"/>
      <c r="G8" s="5">
        <v>0.42542542500000002</v>
      </c>
      <c r="H8" s="5">
        <v>0.77577577499999895</v>
      </c>
      <c r="I8" s="5">
        <v>5.9402476250465099</v>
      </c>
      <c r="J8" s="5"/>
      <c r="K8" s="5">
        <f t="shared" si="0"/>
        <v>2.8542857171400087</v>
      </c>
      <c r="L8" s="5"/>
      <c r="M8" s="5">
        <v>0.37189180300000002</v>
      </c>
      <c r="N8" s="5"/>
      <c r="O8" s="5"/>
    </row>
    <row r="9" spans="1:15" x14ac:dyDescent="0.4">
      <c r="A9" s="4"/>
      <c r="B9" s="4"/>
      <c r="C9" s="4"/>
      <c r="D9" s="4"/>
      <c r="E9" s="4"/>
      <c r="F9" s="4"/>
      <c r="G9" s="5">
        <v>0.76743410000000001</v>
      </c>
      <c r="H9" s="5">
        <v>1.142809475</v>
      </c>
      <c r="I9" s="5">
        <v>5.1327928325652099</v>
      </c>
      <c r="J9" s="5"/>
      <c r="K9" s="5">
        <f t="shared" si="0"/>
        <v>2.6640000026640003</v>
      </c>
      <c r="L9" s="5"/>
      <c r="M9" s="5">
        <v>0.33646749100000001</v>
      </c>
      <c r="N9" s="5"/>
      <c r="O9" s="5"/>
    </row>
    <row r="10" spans="1:15" x14ac:dyDescent="0.4">
      <c r="A10" s="4"/>
      <c r="B10" s="4"/>
      <c r="C10" s="4"/>
      <c r="D10" s="4"/>
      <c r="E10" s="4"/>
      <c r="F10" s="4"/>
      <c r="G10" s="5">
        <v>1.142809475</v>
      </c>
      <c r="H10" s="5">
        <v>1.576576575</v>
      </c>
      <c r="I10" s="5">
        <v>5.75942404883018</v>
      </c>
      <c r="J10" s="5"/>
      <c r="K10" s="5">
        <f t="shared" si="0"/>
        <v>2.3053846176899997</v>
      </c>
      <c r="L10" s="5"/>
      <c r="M10" s="5">
        <v>0.39803179599999999</v>
      </c>
      <c r="N10" s="5"/>
      <c r="O10" s="5"/>
    </row>
    <row r="11" spans="1:15" x14ac:dyDescent="0.4">
      <c r="A11" s="7" t="s">
        <v>4</v>
      </c>
      <c r="B11" s="7" t="s">
        <v>27</v>
      </c>
      <c r="C11" s="7" t="s">
        <v>40</v>
      </c>
      <c r="D11" s="7" t="s">
        <v>32</v>
      </c>
      <c r="E11" s="7">
        <v>3</v>
      </c>
      <c r="F11" s="7"/>
      <c r="G11" s="6">
        <v>0.125125125</v>
      </c>
      <c r="H11" s="6">
        <v>0.55889222500000002</v>
      </c>
      <c r="I11" s="6">
        <v>3.5247085201320698</v>
      </c>
      <c r="J11" s="6">
        <f>AVERAGE(I11:I13)</f>
        <v>3.7856118762088768</v>
      </c>
      <c r="K11" s="6">
        <f t="shared" si="0"/>
        <v>2.3053846176899997</v>
      </c>
      <c r="L11" s="6">
        <f>AVERAGE(K11:K13)</f>
        <v>2.1265490981917741</v>
      </c>
      <c r="M11" s="6">
        <v>0.33406903700000001</v>
      </c>
      <c r="N11" s="6">
        <f>AVERAGE(M11:M13)</f>
        <v>0.34427044099999998</v>
      </c>
      <c r="O11" s="6">
        <f>_xlfn.STDEV.S(M11:M13)</f>
        <v>1.1487943039024331E-2</v>
      </c>
    </row>
    <row r="12" spans="1:15" x14ac:dyDescent="0.4">
      <c r="A12" s="7"/>
      <c r="B12" s="7"/>
      <c r="C12" s="7"/>
      <c r="D12" s="7"/>
      <c r="E12" s="7"/>
      <c r="F12" s="7"/>
      <c r="G12" s="6">
        <v>0.55889222500000002</v>
      </c>
      <c r="H12" s="6">
        <v>1.026026025</v>
      </c>
      <c r="I12" s="6">
        <v>3.7474870508596401</v>
      </c>
      <c r="J12" s="6"/>
      <c r="K12" s="6">
        <f t="shared" si="0"/>
        <v>2.1407142878550003</v>
      </c>
      <c r="L12" s="6"/>
      <c r="M12" s="6">
        <v>0.35671425899999998</v>
      </c>
      <c r="N12" s="6"/>
      <c r="O12" s="6"/>
    </row>
    <row r="13" spans="1:15" x14ac:dyDescent="0.4">
      <c r="A13" s="7"/>
      <c r="B13" s="7"/>
      <c r="C13" s="7"/>
      <c r="D13" s="7"/>
      <c r="E13" s="7"/>
      <c r="F13" s="7"/>
      <c r="G13" s="6">
        <v>1.0176843499999999</v>
      </c>
      <c r="H13" s="6">
        <v>1.5348682</v>
      </c>
      <c r="I13" s="6">
        <v>4.0846400576349202</v>
      </c>
      <c r="J13" s="6"/>
      <c r="K13" s="6">
        <f t="shared" si="0"/>
        <v>1.9335483890303222</v>
      </c>
      <c r="L13" s="6"/>
      <c r="M13" s="6">
        <v>0.34202802700000001</v>
      </c>
      <c r="N13" s="6"/>
      <c r="O13" s="6"/>
    </row>
    <row r="14" spans="1:15" x14ac:dyDescent="0.4">
      <c r="A14" s="4" t="s">
        <v>4</v>
      </c>
      <c r="B14" s="4" t="s">
        <v>27</v>
      </c>
      <c r="C14" s="4" t="s">
        <v>41</v>
      </c>
      <c r="D14" s="4" t="s">
        <v>32</v>
      </c>
      <c r="E14" s="4">
        <v>2</v>
      </c>
      <c r="F14" s="4"/>
      <c r="G14" s="5">
        <v>0</v>
      </c>
      <c r="H14" s="5">
        <v>0.45045045</v>
      </c>
      <c r="I14" s="5">
        <v>3.59319685125454</v>
      </c>
      <c r="J14" s="5">
        <f>AVERAGE(I14:I15)</f>
        <v>3.6056597652272702</v>
      </c>
      <c r="K14" s="5">
        <f t="shared" si="0"/>
        <v>2.2200000022199999</v>
      </c>
      <c r="L14" s="5">
        <f>AVERAGE(K14:K15)</f>
        <v>2.3332653084557142</v>
      </c>
      <c r="M14" s="5">
        <v>0.281952015</v>
      </c>
      <c r="N14" s="5">
        <f>AVERAGE(M14:M15)</f>
        <v>0.31102595799999999</v>
      </c>
      <c r="O14" s="5">
        <f>_xlfn.STDEV.S(M14:M15)</f>
        <v>4.1116764502262301E-2</v>
      </c>
    </row>
    <row r="15" spans="1:15" x14ac:dyDescent="0.4">
      <c r="A15" s="4"/>
      <c r="B15" s="4"/>
      <c r="C15" s="4"/>
      <c r="D15" s="4"/>
      <c r="E15" s="4"/>
      <c r="F15" s="4"/>
      <c r="G15" s="5">
        <v>0.45045045</v>
      </c>
      <c r="H15" s="5">
        <v>0.85919252499999998</v>
      </c>
      <c r="I15" s="5">
        <v>3.6181226791999999</v>
      </c>
      <c r="J15" s="5"/>
      <c r="K15" s="5">
        <f t="shared" si="0"/>
        <v>2.4465306146914285</v>
      </c>
      <c r="L15" s="5"/>
      <c r="M15" s="5">
        <v>0.34009990099999998</v>
      </c>
      <c r="N15" s="5"/>
      <c r="O15" s="5"/>
    </row>
    <row r="16" spans="1:15" x14ac:dyDescent="0.4">
      <c r="A16" s="7" t="s">
        <v>4</v>
      </c>
      <c r="B16" s="7" t="s">
        <v>27</v>
      </c>
      <c r="C16" s="7" t="s">
        <v>42</v>
      </c>
      <c r="D16" s="7" t="s">
        <v>32</v>
      </c>
      <c r="E16" s="7">
        <v>2</v>
      </c>
      <c r="F16" s="7"/>
      <c r="G16" s="6">
        <v>0.24190857499999999</v>
      </c>
      <c r="H16" s="6">
        <v>0.71738404999999905</v>
      </c>
      <c r="I16" s="6">
        <v>3.7503588931724101</v>
      </c>
      <c r="J16" s="6">
        <f>AVERAGE(I16:I17)</f>
        <v>3.9533111236955749</v>
      </c>
      <c r="K16" s="6">
        <f t="shared" si="0"/>
        <v>2.103157896840004</v>
      </c>
      <c r="L16" s="6">
        <f>AVERAGE(K16:K17)</f>
        <v>2.003007520800002</v>
      </c>
      <c r="M16" s="6">
        <v>0.30659316199999997</v>
      </c>
      <c r="N16" s="6">
        <f>AVERAGE(M16:M17)</f>
        <v>0.33664896550000001</v>
      </c>
      <c r="O16" s="6">
        <f>_xlfn.STDEV.S(M16:M17)</f>
        <v>4.2505324937720745E-2</v>
      </c>
    </row>
    <row r="17" spans="1:15" x14ac:dyDescent="0.4">
      <c r="A17" s="7"/>
      <c r="B17" s="7"/>
      <c r="C17" s="7"/>
      <c r="D17" s="7"/>
      <c r="E17" s="7"/>
      <c r="F17" s="7"/>
      <c r="G17" s="6">
        <v>0.709042375</v>
      </c>
      <c r="H17" s="6">
        <v>1.2345679000000001</v>
      </c>
      <c r="I17" s="6">
        <v>4.1562633542187397</v>
      </c>
      <c r="J17" s="6"/>
      <c r="K17" s="6">
        <f t="shared" si="0"/>
        <v>1.9028571447599998</v>
      </c>
      <c r="L17" s="6"/>
      <c r="M17" s="6">
        <v>0.36670476899999999</v>
      </c>
      <c r="N17" s="6"/>
      <c r="O17" s="6"/>
    </row>
    <row r="18" spans="1:15" x14ac:dyDescent="0.4">
      <c r="A18" s="4" t="s">
        <v>4</v>
      </c>
      <c r="B18" s="4" t="s">
        <v>27</v>
      </c>
      <c r="C18" s="4" t="s">
        <v>43</v>
      </c>
      <c r="D18" s="4" t="s">
        <v>32</v>
      </c>
      <c r="E18" s="4">
        <v>3</v>
      </c>
      <c r="F18" s="4"/>
      <c r="G18" s="5">
        <v>0.26693359999999999</v>
      </c>
      <c r="H18" s="5">
        <v>0.77577577499999895</v>
      </c>
      <c r="I18" s="5">
        <v>5.6166781683386997</v>
      </c>
      <c r="J18" s="5">
        <f>AVERAGE(I18:I20)</f>
        <v>5.6900428350310799</v>
      </c>
      <c r="K18" s="5">
        <f t="shared" si="0"/>
        <v>1.9652459036045942</v>
      </c>
      <c r="L18" s="5">
        <f>AVERAGE(K18:K20)</f>
        <v>2.2105921735053395</v>
      </c>
      <c r="M18" s="5">
        <v>0.32697794099999999</v>
      </c>
      <c r="N18" s="5">
        <f>AVERAGE(M18:M20)</f>
        <v>0.43104556933333305</v>
      </c>
      <c r="O18" s="5">
        <f>_xlfn.STDEV.S(M18:M20)</f>
        <v>9.0883726899785452E-2</v>
      </c>
    </row>
    <row r="19" spans="1:15" x14ac:dyDescent="0.4">
      <c r="A19" s="4"/>
      <c r="B19" s="4"/>
      <c r="C19" s="4"/>
      <c r="D19" s="4"/>
      <c r="E19" s="4"/>
      <c r="F19" s="4"/>
      <c r="G19" s="5">
        <v>0.77577577499999895</v>
      </c>
      <c r="H19" s="5">
        <v>1.226226225</v>
      </c>
      <c r="I19" s="5">
        <v>5.6808950590545404</v>
      </c>
      <c r="J19" s="5"/>
      <c r="K19" s="5">
        <f t="shared" si="0"/>
        <v>2.2200000022199946</v>
      </c>
      <c r="L19" s="5"/>
      <c r="M19" s="5">
        <v>0.47136194499999901</v>
      </c>
      <c r="N19" s="5"/>
      <c r="O19" s="5"/>
    </row>
    <row r="20" spans="1:15" x14ac:dyDescent="0.4">
      <c r="A20" s="4"/>
      <c r="B20" s="4"/>
      <c r="C20" s="4"/>
      <c r="D20" s="4"/>
      <c r="E20" s="4"/>
      <c r="F20" s="4"/>
      <c r="G20" s="5">
        <v>1.2345679000000001</v>
      </c>
      <c r="H20" s="5">
        <v>1.643309975</v>
      </c>
      <c r="I20" s="5">
        <v>5.7725552777000004</v>
      </c>
      <c r="J20" s="5"/>
      <c r="K20" s="5">
        <f t="shared" si="0"/>
        <v>2.446530614691429</v>
      </c>
      <c r="L20" s="5"/>
      <c r="M20" s="5">
        <v>0.49479682200000003</v>
      </c>
      <c r="N20" s="5"/>
      <c r="O20" s="5"/>
    </row>
    <row r="21" spans="1:15" x14ac:dyDescent="0.4">
      <c r="A21" s="7" t="s">
        <v>4</v>
      </c>
      <c r="B21" s="7" t="s">
        <v>27</v>
      </c>
      <c r="C21" s="7" t="s">
        <v>44</v>
      </c>
      <c r="D21" s="7" t="s">
        <v>32</v>
      </c>
      <c r="E21" s="7">
        <v>4</v>
      </c>
      <c r="F21" s="7"/>
      <c r="G21" s="6">
        <v>5.0050049999999999E-2</v>
      </c>
      <c r="H21" s="6">
        <v>0.48381714999999997</v>
      </c>
      <c r="I21" s="6">
        <v>3.84960388633962</v>
      </c>
      <c r="J21" s="6">
        <f>AVERAGE(I21:I24)</f>
        <v>4.330326409420695</v>
      </c>
      <c r="K21" s="6">
        <f t="shared" si="0"/>
        <v>2.3053846176900001</v>
      </c>
      <c r="L21" s="6">
        <f>AVERAGE(K21:K24)</f>
        <v>2.0208923435503308</v>
      </c>
      <c r="M21" s="6">
        <v>0.33012475099999999</v>
      </c>
      <c r="N21" s="6">
        <f>AVERAGE(M21:M24)</f>
        <v>0.35371427050000004</v>
      </c>
      <c r="O21" s="6">
        <f>_xlfn.STDEV.S(M21:M24)</f>
        <v>5.6623669599062079E-2</v>
      </c>
    </row>
    <row r="22" spans="1:15" x14ac:dyDescent="0.4">
      <c r="A22" s="7"/>
      <c r="B22" s="7"/>
      <c r="C22" s="7"/>
      <c r="D22" s="7"/>
      <c r="E22" s="7"/>
      <c r="F22" s="7"/>
      <c r="G22" s="6">
        <v>0.47547547499999998</v>
      </c>
      <c r="H22" s="6">
        <v>1.076076075</v>
      </c>
      <c r="I22" s="6">
        <v>4.0159291698630097</v>
      </c>
      <c r="J22" s="6"/>
      <c r="K22" s="6">
        <f t="shared" si="0"/>
        <v>1.665000001665</v>
      </c>
      <c r="L22" s="6"/>
      <c r="M22" s="6">
        <v>0.28603969499999998</v>
      </c>
      <c r="N22" s="6"/>
      <c r="O22" s="6"/>
    </row>
    <row r="23" spans="1:15" x14ac:dyDescent="0.4">
      <c r="A23" s="7"/>
      <c r="B23" s="7"/>
      <c r="C23" s="7"/>
      <c r="D23" s="7"/>
      <c r="E23" s="7"/>
      <c r="F23" s="7"/>
      <c r="G23" s="6">
        <v>1.0677344</v>
      </c>
      <c r="H23" s="6">
        <v>1.526526525</v>
      </c>
      <c r="I23" s="6">
        <v>4.6069115476071403</v>
      </c>
      <c r="J23" s="6"/>
      <c r="K23" s="6">
        <f t="shared" si="0"/>
        <v>2.1796363658160001</v>
      </c>
      <c r="L23" s="6"/>
      <c r="M23" s="6">
        <v>0.386739995</v>
      </c>
      <c r="N23" s="6"/>
      <c r="O23" s="6"/>
    </row>
    <row r="24" spans="1:15" x14ac:dyDescent="0.4">
      <c r="A24" s="7"/>
      <c r="B24" s="7"/>
      <c r="C24" s="7"/>
      <c r="D24" s="7"/>
      <c r="E24" s="7"/>
      <c r="F24" s="7"/>
      <c r="G24" s="6">
        <v>1.5181848499999999</v>
      </c>
      <c r="H24" s="6">
        <v>2.0353686999999998</v>
      </c>
      <c r="I24" s="6">
        <v>4.8488610338730096</v>
      </c>
      <c r="J24" s="6"/>
      <c r="K24" s="6">
        <f t="shared" si="0"/>
        <v>1.9335483890303229</v>
      </c>
      <c r="L24" s="6"/>
      <c r="M24" s="6">
        <v>0.41195264100000001</v>
      </c>
      <c r="N24" s="6"/>
      <c r="O24" s="6"/>
    </row>
    <row r="25" spans="1:15" x14ac:dyDescent="0.4">
      <c r="A25" s="4" t="s">
        <v>5</v>
      </c>
      <c r="B25" s="4" t="s">
        <v>27</v>
      </c>
      <c r="C25" s="4" t="s">
        <v>31</v>
      </c>
      <c r="D25" s="4" t="s">
        <v>32</v>
      </c>
      <c r="E25" s="4">
        <v>4</v>
      </c>
      <c r="F25" s="4"/>
      <c r="G25" s="5">
        <v>0.191858525</v>
      </c>
      <c r="H25" s="5">
        <v>0.57557557500000001</v>
      </c>
      <c r="I25" s="5">
        <v>4.8760602016808496</v>
      </c>
      <c r="J25" s="5">
        <f>AVERAGE(I25:I28)</f>
        <v>5.3018626140288196</v>
      </c>
      <c r="K25" s="5">
        <f t="shared" ref="K25:K65" si="1">1/(H25-G25)</f>
        <v>2.606086959127826</v>
      </c>
      <c r="L25" s="5">
        <f>AVERAGE(K25:K28)</f>
        <v>2.2674897865107062</v>
      </c>
      <c r="M25" s="5">
        <v>0.36594505599999999</v>
      </c>
      <c r="N25" s="5">
        <f>AVERAGE(M25:M28)</f>
        <v>0.26907926900000001</v>
      </c>
      <c r="O25" s="5">
        <f>_xlfn.STDEV.S(M25:M28)</f>
        <v>7.344706749007586E-2</v>
      </c>
    </row>
    <row r="26" spans="1:15" x14ac:dyDescent="0.4">
      <c r="A26" s="4"/>
      <c r="B26" s="4"/>
      <c r="C26" s="4"/>
      <c r="D26" s="4"/>
      <c r="E26" s="4"/>
      <c r="F26" s="4"/>
      <c r="G26" s="5">
        <v>0.56723389999999996</v>
      </c>
      <c r="H26" s="5">
        <v>1.0343677</v>
      </c>
      <c r="I26" s="5">
        <v>4.83296473035087</v>
      </c>
      <c r="J26" s="5"/>
      <c r="K26" s="5">
        <f t="shared" si="1"/>
        <v>2.1407142878549998</v>
      </c>
      <c r="L26" s="5"/>
      <c r="M26" s="5">
        <v>0.20076525200000001</v>
      </c>
      <c r="N26" s="5"/>
      <c r="O26" s="5"/>
    </row>
    <row r="27" spans="1:15" x14ac:dyDescent="0.4">
      <c r="A27" s="4"/>
      <c r="B27" s="4"/>
      <c r="C27" s="4"/>
      <c r="D27" s="4"/>
      <c r="E27" s="4"/>
      <c r="F27" s="4"/>
      <c r="G27" s="5">
        <v>1.042709375</v>
      </c>
      <c r="H27" s="5">
        <v>1.493159825</v>
      </c>
      <c r="I27" s="5">
        <v>5.8179829203818096</v>
      </c>
      <c r="J27" s="5"/>
      <c r="K27" s="5">
        <f t="shared" si="1"/>
        <v>2.2200000022200004</v>
      </c>
      <c r="L27" s="5"/>
      <c r="M27" s="5">
        <v>0.225426286</v>
      </c>
      <c r="N27" s="5"/>
      <c r="O27" s="5"/>
    </row>
    <row r="28" spans="1:15" x14ac:dyDescent="0.4">
      <c r="A28" s="4"/>
      <c r="B28" s="4"/>
      <c r="C28" s="4"/>
      <c r="D28" s="4"/>
      <c r="E28" s="4"/>
      <c r="F28" s="4"/>
      <c r="G28" s="5">
        <v>1.493159825</v>
      </c>
      <c r="H28" s="5">
        <v>1.9686353000000001</v>
      </c>
      <c r="I28" s="5">
        <v>5.6804426037017501</v>
      </c>
      <c r="J28" s="5"/>
      <c r="K28" s="5">
        <f t="shared" si="1"/>
        <v>2.1031578968399995</v>
      </c>
      <c r="L28" s="5"/>
      <c r="M28" s="5">
        <v>0.28418048200000001</v>
      </c>
      <c r="N28" s="5"/>
      <c r="O28" s="5"/>
    </row>
    <row r="29" spans="1:15" x14ac:dyDescent="0.4">
      <c r="A29" s="7" t="s">
        <v>5</v>
      </c>
      <c r="B29" s="7" t="s">
        <v>27</v>
      </c>
      <c r="C29" s="7" t="s">
        <v>33</v>
      </c>
      <c r="D29" s="7" t="s">
        <v>32</v>
      </c>
      <c r="E29" s="7">
        <v>3</v>
      </c>
      <c r="F29" s="7"/>
      <c r="G29" s="6">
        <v>0.34200867499999998</v>
      </c>
      <c r="H29" s="6">
        <v>0.85085084999999905</v>
      </c>
      <c r="I29" s="6">
        <v>4.9453465920161301</v>
      </c>
      <c r="J29" s="6">
        <f>AVERAGE(I29:I31)</f>
        <v>4.8698584112116432</v>
      </c>
      <c r="K29" s="6">
        <f t="shared" si="1"/>
        <v>1.9652459036045937</v>
      </c>
      <c r="L29" s="6">
        <f>AVERAGE(K29:K31)</f>
        <v>1.9239730981693459</v>
      </c>
      <c r="M29" s="6">
        <v>0.34635000100000002</v>
      </c>
      <c r="N29" s="6">
        <f>AVERAGE(M29:M31)</f>
        <v>0.34988290366666663</v>
      </c>
      <c r="O29" s="6">
        <f>_xlfn.STDEV.S(M29:M31)</f>
        <v>7.445785296589201E-2</v>
      </c>
    </row>
    <row r="30" spans="1:15" x14ac:dyDescent="0.4">
      <c r="A30" s="7"/>
      <c r="B30" s="7"/>
      <c r="C30" s="7"/>
      <c r="D30" s="7"/>
      <c r="E30" s="7"/>
      <c r="F30" s="7"/>
      <c r="G30" s="6">
        <v>0.85085084999999905</v>
      </c>
      <c r="H30" s="6">
        <v>1.3680346999999999</v>
      </c>
      <c r="I30" s="6">
        <v>4.7263426491111096</v>
      </c>
      <c r="J30" s="6"/>
      <c r="K30" s="6">
        <f t="shared" si="1"/>
        <v>1.9335483890303193</v>
      </c>
      <c r="L30" s="6"/>
      <c r="M30" s="6">
        <v>0.27725439000000002</v>
      </c>
      <c r="N30" s="6"/>
      <c r="O30" s="6"/>
    </row>
    <row r="31" spans="1:15" x14ac:dyDescent="0.4">
      <c r="A31" s="7"/>
      <c r="B31" s="7"/>
      <c r="C31" s="7"/>
      <c r="D31" s="7"/>
      <c r="E31" s="7"/>
      <c r="F31" s="7"/>
      <c r="G31" s="6">
        <v>1.3680346999999999</v>
      </c>
      <c r="H31" s="6">
        <v>1.9019018999999999</v>
      </c>
      <c r="I31" s="6">
        <v>4.9378859925076899</v>
      </c>
      <c r="J31" s="6"/>
      <c r="K31" s="6">
        <f t="shared" si="1"/>
        <v>1.8731250018731251</v>
      </c>
      <c r="L31" s="6"/>
      <c r="M31" s="6">
        <v>0.42604431999999998</v>
      </c>
      <c r="N31" s="6"/>
      <c r="O31" s="6"/>
    </row>
    <row r="32" spans="1:15" x14ac:dyDescent="0.4">
      <c r="A32" s="4" t="s">
        <v>5</v>
      </c>
      <c r="B32" s="4" t="s">
        <v>27</v>
      </c>
      <c r="C32" s="4" t="s">
        <v>34</v>
      </c>
      <c r="D32" s="4" t="s">
        <v>32</v>
      </c>
      <c r="E32" s="4">
        <v>2</v>
      </c>
      <c r="F32" s="4"/>
      <c r="G32" s="5">
        <v>0.42542542500000002</v>
      </c>
      <c r="H32" s="5">
        <v>1.0677344</v>
      </c>
      <c r="I32" s="5">
        <v>4.3715507164155802</v>
      </c>
      <c r="J32" s="5">
        <f>AVERAGE(I32:I33)</f>
        <v>4.4983952017415696</v>
      </c>
      <c r="K32" s="5">
        <f t="shared" si="1"/>
        <v>1.55688311844</v>
      </c>
      <c r="L32" s="5">
        <f>AVERAGE(K32:K33)</f>
        <v>1.599537450452055</v>
      </c>
      <c r="M32" s="5">
        <v>0.34483779599999997</v>
      </c>
      <c r="N32" s="5">
        <f>AVERAGE(M32:M33)</f>
        <v>0.35351648250000001</v>
      </c>
      <c r="O32" s="5">
        <f>_xlfn.STDEV.S(M32:M33)</f>
        <v>1.2273516151884295E-2</v>
      </c>
    </row>
    <row r="33" spans="1:15" x14ac:dyDescent="0.4">
      <c r="A33" s="4"/>
      <c r="B33" s="4"/>
      <c r="C33" s="4"/>
      <c r="D33" s="4"/>
      <c r="E33" s="4"/>
      <c r="F33" s="4"/>
      <c r="G33" s="5">
        <v>1.0593927249999999</v>
      </c>
      <c r="H33" s="5">
        <v>1.6683349999999999</v>
      </c>
      <c r="I33" s="5">
        <v>4.6252396870675598</v>
      </c>
      <c r="J33" s="5"/>
      <c r="K33" s="5">
        <f t="shared" si="1"/>
        <v>1.6421917824641097</v>
      </c>
      <c r="L33" s="5"/>
      <c r="M33" s="5">
        <v>0.36219516899999998</v>
      </c>
      <c r="N33" s="5"/>
      <c r="O33" s="5"/>
    </row>
    <row r="34" spans="1:15" x14ac:dyDescent="0.4">
      <c r="A34" s="7" t="s">
        <v>5</v>
      </c>
      <c r="B34" s="7" t="s">
        <v>27</v>
      </c>
      <c r="C34" s="7" t="s">
        <v>35</v>
      </c>
      <c r="D34" s="7" t="s">
        <v>32</v>
      </c>
      <c r="E34" s="7">
        <v>4</v>
      </c>
      <c r="F34" s="7"/>
      <c r="G34" s="6">
        <v>0.1668335</v>
      </c>
      <c r="H34" s="6">
        <v>0.70070069999999995</v>
      </c>
      <c r="I34" s="6">
        <v>4.5408545236153799</v>
      </c>
      <c r="J34" s="6">
        <f>AVERAGE(I34:I37)</f>
        <v>4.3784613294601797</v>
      </c>
      <c r="K34" s="6">
        <f t="shared" si="1"/>
        <v>1.8731250018731251</v>
      </c>
      <c r="L34" s="6">
        <f>AVERAGE(K34:K37)</f>
        <v>1.7893532158073442</v>
      </c>
      <c r="M34" s="6">
        <v>0.42631925999999998</v>
      </c>
      <c r="N34" s="6">
        <f>AVERAGE(M34:M37)</f>
        <v>0.34619306075</v>
      </c>
      <c r="O34" s="6">
        <f>_xlfn.STDEV.S(M34:M37)</f>
        <v>8.4973829557076386E-2</v>
      </c>
    </row>
    <row r="35" spans="1:15" x14ac:dyDescent="0.4">
      <c r="A35" s="7"/>
      <c r="B35" s="7"/>
      <c r="C35" s="7"/>
      <c r="D35" s="7"/>
      <c r="E35" s="7"/>
      <c r="F35" s="7"/>
      <c r="G35" s="6">
        <v>0.70070069999999995</v>
      </c>
      <c r="H35" s="6">
        <v>1.18451785</v>
      </c>
      <c r="I35" s="6">
        <v>3.8463952756779598</v>
      </c>
      <c r="J35" s="6"/>
      <c r="K35" s="6">
        <f t="shared" si="1"/>
        <v>2.0668965537910342</v>
      </c>
      <c r="L35" s="6"/>
      <c r="M35" s="6">
        <v>0.40043437700000001</v>
      </c>
      <c r="N35" s="6"/>
      <c r="O35" s="6"/>
    </row>
    <row r="36" spans="1:15" x14ac:dyDescent="0.4">
      <c r="A36" s="7"/>
      <c r="B36" s="7"/>
      <c r="C36" s="7"/>
      <c r="D36" s="7"/>
      <c r="E36" s="7"/>
      <c r="F36" s="7"/>
      <c r="G36" s="6">
        <v>1.18451785</v>
      </c>
      <c r="H36" s="6">
        <v>1.760093425</v>
      </c>
      <c r="I36" s="6">
        <v>4.6049726391571397</v>
      </c>
      <c r="J36" s="6"/>
      <c r="K36" s="6">
        <f t="shared" si="1"/>
        <v>1.7373913060852173</v>
      </c>
      <c r="L36" s="6"/>
      <c r="M36" s="6">
        <v>0.23856173</v>
      </c>
      <c r="N36" s="6"/>
      <c r="O36" s="6"/>
    </row>
    <row r="37" spans="1:15" x14ac:dyDescent="0.4">
      <c r="A37" s="7"/>
      <c r="B37" s="7"/>
      <c r="C37" s="7"/>
      <c r="D37" s="7"/>
      <c r="E37" s="7"/>
      <c r="F37" s="7"/>
      <c r="G37" s="6">
        <v>1.760093425</v>
      </c>
      <c r="H37" s="6">
        <v>2.4357690999999999</v>
      </c>
      <c r="I37" s="6">
        <v>4.5216228793902404</v>
      </c>
      <c r="J37" s="6"/>
      <c r="K37" s="6">
        <f t="shared" si="1"/>
        <v>1.4800000014800001</v>
      </c>
      <c r="L37" s="6"/>
      <c r="M37" s="6">
        <v>0.319456876</v>
      </c>
      <c r="N37" s="6"/>
      <c r="O37" s="6"/>
    </row>
    <row r="38" spans="1:15" x14ac:dyDescent="0.4">
      <c r="A38" s="4" t="s">
        <v>5</v>
      </c>
      <c r="B38" s="4" t="s">
        <v>27</v>
      </c>
      <c r="C38" s="4" t="s">
        <v>36</v>
      </c>
      <c r="D38" s="4" t="s">
        <v>32</v>
      </c>
      <c r="E38" s="4">
        <v>4</v>
      </c>
      <c r="F38" s="4"/>
      <c r="G38" s="5">
        <v>6.6733399999999998E-2</v>
      </c>
      <c r="H38" s="5">
        <v>0.79245912499999904</v>
      </c>
      <c r="I38" s="5">
        <v>3.87130917527272</v>
      </c>
      <c r="J38" s="5">
        <f>AVERAGE(I38:I41)</f>
        <v>4.2675276697541573</v>
      </c>
      <c r="K38" s="5">
        <f t="shared" si="1"/>
        <v>1.3779310358606913</v>
      </c>
      <c r="L38" s="5">
        <f>AVERAGE(K38:K41)</f>
        <v>1.620032676920014</v>
      </c>
      <c r="M38" s="5">
        <v>0.50279158999999995</v>
      </c>
      <c r="N38" s="5">
        <f>AVERAGE(M38:M41)</f>
        <v>0.38698441849999998</v>
      </c>
      <c r="O38" s="5">
        <f>_xlfn.STDEV.S(M38:M41)</f>
        <v>0.16312916730882343</v>
      </c>
    </row>
    <row r="39" spans="1:15" x14ac:dyDescent="0.4">
      <c r="A39" s="4"/>
      <c r="B39" s="4"/>
      <c r="C39" s="4"/>
      <c r="D39" s="4"/>
      <c r="E39" s="4"/>
      <c r="F39" s="4"/>
      <c r="G39" s="5">
        <v>0.78411744999999999</v>
      </c>
      <c r="H39" s="5">
        <v>1.309642975</v>
      </c>
      <c r="I39" s="5">
        <v>4.4790127583437496</v>
      </c>
      <c r="J39" s="5"/>
      <c r="K39" s="5">
        <f t="shared" si="1"/>
        <v>1.9028571447599998</v>
      </c>
      <c r="L39" s="5"/>
      <c r="M39" s="5">
        <v>0.26826496100000002</v>
      </c>
      <c r="N39" s="5"/>
      <c r="O39" s="5"/>
    </row>
    <row r="40" spans="1:15" x14ac:dyDescent="0.4">
      <c r="A40" s="4"/>
      <c r="B40" s="4"/>
      <c r="C40" s="4"/>
      <c r="D40" s="4"/>
      <c r="E40" s="4"/>
      <c r="F40" s="4"/>
      <c r="G40" s="5">
        <v>1.309642975</v>
      </c>
      <c r="H40" s="5">
        <v>1.88521855</v>
      </c>
      <c r="I40" s="5">
        <v>4.2855036947857101</v>
      </c>
      <c r="J40" s="5"/>
      <c r="K40" s="5">
        <f t="shared" si="1"/>
        <v>1.7373913060852173</v>
      </c>
      <c r="L40" s="5"/>
      <c r="M40" s="5">
        <v>0.22669458100000001</v>
      </c>
      <c r="N40" s="5"/>
      <c r="O40" s="5"/>
    </row>
    <row r="41" spans="1:15" x14ac:dyDescent="0.4">
      <c r="A41" s="4"/>
      <c r="B41" s="4"/>
      <c r="C41" s="4"/>
      <c r="D41" s="4"/>
      <c r="E41" s="4"/>
      <c r="F41" s="4"/>
      <c r="G41" s="5">
        <v>1.8935602250000001</v>
      </c>
      <c r="H41" s="5">
        <v>2.5775775749999998</v>
      </c>
      <c r="I41" s="5">
        <v>4.4342850506144504</v>
      </c>
      <c r="J41" s="5"/>
      <c r="K41" s="5">
        <f t="shared" si="1"/>
        <v>1.461951220974147</v>
      </c>
      <c r="L41" s="5"/>
      <c r="M41" s="5">
        <v>0.55018654199999995</v>
      </c>
      <c r="N41" s="5"/>
      <c r="O41" s="5"/>
    </row>
    <row r="42" spans="1:15" x14ac:dyDescent="0.4">
      <c r="A42" s="7" t="s">
        <v>5</v>
      </c>
      <c r="B42" s="7" t="s">
        <v>27</v>
      </c>
      <c r="C42" s="7" t="s">
        <v>37</v>
      </c>
      <c r="D42" s="7" t="s">
        <v>32</v>
      </c>
      <c r="E42" s="7">
        <v>3</v>
      </c>
      <c r="F42" s="7"/>
      <c r="G42" s="6">
        <v>0.108441775</v>
      </c>
      <c r="H42" s="6">
        <v>0.54220887500000003</v>
      </c>
      <c r="I42" s="6">
        <v>5.9003400154150896</v>
      </c>
      <c r="J42" s="6">
        <f>AVERAGE(I42:I44)</f>
        <v>7.6440288444064803</v>
      </c>
      <c r="K42" s="6">
        <f t="shared" si="1"/>
        <v>2.3053846176899997</v>
      </c>
      <c r="L42" s="6">
        <f>AVERAGE(K42:K44)</f>
        <v>2.5444615410059974</v>
      </c>
      <c r="M42" s="6">
        <v>0.58314212600000004</v>
      </c>
      <c r="N42" s="6">
        <f>AVERAGE(M42:M44)</f>
        <v>0.48738170033333333</v>
      </c>
      <c r="O42" s="6">
        <f>_xlfn.STDEV.S(M42:M44)</f>
        <v>0.10728633716783728</v>
      </c>
    </row>
    <row r="43" spans="1:15" x14ac:dyDescent="0.4">
      <c r="A43" s="7"/>
      <c r="B43" s="7"/>
      <c r="C43" s="7"/>
      <c r="D43" s="7"/>
      <c r="E43" s="7"/>
      <c r="F43" s="7"/>
      <c r="G43" s="6">
        <v>0.52552552499999905</v>
      </c>
      <c r="H43" s="6">
        <v>0.9009009</v>
      </c>
      <c r="I43" s="6">
        <v>8.5261105870434797</v>
      </c>
      <c r="J43" s="6"/>
      <c r="K43" s="6">
        <f t="shared" si="1"/>
        <v>2.6640000026639932</v>
      </c>
      <c r="L43" s="6"/>
      <c r="M43" s="6">
        <v>0.37143671099999997</v>
      </c>
      <c r="N43" s="6"/>
      <c r="O43" s="6"/>
    </row>
    <row r="44" spans="1:15" x14ac:dyDescent="0.4">
      <c r="A44" s="7"/>
      <c r="B44" s="7"/>
      <c r="C44" s="7"/>
      <c r="D44" s="7"/>
      <c r="E44" s="7"/>
      <c r="F44" s="7"/>
      <c r="G44" s="6">
        <v>0.9009009</v>
      </c>
      <c r="H44" s="6">
        <v>1.2762762750000001</v>
      </c>
      <c r="I44" s="6">
        <v>8.5056359307608709</v>
      </c>
      <c r="J44" s="6"/>
      <c r="K44" s="6">
        <f t="shared" si="1"/>
        <v>2.6640000026639994</v>
      </c>
      <c r="L44" s="6"/>
      <c r="M44" s="6">
        <v>0.50756626400000004</v>
      </c>
      <c r="N44" s="6"/>
      <c r="O44" s="6"/>
    </row>
    <row r="45" spans="1:15" x14ac:dyDescent="0.4">
      <c r="A45" s="4" t="s">
        <v>6</v>
      </c>
      <c r="B45" s="4" t="s">
        <v>27</v>
      </c>
      <c r="C45" s="4" t="s">
        <v>45</v>
      </c>
      <c r="D45" s="4" t="s">
        <v>32</v>
      </c>
      <c r="E45" s="4">
        <v>5</v>
      </c>
      <c r="F45" s="4"/>
      <c r="G45" s="5">
        <v>0.20854187499999999</v>
      </c>
      <c r="H45" s="5">
        <v>0.55055054999999997</v>
      </c>
      <c r="I45" s="5">
        <v>5.0566389937142802</v>
      </c>
      <c r="J45" s="5">
        <f>AVERAGE(I45:I49)</f>
        <v>4.7811848240241144</v>
      </c>
      <c r="K45" s="5">
        <f t="shared" si="1"/>
        <v>2.9239024419482926</v>
      </c>
      <c r="L45" s="5">
        <f>AVERAGE(K45:K49)</f>
        <v>2.7991873520353168</v>
      </c>
      <c r="M45" s="5">
        <v>0.28814393799999999</v>
      </c>
      <c r="N45" s="5">
        <f>AVERAGE(M45:M49)</f>
        <v>0.24366675240000002</v>
      </c>
      <c r="O45" s="5">
        <f>_xlfn.STDEV.S(M45:M49)</f>
        <v>3.0074868608829713E-2</v>
      </c>
    </row>
    <row r="46" spans="1:15" x14ac:dyDescent="0.4">
      <c r="A46" s="4"/>
      <c r="B46" s="4"/>
      <c r="C46" s="4"/>
      <c r="D46" s="4"/>
      <c r="E46" s="4"/>
      <c r="F46" s="4"/>
      <c r="G46" s="5">
        <v>0.55889222500000002</v>
      </c>
      <c r="H46" s="5">
        <v>0.90924257499999905</v>
      </c>
      <c r="I46" s="5">
        <v>5.2446817093488303</v>
      </c>
      <c r="J46" s="5"/>
      <c r="K46" s="5">
        <f t="shared" si="1"/>
        <v>2.8542857171400078</v>
      </c>
      <c r="L46" s="5"/>
      <c r="M46" s="5">
        <v>0.25927634900000002</v>
      </c>
      <c r="N46" s="5"/>
      <c r="O46" s="5"/>
    </row>
    <row r="47" spans="1:15" x14ac:dyDescent="0.4">
      <c r="A47" s="4"/>
      <c r="B47" s="4"/>
      <c r="C47" s="4"/>
      <c r="D47" s="4"/>
      <c r="E47" s="4"/>
      <c r="F47" s="4"/>
      <c r="G47" s="5">
        <v>0.90924257499999905</v>
      </c>
      <c r="H47" s="5">
        <v>1.2512512499999999</v>
      </c>
      <c r="I47" s="5">
        <v>4.6254519902142803</v>
      </c>
      <c r="J47" s="5"/>
      <c r="K47" s="5">
        <f t="shared" si="1"/>
        <v>2.9239024419482851</v>
      </c>
      <c r="L47" s="5"/>
      <c r="M47" s="5">
        <v>0.21628915900000001</v>
      </c>
      <c r="N47" s="5"/>
      <c r="O47" s="5"/>
    </row>
    <row r="48" spans="1:15" x14ac:dyDescent="0.4">
      <c r="A48" s="4"/>
      <c r="B48" s="4"/>
      <c r="C48" s="4"/>
      <c r="D48" s="4"/>
      <c r="E48" s="4"/>
      <c r="F48" s="4"/>
      <c r="G48" s="5">
        <v>1.259592925</v>
      </c>
      <c r="H48" s="5">
        <v>1.5849182500000001</v>
      </c>
      <c r="I48" s="5">
        <v>4.3784824840249996</v>
      </c>
      <c r="J48" s="5"/>
      <c r="K48" s="5">
        <f t="shared" si="1"/>
        <v>3.0738461569199989</v>
      </c>
      <c r="L48" s="5"/>
      <c r="M48" s="5">
        <v>0.21984110700000001</v>
      </c>
      <c r="N48" s="5"/>
      <c r="O48" s="5"/>
    </row>
    <row r="49" spans="1:15" x14ac:dyDescent="0.4">
      <c r="A49" s="4"/>
      <c r="B49" s="4"/>
      <c r="C49" s="4"/>
      <c r="D49" s="4"/>
      <c r="E49" s="4"/>
      <c r="F49" s="4"/>
      <c r="G49" s="5">
        <v>1.5849182500000001</v>
      </c>
      <c r="H49" s="5">
        <v>2.0353686999999998</v>
      </c>
      <c r="I49" s="5">
        <v>4.6006689428181797</v>
      </c>
      <c r="J49" s="5"/>
      <c r="K49" s="5">
        <f t="shared" si="1"/>
        <v>2.2200000022200013</v>
      </c>
      <c r="L49" s="5"/>
      <c r="M49" s="5">
        <v>0.23478320899999999</v>
      </c>
      <c r="N49" s="5"/>
      <c r="O49" s="5"/>
    </row>
    <row r="50" spans="1:15" x14ac:dyDescent="0.4">
      <c r="A50" s="7" t="s">
        <v>6</v>
      </c>
      <c r="B50" s="7" t="s">
        <v>27</v>
      </c>
      <c r="C50" s="7" t="s">
        <v>46</v>
      </c>
      <c r="D50" s="7" t="s">
        <v>32</v>
      </c>
      <c r="E50" s="7">
        <v>5</v>
      </c>
      <c r="F50" s="7"/>
      <c r="G50" s="6">
        <v>0.1668335</v>
      </c>
      <c r="H50" s="6">
        <v>0.48381714999999997</v>
      </c>
      <c r="I50" s="6">
        <v>4.1359954528717902</v>
      </c>
      <c r="J50" s="6">
        <f>AVERAGE(I50:I54)</f>
        <v>4.7131918978195557</v>
      </c>
      <c r="K50" s="6">
        <f t="shared" si="1"/>
        <v>3.1547368452600004</v>
      </c>
      <c r="L50" s="6">
        <f>AVERAGE(K50:K54)</f>
        <v>2.7919820008058194</v>
      </c>
      <c r="M50" s="6">
        <v>0.16916249899999999</v>
      </c>
      <c r="N50" s="6">
        <f>AVERAGE(M50:M54)</f>
        <v>0.26391069759999997</v>
      </c>
      <c r="O50" s="6">
        <f>_xlfn.STDEV.S(M50:M54)</f>
        <v>6.2172676648869558E-2</v>
      </c>
    </row>
    <row r="51" spans="1:15" x14ac:dyDescent="0.4">
      <c r="A51" s="7"/>
      <c r="B51" s="7"/>
      <c r="C51" s="7"/>
      <c r="D51" s="7"/>
      <c r="E51" s="7"/>
      <c r="F51" s="7"/>
      <c r="G51" s="6">
        <v>0.48381714999999997</v>
      </c>
      <c r="H51" s="6">
        <v>0.82582582500000001</v>
      </c>
      <c r="I51" s="6">
        <v>4.8758412578333301</v>
      </c>
      <c r="J51" s="6"/>
      <c r="K51" s="6">
        <f t="shared" si="1"/>
        <v>2.9239024419482922</v>
      </c>
      <c r="L51" s="6"/>
      <c r="M51" s="6">
        <v>0.30795999000000002</v>
      </c>
      <c r="N51" s="6"/>
      <c r="O51" s="6"/>
    </row>
    <row r="52" spans="1:15" x14ac:dyDescent="0.4">
      <c r="A52" s="7"/>
      <c r="B52" s="7"/>
      <c r="C52" s="7"/>
      <c r="D52" s="7"/>
      <c r="E52" s="7"/>
      <c r="F52" s="7"/>
      <c r="G52" s="6">
        <v>0.83416749999999995</v>
      </c>
      <c r="H52" s="6">
        <v>1.2012012000000001</v>
      </c>
      <c r="I52" s="6">
        <v>4.8212945066444401</v>
      </c>
      <c r="J52" s="6"/>
      <c r="K52" s="6">
        <f t="shared" si="1"/>
        <v>2.7245454572699992</v>
      </c>
      <c r="L52" s="6"/>
      <c r="M52" s="6">
        <v>0.32853232700000001</v>
      </c>
      <c r="N52" s="6"/>
      <c r="O52" s="6"/>
    </row>
    <row r="53" spans="1:15" x14ac:dyDescent="0.4">
      <c r="A53" s="7"/>
      <c r="B53" s="7"/>
      <c r="C53" s="7"/>
      <c r="D53" s="7"/>
      <c r="E53" s="7"/>
      <c r="F53" s="7"/>
      <c r="G53" s="6">
        <v>1.2012012000000001</v>
      </c>
      <c r="H53" s="6">
        <v>1.5849182500000001</v>
      </c>
      <c r="I53" s="6">
        <v>4.9424278649148903</v>
      </c>
      <c r="J53" s="6"/>
      <c r="K53" s="6">
        <f t="shared" si="1"/>
        <v>2.606086959127826</v>
      </c>
      <c r="L53" s="6"/>
      <c r="M53" s="6">
        <v>0.24530181500000001</v>
      </c>
      <c r="N53" s="6"/>
      <c r="O53" s="6"/>
    </row>
    <row r="54" spans="1:15" x14ac:dyDescent="0.4">
      <c r="A54" s="7"/>
      <c r="B54" s="7"/>
      <c r="C54" s="7"/>
      <c r="D54" s="7"/>
      <c r="E54" s="7"/>
      <c r="F54" s="7"/>
      <c r="G54" s="6">
        <v>1.576576575</v>
      </c>
      <c r="H54" s="6">
        <v>1.9686353000000001</v>
      </c>
      <c r="I54" s="6">
        <v>4.7904004068333297</v>
      </c>
      <c r="J54" s="6"/>
      <c r="K54" s="6">
        <f t="shared" si="1"/>
        <v>2.5506383004229782</v>
      </c>
      <c r="L54" s="6"/>
      <c r="M54" s="6">
        <v>0.26859685700000002</v>
      </c>
      <c r="N54" s="6"/>
      <c r="O54" s="6"/>
    </row>
    <row r="55" spans="1:15" x14ac:dyDescent="0.4">
      <c r="A55" s="4" t="s">
        <v>6</v>
      </c>
      <c r="B55" s="4" t="s">
        <v>27</v>
      </c>
      <c r="C55" s="4" t="s">
        <v>47</v>
      </c>
      <c r="D55" s="4" t="s">
        <v>32</v>
      </c>
      <c r="E55" s="4">
        <v>5</v>
      </c>
      <c r="F55" s="4"/>
      <c r="G55" s="5">
        <v>0.18351685000000001</v>
      </c>
      <c r="H55" s="5">
        <v>0.47547547499999998</v>
      </c>
      <c r="I55" s="5">
        <v>7.6659382634444402</v>
      </c>
      <c r="J55" s="5">
        <f>AVERAGE(I55:I59)</f>
        <v>7.0857636690644714</v>
      </c>
      <c r="K55" s="5">
        <f t="shared" si="1"/>
        <v>3.4251428605680005</v>
      </c>
      <c r="L55" s="5">
        <f>AVERAGE(K55:K59)</f>
        <v>2.991939029002797</v>
      </c>
      <c r="M55" s="5">
        <v>0.27357931299999999</v>
      </c>
      <c r="N55" s="5">
        <f>AVERAGE(M55:M59)</f>
        <v>0.37386891659999999</v>
      </c>
      <c r="O55" s="5">
        <f>_xlfn.STDEV.S(M55:M59)</f>
        <v>7.7903415596241019E-2</v>
      </c>
    </row>
    <row r="56" spans="1:15" x14ac:dyDescent="0.4">
      <c r="A56" s="4"/>
      <c r="B56" s="4"/>
      <c r="C56" s="4"/>
      <c r="D56" s="4"/>
      <c r="E56" s="4"/>
      <c r="F56" s="4"/>
      <c r="G56" s="5">
        <v>0.47547547499999998</v>
      </c>
      <c r="H56" s="5">
        <v>0.76743410000000001</v>
      </c>
      <c r="I56" s="5">
        <v>7.8486556138055503</v>
      </c>
      <c r="J56" s="5"/>
      <c r="K56" s="5">
        <f t="shared" si="1"/>
        <v>3.4251428605679997</v>
      </c>
      <c r="L56" s="5"/>
      <c r="M56" s="5">
        <v>0.31642267899999998</v>
      </c>
      <c r="N56" s="5"/>
      <c r="O56" s="5"/>
    </row>
    <row r="57" spans="1:15" x14ac:dyDescent="0.4">
      <c r="A57" s="4"/>
      <c r="B57" s="4"/>
      <c r="C57" s="4"/>
      <c r="D57" s="4"/>
      <c r="E57" s="4"/>
      <c r="F57" s="4"/>
      <c r="G57" s="5">
        <v>0.76743410000000001</v>
      </c>
      <c r="H57" s="5">
        <v>1.1261261250000001</v>
      </c>
      <c r="I57" s="5">
        <v>7.6831406500681796</v>
      </c>
      <c r="J57" s="5"/>
      <c r="K57" s="5">
        <f t="shared" si="1"/>
        <v>2.7879069795320923</v>
      </c>
      <c r="L57" s="5"/>
      <c r="M57" s="5">
        <v>0.43244019900000003</v>
      </c>
      <c r="N57" s="5"/>
      <c r="O57" s="5"/>
    </row>
    <row r="58" spans="1:15" x14ac:dyDescent="0.4">
      <c r="A58" s="4"/>
      <c r="B58" s="4"/>
      <c r="C58" s="4"/>
      <c r="D58" s="4"/>
      <c r="E58" s="4"/>
      <c r="F58" s="4"/>
      <c r="G58" s="5">
        <v>1.1261261250000001</v>
      </c>
      <c r="H58" s="5">
        <v>1.5432098750000001</v>
      </c>
      <c r="I58" s="5">
        <v>6.0667271766470501</v>
      </c>
      <c r="J58" s="5"/>
      <c r="K58" s="5">
        <f t="shared" si="1"/>
        <v>2.3976000023976001</v>
      </c>
      <c r="L58" s="5"/>
      <c r="M58" s="5">
        <v>0.38760224999999998</v>
      </c>
      <c r="N58" s="5"/>
      <c r="O58" s="5"/>
    </row>
    <row r="59" spans="1:15" x14ac:dyDescent="0.4">
      <c r="A59" s="4"/>
      <c r="B59" s="4"/>
      <c r="C59" s="4"/>
      <c r="D59" s="4"/>
      <c r="E59" s="4"/>
      <c r="F59" s="4"/>
      <c r="G59" s="5">
        <v>1.5432098750000001</v>
      </c>
      <c r="H59" s="5">
        <v>1.88521855</v>
      </c>
      <c r="I59" s="5">
        <v>6.1643566413571396</v>
      </c>
      <c r="J59" s="5"/>
      <c r="K59" s="5">
        <f t="shared" si="1"/>
        <v>2.9239024419482926</v>
      </c>
      <c r="L59" s="5"/>
      <c r="M59" s="5">
        <v>0.45930014200000002</v>
      </c>
      <c r="N59" s="5"/>
      <c r="O59" s="5"/>
    </row>
    <row r="60" spans="1:15" x14ac:dyDescent="0.4">
      <c r="A60" s="7" t="s">
        <v>6</v>
      </c>
      <c r="B60" s="7" t="s">
        <v>27</v>
      </c>
      <c r="C60" s="7" t="s">
        <v>48</v>
      </c>
      <c r="D60" s="7" t="s">
        <v>32</v>
      </c>
      <c r="E60" s="7">
        <v>4</v>
      </c>
      <c r="F60" s="7"/>
      <c r="G60" s="6">
        <v>0.18351685000000001</v>
      </c>
      <c r="H60" s="6">
        <v>0.52552552499999905</v>
      </c>
      <c r="I60" s="6">
        <v>5.0359402338333297</v>
      </c>
      <c r="J60" s="6">
        <f>AVERAGE(I60:I63)</f>
        <v>4.3930245954191172</v>
      </c>
      <c r="K60" s="6">
        <f t="shared" si="1"/>
        <v>2.9239024419483011</v>
      </c>
      <c r="L60" s="6">
        <f>AVERAGE(K60:K63)</f>
        <v>2.7990215506595679</v>
      </c>
      <c r="M60" s="6">
        <v>0.26851288400000001</v>
      </c>
      <c r="N60" s="6">
        <f>AVERAGE(M60:M63)</f>
        <v>0.21913110600000002</v>
      </c>
      <c r="O60" s="6">
        <f>_xlfn.STDEV.S(M60:M63)</f>
        <v>3.4418847250730751E-2</v>
      </c>
    </row>
    <row r="61" spans="1:15" x14ac:dyDescent="0.4">
      <c r="A61" s="7"/>
      <c r="B61" s="7"/>
      <c r="C61" s="7"/>
      <c r="D61" s="7"/>
      <c r="E61" s="7"/>
      <c r="F61" s="7"/>
      <c r="G61" s="6">
        <v>0.52552552499999905</v>
      </c>
      <c r="H61" s="6">
        <v>0.89255922499999996</v>
      </c>
      <c r="I61" s="6">
        <v>4.7527880518888797</v>
      </c>
      <c r="J61" s="6"/>
      <c r="K61" s="6">
        <f t="shared" si="1"/>
        <v>2.7245454572699934</v>
      </c>
      <c r="L61" s="6"/>
      <c r="M61" s="6">
        <v>0.216142432</v>
      </c>
      <c r="N61" s="6"/>
      <c r="O61" s="6"/>
    </row>
    <row r="62" spans="1:15" x14ac:dyDescent="0.4">
      <c r="A62" s="7"/>
      <c r="B62" s="7"/>
      <c r="C62" s="7"/>
      <c r="D62" s="7"/>
      <c r="E62" s="7"/>
      <c r="F62" s="7"/>
      <c r="G62" s="6">
        <v>0.9009009</v>
      </c>
      <c r="H62" s="6">
        <v>1.2345679000000001</v>
      </c>
      <c r="I62" s="6">
        <v>3.91043170682926</v>
      </c>
      <c r="J62" s="6"/>
      <c r="K62" s="6">
        <f t="shared" si="1"/>
        <v>2.9970000029969994</v>
      </c>
      <c r="L62" s="6"/>
      <c r="M62" s="6">
        <v>0.192041039</v>
      </c>
      <c r="N62" s="6"/>
      <c r="O62" s="6"/>
    </row>
    <row r="63" spans="1:15" x14ac:dyDescent="0.4">
      <c r="A63" s="7"/>
      <c r="B63" s="7"/>
      <c r="C63" s="7"/>
      <c r="D63" s="7"/>
      <c r="E63" s="7"/>
      <c r="F63" s="7"/>
      <c r="G63" s="6">
        <v>1.2345679000000001</v>
      </c>
      <c r="H63" s="6">
        <v>1.6266266250000001</v>
      </c>
      <c r="I63" s="6">
        <v>3.8729383891250002</v>
      </c>
      <c r="J63" s="6"/>
      <c r="K63" s="6">
        <f t="shared" si="1"/>
        <v>2.5506383004229782</v>
      </c>
      <c r="L63" s="6"/>
      <c r="M63" s="6">
        <v>0.199828069</v>
      </c>
      <c r="N63" s="6"/>
      <c r="O63" s="6"/>
    </row>
    <row r="64" spans="1:15" x14ac:dyDescent="0.4">
      <c r="A64" s="4" t="s">
        <v>6</v>
      </c>
      <c r="B64" s="4" t="s">
        <v>27</v>
      </c>
      <c r="C64" s="4" t="s">
        <v>49</v>
      </c>
      <c r="D64" s="4" t="s">
        <v>32</v>
      </c>
      <c r="E64" s="4">
        <v>5</v>
      </c>
      <c r="F64" s="4"/>
      <c r="G64" s="5">
        <v>5.8391724999999998E-2</v>
      </c>
      <c r="H64" s="5">
        <v>0.40874207499999998</v>
      </c>
      <c r="I64" s="5">
        <v>5.8640414151395301</v>
      </c>
      <c r="J64" s="5">
        <f>AVERAGE(I64:I68)</f>
        <v>5.2609141396451324</v>
      </c>
      <c r="K64" s="5">
        <f t="shared" si="1"/>
        <v>2.8542857171400002</v>
      </c>
      <c r="L64" s="5">
        <f>AVERAGE(K64:K68)</f>
        <v>2.7300233793534003</v>
      </c>
      <c r="M64" s="5">
        <v>0.257099894</v>
      </c>
      <c r="N64" s="5">
        <f>AVERAGE(M64:M68)</f>
        <v>0.27234647840000004</v>
      </c>
      <c r="O64" s="5">
        <f>_xlfn.STDEV.S(M64:M68)</f>
        <v>3.31166046810627E-2</v>
      </c>
    </row>
    <row r="65" spans="1:15" x14ac:dyDescent="0.4">
      <c r="A65" s="4"/>
      <c r="B65" s="4"/>
      <c r="C65" s="4"/>
      <c r="D65" s="4"/>
      <c r="E65" s="4"/>
      <c r="F65" s="4"/>
      <c r="G65" s="5">
        <v>0.40040039999999999</v>
      </c>
      <c r="H65" s="5">
        <v>0.76743410000000001</v>
      </c>
      <c r="I65" s="5">
        <v>5.6939708462888801</v>
      </c>
      <c r="J65" s="5"/>
      <c r="K65" s="5">
        <f t="shared" si="1"/>
        <v>2.7245454572700001</v>
      </c>
      <c r="L65" s="5"/>
      <c r="M65" s="5">
        <v>0.28348047100000001</v>
      </c>
      <c r="N65" s="5"/>
      <c r="O65" s="5"/>
    </row>
    <row r="66" spans="1:15" x14ac:dyDescent="0.4">
      <c r="A66" s="4"/>
      <c r="B66" s="4"/>
      <c r="C66" s="4"/>
      <c r="D66" s="4"/>
      <c r="E66" s="4"/>
      <c r="F66" s="4"/>
      <c r="G66" s="5">
        <v>0.75909242499999996</v>
      </c>
      <c r="H66" s="5">
        <v>1.2095428749999999</v>
      </c>
      <c r="I66" s="5">
        <v>4.9745945835272698</v>
      </c>
      <c r="J66" s="5"/>
      <c r="K66" s="5">
        <f t="shared" ref="K66:K91" si="2">1/(H66-G66)</f>
        <v>2.2200000022200004</v>
      </c>
      <c r="L66" s="5"/>
      <c r="M66" s="5">
        <v>0.32503448699999998</v>
      </c>
      <c r="N66" s="5"/>
      <c r="O66" s="5"/>
    </row>
    <row r="67" spans="1:15" x14ac:dyDescent="0.4">
      <c r="A67" s="4"/>
      <c r="B67" s="4"/>
      <c r="C67" s="4"/>
      <c r="D67" s="4"/>
      <c r="E67" s="4"/>
      <c r="F67" s="4"/>
      <c r="G67" s="5">
        <v>1.2012012000000001</v>
      </c>
      <c r="H67" s="5">
        <v>1.5515515499999999</v>
      </c>
      <c r="I67" s="5">
        <v>4.6688789954651098</v>
      </c>
      <c r="J67" s="5"/>
      <c r="K67" s="5">
        <f t="shared" si="2"/>
        <v>2.8542857171400016</v>
      </c>
      <c r="L67" s="5"/>
      <c r="M67" s="5">
        <v>0.25416622799999999</v>
      </c>
      <c r="N67" s="5"/>
      <c r="O67" s="5"/>
    </row>
    <row r="68" spans="1:15" x14ac:dyDescent="0.4">
      <c r="A68" s="4"/>
      <c r="B68" s="4"/>
      <c r="C68" s="4"/>
      <c r="D68" s="4"/>
      <c r="E68" s="4"/>
      <c r="F68" s="4"/>
      <c r="G68" s="5">
        <v>1.5432098750000001</v>
      </c>
      <c r="H68" s="5">
        <v>1.876876875</v>
      </c>
      <c r="I68" s="5">
        <v>5.1030848578048698</v>
      </c>
      <c r="J68" s="5"/>
      <c r="K68" s="5">
        <f t="shared" si="2"/>
        <v>2.9970000029970008</v>
      </c>
      <c r="L68" s="5"/>
      <c r="M68" s="5">
        <v>0.241951312</v>
      </c>
      <c r="N68" s="5"/>
      <c r="O68" s="5"/>
    </row>
    <row r="69" spans="1:15" x14ac:dyDescent="0.4">
      <c r="A69" s="7" t="s">
        <v>7</v>
      </c>
      <c r="B69" s="7" t="s">
        <v>27</v>
      </c>
      <c r="C69" s="7" t="s">
        <v>50</v>
      </c>
      <c r="D69" s="7" t="s">
        <v>32</v>
      </c>
      <c r="E69" s="7">
        <v>3</v>
      </c>
      <c r="F69" s="7"/>
      <c r="G69" s="6">
        <v>0</v>
      </c>
      <c r="H69" s="6">
        <v>0.54220887500000003</v>
      </c>
      <c r="I69" s="6">
        <v>2.3493431793333301</v>
      </c>
      <c r="J69" s="6">
        <f>AVERAGE(I69:I71)</f>
        <v>2.9330009675758433</v>
      </c>
      <c r="K69" s="6">
        <f t="shared" si="2"/>
        <v>1.8443076941519998</v>
      </c>
      <c r="L69" s="6">
        <f>AVERAGE(K69:K71)</f>
        <v>1.8797044270656851</v>
      </c>
      <c r="M69" s="6">
        <v>0.48895650000000002</v>
      </c>
      <c r="N69" s="6">
        <f>AVERAGE(M69:M71)</f>
        <v>0.29405890400000001</v>
      </c>
      <c r="O69" s="6">
        <f>_xlfn.STDEV.S(M69:M71)</f>
        <v>0.16895235576484266</v>
      </c>
    </row>
    <row r="70" spans="1:15" x14ac:dyDescent="0.4">
      <c r="A70" s="7"/>
      <c r="B70" s="7"/>
      <c r="C70" s="7"/>
      <c r="D70" s="7"/>
      <c r="E70" s="7"/>
      <c r="F70" s="7"/>
      <c r="G70" s="6">
        <v>0.54220887500000003</v>
      </c>
      <c r="H70" s="6">
        <v>1.0343677</v>
      </c>
      <c r="I70" s="6">
        <v>3.0016049288</v>
      </c>
      <c r="J70" s="6"/>
      <c r="K70" s="6">
        <f t="shared" si="2"/>
        <v>2.0318644088115256</v>
      </c>
      <c r="L70" s="6"/>
      <c r="M70" s="6">
        <v>0.204099687</v>
      </c>
      <c r="N70" s="6"/>
      <c r="O70" s="6"/>
    </row>
    <row r="71" spans="1:15" x14ac:dyDescent="0.4">
      <c r="A71" s="7"/>
      <c r="B71" s="7"/>
      <c r="C71" s="7"/>
      <c r="D71" s="7"/>
      <c r="E71" s="7"/>
      <c r="F71" s="7"/>
      <c r="G71" s="6">
        <v>1.0343677</v>
      </c>
      <c r="H71" s="6">
        <v>1.6016016</v>
      </c>
      <c r="I71" s="6">
        <v>3.4480547945942002</v>
      </c>
      <c r="J71" s="6"/>
      <c r="K71" s="6">
        <f t="shared" si="2"/>
        <v>1.7629411782335296</v>
      </c>
      <c r="L71" s="6"/>
      <c r="M71" s="6">
        <v>0.18912052500000001</v>
      </c>
      <c r="N71" s="6"/>
      <c r="O71" s="6"/>
    </row>
    <row r="72" spans="1:15" x14ac:dyDescent="0.4">
      <c r="A72" s="4" t="s">
        <v>7</v>
      </c>
      <c r="B72" s="4" t="s">
        <v>27</v>
      </c>
      <c r="C72" s="4" t="s">
        <v>51</v>
      </c>
      <c r="D72" s="4" t="s">
        <v>32</v>
      </c>
      <c r="E72" s="4">
        <v>4</v>
      </c>
      <c r="F72" s="4"/>
      <c r="G72" s="5">
        <v>0.20854187499999999</v>
      </c>
      <c r="H72" s="5">
        <v>0.60894227499999998</v>
      </c>
      <c r="I72" s="5">
        <v>3.5800106850612199</v>
      </c>
      <c r="J72" s="5">
        <f>AVERAGE(I72:I75)</f>
        <v>4.0680910914947974</v>
      </c>
      <c r="K72" s="5">
        <f t="shared" si="2"/>
        <v>2.4975000024975</v>
      </c>
      <c r="L72" s="5">
        <f>AVERAGE(K72:K75)</f>
        <v>2.0596820131838025</v>
      </c>
      <c r="M72" s="5">
        <v>0.27991750700000001</v>
      </c>
      <c r="N72" s="5">
        <f>AVERAGE(M72:M75)</f>
        <v>0.27775172525000003</v>
      </c>
      <c r="O72" s="5">
        <f>_xlfn.STDEV.S(M72:M75)</f>
        <v>3.822687089791442E-2</v>
      </c>
    </row>
    <row r="73" spans="1:15" x14ac:dyDescent="0.4">
      <c r="A73" s="4"/>
      <c r="B73" s="4"/>
      <c r="C73" s="4"/>
      <c r="D73" s="4"/>
      <c r="E73" s="4"/>
      <c r="F73" s="4"/>
      <c r="G73" s="5">
        <v>0.60060059999999904</v>
      </c>
      <c r="H73" s="5">
        <v>1.1344677999999999</v>
      </c>
      <c r="I73" s="5">
        <v>4.1657292715076899</v>
      </c>
      <c r="J73" s="5"/>
      <c r="K73" s="5">
        <f t="shared" si="2"/>
        <v>1.873125001873122</v>
      </c>
      <c r="L73" s="5"/>
      <c r="M73" s="5">
        <v>0.32611307</v>
      </c>
      <c r="N73" s="5"/>
      <c r="O73" s="5"/>
    </row>
    <row r="74" spans="1:15" x14ac:dyDescent="0.4">
      <c r="A74" s="4"/>
      <c r="B74" s="4"/>
      <c r="C74" s="4"/>
      <c r="D74" s="4"/>
      <c r="E74" s="4"/>
      <c r="F74" s="4"/>
      <c r="G74" s="5">
        <v>1.1344677999999999</v>
      </c>
      <c r="H74" s="5">
        <v>1.643309975</v>
      </c>
      <c r="I74" s="5">
        <v>4.2481488131290304</v>
      </c>
      <c r="J74" s="5"/>
      <c r="K74" s="5">
        <f t="shared" si="2"/>
        <v>1.9652459036045899</v>
      </c>
      <c r="L74" s="5"/>
      <c r="M74" s="5">
        <v>0.23294493499999999</v>
      </c>
      <c r="N74" s="5"/>
      <c r="O74" s="5"/>
    </row>
    <row r="75" spans="1:15" x14ac:dyDescent="0.4">
      <c r="A75" s="4"/>
      <c r="B75" s="4"/>
      <c r="C75" s="4"/>
      <c r="D75" s="4"/>
      <c r="E75" s="4"/>
      <c r="F75" s="4"/>
      <c r="G75" s="5">
        <v>1.6349682999999999</v>
      </c>
      <c r="H75" s="5">
        <v>2.1604938250000001</v>
      </c>
      <c r="I75" s="5">
        <v>4.2784755962812504</v>
      </c>
      <c r="J75" s="5"/>
      <c r="K75" s="5">
        <f t="shared" si="2"/>
        <v>1.9028571447599993</v>
      </c>
      <c r="L75" s="5"/>
      <c r="M75" s="5">
        <v>0.27203138900000001</v>
      </c>
      <c r="N75" s="5"/>
      <c r="O75" s="5"/>
    </row>
    <row r="76" spans="1:15" x14ac:dyDescent="0.4">
      <c r="A76" s="7" t="s">
        <v>7</v>
      </c>
      <c r="B76" s="7" t="s">
        <v>27</v>
      </c>
      <c r="C76" s="7" t="s">
        <v>52</v>
      </c>
      <c r="D76" s="7" t="s">
        <v>32</v>
      </c>
      <c r="E76" s="7">
        <v>3</v>
      </c>
      <c r="F76" s="7"/>
      <c r="G76" s="6">
        <v>0.1334668</v>
      </c>
      <c r="H76" s="6">
        <v>0.69235902500000002</v>
      </c>
      <c r="I76" s="6">
        <v>3.7340358403088199</v>
      </c>
      <c r="J76" s="6">
        <f>AVERAGE(I76:I78)</f>
        <v>4.183430048849023</v>
      </c>
      <c r="K76" s="6">
        <f t="shared" si="2"/>
        <v>1.7892537331325373</v>
      </c>
      <c r="L76" s="6">
        <f>AVERAGE(K76:K78)</f>
        <v>1.7240649709953557</v>
      </c>
      <c r="M76" s="6">
        <v>0.52724715999999905</v>
      </c>
      <c r="N76" s="6">
        <f>AVERAGE(M76:M78)</f>
        <v>0.32119466399999969</v>
      </c>
      <c r="O76" s="6">
        <f>_xlfn.STDEV.S(M76:M78)</f>
        <v>0.19991231166976167</v>
      </c>
    </row>
    <row r="77" spans="1:15" x14ac:dyDescent="0.4">
      <c r="A77" s="7"/>
      <c r="B77" s="7"/>
      <c r="C77" s="7"/>
      <c r="D77" s="7"/>
      <c r="E77" s="7"/>
      <c r="F77" s="7"/>
      <c r="G77" s="6">
        <v>0.68401734999999997</v>
      </c>
      <c r="H77" s="6">
        <v>1.3013013</v>
      </c>
      <c r="I77" s="6">
        <v>4.5465283507600001</v>
      </c>
      <c r="J77" s="6"/>
      <c r="K77" s="6">
        <f t="shared" si="2"/>
        <v>1.62000000162</v>
      </c>
      <c r="L77" s="6"/>
      <c r="M77" s="6">
        <v>0.30828894099999998</v>
      </c>
      <c r="N77" s="6"/>
      <c r="O77" s="6"/>
    </row>
    <row r="78" spans="1:15" x14ac:dyDescent="0.4">
      <c r="A78" s="7"/>
      <c r="B78" s="7"/>
      <c r="C78" s="7"/>
      <c r="D78" s="7"/>
      <c r="E78" s="7"/>
      <c r="F78" s="7"/>
      <c r="G78" s="6">
        <v>1.309642975</v>
      </c>
      <c r="H78" s="6">
        <v>1.876876875</v>
      </c>
      <c r="I78" s="6">
        <v>4.2697259554782496</v>
      </c>
      <c r="J78" s="6"/>
      <c r="K78" s="6">
        <f t="shared" si="2"/>
        <v>1.7629411782335296</v>
      </c>
      <c r="L78" s="6"/>
      <c r="M78" s="6">
        <v>0.128047891</v>
      </c>
      <c r="N78" s="6"/>
      <c r="O78" s="6"/>
    </row>
    <row r="79" spans="1:15" x14ac:dyDescent="0.4">
      <c r="A79" s="4" t="s">
        <v>7</v>
      </c>
      <c r="B79" s="4" t="s">
        <v>27</v>
      </c>
      <c r="C79" s="4" t="s">
        <v>53</v>
      </c>
      <c r="D79" s="4" t="s">
        <v>32</v>
      </c>
      <c r="E79" s="4">
        <v>4</v>
      </c>
      <c r="F79" s="4"/>
      <c r="G79" s="5">
        <v>5.0050049999999999E-2</v>
      </c>
      <c r="H79" s="5">
        <v>0.49215882500000002</v>
      </c>
      <c r="I79" s="5">
        <v>5.4561039036851797</v>
      </c>
      <c r="J79" s="5">
        <f>AVERAGE(I79:I82)</f>
        <v>6.2172669452866369</v>
      </c>
      <c r="K79" s="5">
        <f t="shared" si="2"/>
        <v>2.2618867947147168</v>
      </c>
      <c r="L79" s="5">
        <f>AVERAGE(K79:K82)</f>
        <v>2.1222965968178196</v>
      </c>
      <c r="M79" s="5">
        <v>0.44461180500000003</v>
      </c>
      <c r="N79" s="5">
        <f>AVERAGE(M79:M82)</f>
        <v>0.44326260750000002</v>
      </c>
      <c r="O79" s="5">
        <f>_xlfn.STDEV.S(M79:M82)</f>
        <v>1.6383392845457961E-2</v>
      </c>
    </row>
    <row r="80" spans="1:15" x14ac:dyDescent="0.4">
      <c r="A80" s="4"/>
      <c r="B80" s="4"/>
      <c r="C80" s="4"/>
      <c r="D80" s="4"/>
      <c r="E80" s="4"/>
      <c r="F80" s="4"/>
      <c r="G80" s="5">
        <v>0.49215882500000002</v>
      </c>
      <c r="H80" s="5">
        <v>0.93426759999999998</v>
      </c>
      <c r="I80" s="5">
        <v>6.4994202496296296</v>
      </c>
      <c r="J80" s="5"/>
      <c r="K80" s="5">
        <f t="shared" si="2"/>
        <v>2.2618867947147172</v>
      </c>
      <c r="L80" s="5"/>
      <c r="M80" s="5">
        <v>0.42300715900000002</v>
      </c>
      <c r="N80" s="5"/>
      <c r="O80" s="5"/>
    </row>
    <row r="81" spans="1:15" x14ac:dyDescent="0.4">
      <c r="A81" s="4"/>
      <c r="B81" s="4"/>
      <c r="C81" s="4"/>
      <c r="D81" s="4"/>
      <c r="E81" s="4"/>
      <c r="F81" s="4"/>
      <c r="G81" s="5">
        <v>0.92592592499999904</v>
      </c>
      <c r="H81" s="5">
        <v>1.41808475</v>
      </c>
      <c r="I81" s="5">
        <v>6.7822428457999999</v>
      </c>
      <c r="J81" s="5"/>
      <c r="K81" s="5">
        <f t="shared" si="2"/>
        <v>2.0318644088115216</v>
      </c>
      <c r="L81" s="5"/>
      <c r="M81" s="5">
        <v>0.46306995899999998</v>
      </c>
      <c r="N81" s="5"/>
      <c r="O81" s="5"/>
    </row>
    <row r="82" spans="1:15" x14ac:dyDescent="0.4">
      <c r="A82" s="4"/>
      <c r="B82" s="4"/>
      <c r="C82" s="4"/>
      <c r="D82" s="4"/>
      <c r="E82" s="4"/>
      <c r="F82" s="4"/>
      <c r="G82" s="5">
        <v>1.4264264250000001</v>
      </c>
      <c r="H82" s="5">
        <v>1.9436102749999999</v>
      </c>
      <c r="I82" s="5">
        <v>6.1313007820317402</v>
      </c>
      <c r="J82" s="5"/>
      <c r="K82" s="5">
        <f t="shared" si="2"/>
        <v>1.9335483890303229</v>
      </c>
      <c r="L82" s="5"/>
      <c r="M82" s="5">
        <v>0.44236150699999999</v>
      </c>
      <c r="N82" s="5"/>
      <c r="O82" s="5"/>
    </row>
    <row r="83" spans="1:15" x14ac:dyDescent="0.4">
      <c r="A83" s="7" t="s">
        <v>7</v>
      </c>
      <c r="B83" s="7" t="s">
        <v>27</v>
      </c>
      <c r="C83" s="7" t="s">
        <v>54</v>
      </c>
      <c r="D83" s="7" t="s">
        <v>32</v>
      </c>
      <c r="E83" s="7">
        <v>3</v>
      </c>
      <c r="F83" s="7"/>
      <c r="G83" s="6">
        <v>0</v>
      </c>
      <c r="H83" s="6">
        <v>0.52552552499999905</v>
      </c>
      <c r="I83" s="6">
        <v>3.2390821506249998</v>
      </c>
      <c r="J83" s="6">
        <f>AVERAGE(I83:I86)</f>
        <v>3.2692467458397334</v>
      </c>
      <c r="K83" s="6">
        <f>1/(H83-G83)</f>
        <v>1.9028571447600033</v>
      </c>
      <c r="L83" s="6">
        <f>AVERAGE(K83:K86)</f>
        <v>1.6709215388251097</v>
      </c>
      <c r="M83" s="6">
        <v>0.34942843200000001</v>
      </c>
      <c r="N83" s="6">
        <f>AVERAGE(M83:M86)</f>
        <v>0.28095790250000002</v>
      </c>
      <c r="O83" s="6">
        <f>_xlfn.STDEV.S(M83:M86)</f>
        <v>7.4134426118932159E-2</v>
      </c>
    </row>
    <row r="84" spans="1:15" x14ac:dyDescent="0.4">
      <c r="A84" s="7"/>
      <c r="B84" s="7"/>
      <c r="C84" s="7"/>
      <c r="D84" s="7"/>
      <c r="E84" s="7"/>
      <c r="F84" s="7"/>
      <c r="G84" s="6">
        <v>0.52552552499999905</v>
      </c>
      <c r="H84" s="6">
        <v>1.2679346</v>
      </c>
      <c r="I84" s="6">
        <v>3.1833305422999998</v>
      </c>
      <c r="J84" s="6"/>
      <c r="K84" s="6">
        <f t="shared" si="2"/>
        <v>1.3469662934817961</v>
      </c>
      <c r="L84" s="6"/>
      <c r="M84" s="6">
        <v>0.32026096900000001</v>
      </c>
      <c r="N84" s="6"/>
      <c r="O84" s="6"/>
    </row>
    <row r="85" spans="1:15" x14ac:dyDescent="0.4">
      <c r="A85" s="7"/>
      <c r="B85" s="7"/>
      <c r="C85" s="7"/>
      <c r="D85" s="7"/>
      <c r="E85" s="7"/>
      <c r="F85" s="7"/>
      <c r="G85" s="6">
        <v>1.2679346</v>
      </c>
      <c r="H85" s="6">
        <v>1.8351685</v>
      </c>
      <c r="I85" s="6">
        <v>3.3853275445942002</v>
      </c>
      <c r="J85" s="6"/>
      <c r="K85" s="6">
        <f t="shared" si="2"/>
        <v>1.7629411782335296</v>
      </c>
      <c r="L85" s="6"/>
      <c r="M85" s="6">
        <v>0.17991593</v>
      </c>
      <c r="N85" s="6"/>
      <c r="O85" s="6"/>
    </row>
    <row r="86" spans="1:15" x14ac:dyDescent="0.4">
      <c r="A86" s="7"/>
      <c r="B86" s="7"/>
      <c r="C86" s="7"/>
      <c r="D86" s="7"/>
      <c r="E86" s="7"/>
      <c r="F86" s="7"/>
      <c r="G86" s="6"/>
      <c r="H86" s="6"/>
      <c r="I86" s="6"/>
      <c r="J86" s="6"/>
      <c r="K86" s="6"/>
      <c r="L86" s="6"/>
      <c r="M86" s="6">
        <v>0.27422627900000002</v>
      </c>
      <c r="N86" s="6"/>
      <c r="O86" s="6"/>
    </row>
    <row r="87" spans="1:15" x14ac:dyDescent="0.4">
      <c r="A87" s="4" t="s">
        <v>7</v>
      </c>
      <c r="B87" s="4" t="s">
        <v>27</v>
      </c>
      <c r="C87" s="4" t="s">
        <v>55</v>
      </c>
      <c r="D87" s="4" t="s">
        <v>32</v>
      </c>
      <c r="E87" s="4">
        <v>5</v>
      </c>
      <c r="F87" s="4"/>
      <c r="G87" s="5">
        <v>0.258591925</v>
      </c>
      <c r="H87" s="5">
        <v>0.65065065</v>
      </c>
      <c r="I87" s="5">
        <v>5.2792777668958299</v>
      </c>
      <c r="J87" s="5">
        <f>AVERAGE(I87:I91)</f>
        <v>4.683232106829915</v>
      </c>
      <c r="K87" s="5">
        <f t="shared" si="2"/>
        <v>2.5506383004229787</v>
      </c>
      <c r="L87" s="5">
        <f>AVERAGE(K87:K91)</f>
        <v>2.168986154236876</v>
      </c>
      <c r="M87" s="5">
        <v>0.25783559499999997</v>
      </c>
      <c r="N87" s="5">
        <f>AVERAGE(M87:M91)</f>
        <v>0.261625942</v>
      </c>
      <c r="O87" s="5">
        <f>_xlfn.STDEV.S(M87:M91)</f>
        <v>4.287017556527889E-2</v>
      </c>
    </row>
    <row r="88" spans="1:15" x14ac:dyDescent="0.4">
      <c r="A88" s="4"/>
      <c r="B88" s="4"/>
      <c r="C88" s="4"/>
      <c r="D88" s="4"/>
      <c r="E88" s="4"/>
      <c r="F88" s="4"/>
      <c r="G88" s="5">
        <v>0.65065065</v>
      </c>
      <c r="H88" s="5">
        <v>1.0677344</v>
      </c>
      <c r="I88" s="5">
        <v>4.9204931898431301</v>
      </c>
      <c r="J88" s="5"/>
      <c r="K88" s="5">
        <f t="shared" si="2"/>
        <v>2.3976000023976001</v>
      </c>
      <c r="L88" s="5"/>
      <c r="M88" s="5">
        <v>0.235927362</v>
      </c>
      <c r="N88" s="5"/>
      <c r="O88" s="5"/>
    </row>
    <row r="89" spans="1:15" x14ac:dyDescent="0.4">
      <c r="A89" s="4"/>
      <c r="B89" s="4"/>
      <c r="C89" s="4"/>
      <c r="D89" s="4"/>
      <c r="E89" s="4"/>
      <c r="F89" s="4"/>
      <c r="G89" s="5">
        <v>1.0593927249999999</v>
      </c>
      <c r="H89" s="5">
        <v>1.65165165</v>
      </c>
      <c r="I89" s="5">
        <v>4.6415851921111102</v>
      </c>
      <c r="J89" s="5"/>
      <c r="K89" s="5">
        <f t="shared" si="2"/>
        <v>1.6884507059138025</v>
      </c>
      <c r="L89" s="5"/>
      <c r="M89" s="5">
        <v>0.234536775</v>
      </c>
      <c r="N89" s="5"/>
      <c r="O89" s="5"/>
    </row>
    <row r="90" spans="1:15" x14ac:dyDescent="0.4">
      <c r="A90" s="4"/>
      <c r="B90" s="4"/>
      <c r="C90" s="4"/>
      <c r="D90" s="4"/>
      <c r="E90" s="4"/>
      <c r="F90" s="4"/>
      <c r="G90" s="5">
        <v>1.65165165</v>
      </c>
      <c r="H90" s="5">
        <v>2.1771771750000002</v>
      </c>
      <c r="I90" s="5">
        <v>4.4818305843749897</v>
      </c>
      <c r="J90" s="5"/>
      <c r="K90" s="5">
        <f t="shared" si="2"/>
        <v>1.9028571447599993</v>
      </c>
      <c r="L90" s="5"/>
      <c r="M90" s="5">
        <v>0.243319599</v>
      </c>
      <c r="N90" s="5"/>
      <c r="O90" s="5"/>
    </row>
    <row r="91" spans="1:15" x14ac:dyDescent="0.4">
      <c r="A91" s="4"/>
      <c r="B91" s="4"/>
      <c r="C91" s="4"/>
      <c r="D91" s="4"/>
      <c r="E91" s="4"/>
      <c r="F91" s="4"/>
      <c r="G91" s="5">
        <v>2.1855188499999998</v>
      </c>
      <c r="H91" s="5">
        <v>2.6192859500000001</v>
      </c>
      <c r="I91" s="5">
        <v>4.0929738009245202</v>
      </c>
      <c r="J91" s="5"/>
      <c r="K91" s="5">
        <f t="shared" si="2"/>
        <v>2.3053846176899984</v>
      </c>
      <c r="L91" s="5"/>
      <c r="M91" s="5">
        <v>0.33651037900000003</v>
      </c>
      <c r="N91" s="5"/>
      <c r="O91" s="5"/>
    </row>
    <row r="92" spans="1:15" x14ac:dyDescent="0.4">
      <c r="A92" s="7" t="s">
        <v>4</v>
      </c>
      <c r="B92" s="7" t="s">
        <v>27</v>
      </c>
      <c r="C92" s="7" t="s">
        <v>22</v>
      </c>
      <c r="D92" s="7" t="s">
        <v>16</v>
      </c>
      <c r="E92" s="7">
        <v>6</v>
      </c>
      <c r="F92" s="7"/>
      <c r="G92" s="6">
        <v>0.20020019999999999</v>
      </c>
      <c r="H92" s="6">
        <v>0.54220887500000003</v>
      </c>
      <c r="I92" s="6">
        <v>4.3256631025952297</v>
      </c>
      <c r="J92" s="6">
        <f>AVERAGE(I92:I97)</f>
        <v>4.6651067950285929</v>
      </c>
      <c r="K92" s="6">
        <f t="shared" ref="K92:K100" si="3">1/(H92-G92)</f>
        <v>2.9239024419482922</v>
      </c>
      <c r="L92" s="6">
        <f>AVERAGE(K92:K97)</f>
        <v>2.6559970950556195</v>
      </c>
      <c r="M92" s="6">
        <v>0.52045217099999996</v>
      </c>
      <c r="N92" s="6">
        <f>AVERAGE(M92:M97)</f>
        <v>0.44286859433333331</v>
      </c>
      <c r="O92" s="6">
        <f>_xlfn.STDEV.S(M92:M97)</f>
        <v>3.9241519705023126E-2</v>
      </c>
    </row>
    <row r="93" spans="1:15" x14ac:dyDescent="0.4">
      <c r="A93" s="7"/>
      <c r="B93" s="7"/>
      <c r="C93" s="7"/>
      <c r="D93" s="7"/>
      <c r="E93" s="7"/>
      <c r="F93" s="7"/>
      <c r="G93" s="6">
        <v>0.54220887500000003</v>
      </c>
      <c r="H93" s="6">
        <v>0.91758424999999999</v>
      </c>
      <c r="I93" s="6">
        <v>4.93499939671739</v>
      </c>
      <c r="J93" s="6"/>
      <c r="K93" s="6">
        <f t="shared" si="3"/>
        <v>2.6640000026640003</v>
      </c>
      <c r="L93" s="6"/>
      <c r="M93" s="6">
        <v>0.44658629999999999</v>
      </c>
      <c r="N93" s="6"/>
      <c r="O93" s="6"/>
    </row>
    <row r="94" spans="1:15" x14ac:dyDescent="0.4">
      <c r="A94" s="7"/>
      <c r="B94" s="7"/>
      <c r="C94" s="7"/>
      <c r="D94" s="7"/>
      <c r="E94" s="7"/>
      <c r="F94" s="7"/>
      <c r="G94" s="6">
        <v>0.91758424999999999</v>
      </c>
      <c r="H94" s="6">
        <v>1.3263263249999999</v>
      </c>
      <c r="I94" s="6">
        <v>5.3339908754599996</v>
      </c>
      <c r="J94" s="6"/>
      <c r="K94" s="6">
        <f t="shared" si="3"/>
        <v>2.446530614691429</v>
      </c>
      <c r="L94" s="6"/>
      <c r="M94" s="6">
        <v>0.42414714399999998</v>
      </c>
      <c r="N94" s="6"/>
      <c r="O94" s="6"/>
    </row>
    <row r="95" spans="1:15" x14ac:dyDescent="0.4">
      <c r="A95" s="7"/>
      <c r="B95" s="7"/>
      <c r="C95" s="7"/>
      <c r="D95" s="7"/>
      <c r="E95" s="7"/>
      <c r="F95" s="7"/>
      <c r="G95" s="6">
        <v>1.3263263249999999</v>
      </c>
      <c r="H95" s="6">
        <v>1.693360025</v>
      </c>
      <c r="I95" s="6">
        <v>5.1344418276222203</v>
      </c>
      <c r="J95" s="6"/>
      <c r="K95" s="6">
        <f t="shared" si="3"/>
        <v>2.7245454572699992</v>
      </c>
      <c r="L95" s="6"/>
      <c r="M95" s="6">
        <v>0.41964732500000002</v>
      </c>
      <c r="N95" s="6"/>
      <c r="O95" s="6"/>
    </row>
    <row r="96" spans="1:15" x14ac:dyDescent="0.4">
      <c r="A96" s="7"/>
      <c r="B96" s="7"/>
      <c r="C96" s="7"/>
      <c r="D96" s="7"/>
      <c r="E96" s="7"/>
      <c r="F96" s="7"/>
      <c r="G96" s="6">
        <v>1.6766766749999999</v>
      </c>
      <c r="H96" s="6">
        <v>2.0020020000000001</v>
      </c>
      <c r="I96" s="6">
        <v>4.4779663422249998</v>
      </c>
      <c r="J96" s="6"/>
      <c r="K96" s="6">
        <f t="shared" si="3"/>
        <v>3.0738461569199989</v>
      </c>
      <c r="L96" s="6"/>
      <c r="M96" s="6">
        <v>0.42214447799999999</v>
      </c>
      <c r="N96" s="6"/>
      <c r="O96" s="6"/>
    </row>
    <row r="97" spans="1:15" x14ac:dyDescent="0.4">
      <c r="A97" s="7"/>
      <c r="B97" s="7"/>
      <c r="C97" s="7"/>
      <c r="D97" s="7"/>
      <c r="E97" s="7"/>
      <c r="F97" s="7"/>
      <c r="G97" s="6">
        <v>2.0103436750000001</v>
      </c>
      <c r="H97" s="6">
        <v>2.4858191500000002</v>
      </c>
      <c r="I97" s="6">
        <v>3.78357922555172</v>
      </c>
      <c r="J97" s="6"/>
      <c r="K97" s="6">
        <f t="shared" si="3"/>
        <v>2.1031578968399995</v>
      </c>
      <c r="L97" s="6"/>
      <c r="M97" s="6">
        <v>0.42423414799999998</v>
      </c>
      <c r="N97" s="6"/>
      <c r="O97" s="6"/>
    </row>
    <row r="98" spans="1:15" x14ac:dyDescent="0.4">
      <c r="A98" s="4" t="s">
        <v>4</v>
      </c>
      <c r="B98" s="4" t="s">
        <v>27</v>
      </c>
      <c r="C98" s="4" t="s">
        <v>23</v>
      </c>
      <c r="D98" s="4" t="s">
        <v>16</v>
      </c>
      <c r="E98" s="4">
        <v>3</v>
      </c>
      <c r="F98" s="4"/>
      <c r="G98" s="5">
        <v>0.15015015000000001</v>
      </c>
      <c r="H98" s="5">
        <v>0.56723389999999996</v>
      </c>
      <c r="I98" s="5">
        <v>3.29768175403921</v>
      </c>
      <c r="J98" s="5">
        <f>AVERAGE(I98:I100)</f>
        <v>3.4782483052362534</v>
      </c>
      <c r="K98" s="5">
        <f t="shared" si="3"/>
        <v>2.3976000023976001</v>
      </c>
      <c r="L98" s="5">
        <f>AVERAGE(K98:K100)</f>
        <v>2.5003956546743087</v>
      </c>
      <c r="M98" s="5">
        <v>0.35591482699999999</v>
      </c>
      <c r="N98" s="5">
        <f>AVERAGE(M98:M100)</f>
        <v>0.32936839966666664</v>
      </c>
      <c r="O98" s="5">
        <f>_xlfn.STDEV.S(M98:M100)</f>
        <v>2.6181473452240697E-2</v>
      </c>
    </row>
    <row r="99" spans="1:15" x14ac:dyDescent="0.4">
      <c r="A99" s="4"/>
      <c r="B99" s="4"/>
      <c r="C99" s="4"/>
      <c r="D99" s="4"/>
      <c r="E99" s="4"/>
      <c r="F99" s="4"/>
      <c r="G99" s="5">
        <v>0.56723389999999996</v>
      </c>
      <c r="H99" s="5">
        <v>0.95095094999999996</v>
      </c>
      <c r="I99" s="5">
        <v>3.52589024840425</v>
      </c>
      <c r="J99" s="5"/>
      <c r="K99" s="5">
        <f t="shared" si="3"/>
        <v>2.606086959127826</v>
      </c>
      <c r="L99" s="5"/>
      <c r="M99" s="5">
        <v>0.32862255400000001</v>
      </c>
      <c r="N99" s="5"/>
      <c r="O99" s="5"/>
    </row>
    <row r="100" spans="1:15" x14ac:dyDescent="0.4">
      <c r="A100" s="4"/>
      <c r="B100" s="4"/>
      <c r="C100" s="4"/>
      <c r="D100" s="4"/>
      <c r="E100" s="4"/>
      <c r="F100" s="4"/>
      <c r="G100" s="5">
        <v>0.94260927500000002</v>
      </c>
      <c r="H100" s="5">
        <v>1.343009675</v>
      </c>
      <c r="I100" s="5">
        <v>3.6111729132653001</v>
      </c>
      <c r="J100" s="5"/>
      <c r="K100" s="5">
        <f t="shared" si="3"/>
        <v>2.4975000024975</v>
      </c>
      <c r="L100" s="5"/>
      <c r="M100" s="5">
        <v>0.30356781799999999</v>
      </c>
      <c r="N100" s="5"/>
      <c r="O100" s="5"/>
    </row>
    <row r="101" spans="1:15" x14ac:dyDescent="0.4">
      <c r="A101" s="7" t="s">
        <v>5</v>
      </c>
      <c r="B101" s="7" t="s">
        <v>27</v>
      </c>
      <c r="C101" s="7" t="s">
        <v>19</v>
      </c>
      <c r="D101" s="7" t="s">
        <v>16</v>
      </c>
      <c r="E101" s="7">
        <v>1</v>
      </c>
      <c r="F101" s="7"/>
      <c r="G101" s="6">
        <v>9.1758425000000005E-2</v>
      </c>
      <c r="H101" s="6">
        <v>0.40874207499999998</v>
      </c>
      <c r="I101" s="6">
        <v>4.5138879327948702</v>
      </c>
      <c r="J101" s="6">
        <f>AVERAGE(I101)</f>
        <v>4.5138879327948702</v>
      </c>
      <c r="K101" s="6">
        <f t="shared" ref="K101:K116" si="4">1/(H101-G101)</f>
        <v>3.1547368452600004</v>
      </c>
      <c r="L101" s="6">
        <f>AVERAGE(K101)</f>
        <v>3.1547368452600004</v>
      </c>
      <c r="M101" s="6">
        <v>0.36172934699999998</v>
      </c>
      <c r="N101" s="6">
        <f>AVERAGE(M101)</f>
        <v>0.36172934699999998</v>
      </c>
      <c r="O101" s="8">
        <v>0</v>
      </c>
    </row>
    <row r="102" spans="1:15" x14ac:dyDescent="0.4">
      <c r="A102" s="4" t="s">
        <v>5</v>
      </c>
      <c r="B102" s="4" t="s">
        <v>27</v>
      </c>
      <c r="C102" s="4" t="s">
        <v>20</v>
      </c>
      <c r="D102" s="4" t="s">
        <v>16</v>
      </c>
      <c r="E102" s="4">
        <v>3</v>
      </c>
      <c r="F102" s="4"/>
      <c r="G102" s="5">
        <v>0.125125125</v>
      </c>
      <c r="H102" s="5">
        <v>0.47547547499999998</v>
      </c>
      <c r="I102" s="5">
        <v>4.3558273654651103</v>
      </c>
      <c r="J102" s="5">
        <f>AVERAGE(I102:I104)</f>
        <v>4.8802390551389161</v>
      </c>
      <c r="K102" s="5">
        <f t="shared" si="4"/>
        <v>2.8542857171400002</v>
      </c>
      <c r="L102" s="5">
        <f>AVERAGE(K102:K104)</f>
        <v>2.7494265519333063</v>
      </c>
      <c r="M102" s="5">
        <v>0.346330048</v>
      </c>
      <c r="N102" s="5">
        <f>AVERAGE(M102:M104)</f>
        <v>0.34920655899999997</v>
      </c>
      <c r="O102" s="5">
        <f>_xlfn.STDEV.S(M102:M104)</f>
        <v>2.5825104603869293E-2</v>
      </c>
    </row>
    <row r="103" spans="1:15" x14ac:dyDescent="0.4">
      <c r="A103" s="4"/>
      <c r="B103" s="4"/>
      <c r="C103" s="4"/>
      <c r="D103" s="4"/>
      <c r="E103" s="4"/>
      <c r="F103" s="4"/>
      <c r="G103" s="5">
        <v>0.47547547499999998</v>
      </c>
      <c r="H103" s="5">
        <v>0.83416749999999995</v>
      </c>
      <c r="I103" s="5">
        <v>4.9137385599090901</v>
      </c>
      <c r="J103" s="5"/>
      <c r="K103" s="5">
        <f t="shared" si="4"/>
        <v>2.7879069795320932</v>
      </c>
      <c r="L103" s="5"/>
      <c r="M103" s="5">
        <v>0.37634948899999998</v>
      </c>
      <c r="N103" s="5"/>
      <c r="O103" s="5"/>
    </row>
    <row r="104" spans="1:15" x14ac:dyDescent="0.4">
      <c r="A104" s="4"/>
      <c r="B104" s="4"/>
      <c r="C104" s="4"/>
      <c r="D104" s="4"/>
      <c r="E104" s="4"/>
      <c r="F104" s="4"/>
      <c r="G104" s="5">
        <v>0.83416749999999995</v>
      </c>
      <c r="H104" s="5">
        <v>1.21788455</v>
      </c>
      <c r="I104" s="5">
        <v>5.3711512400425496</v>
      </c>
      <c r="J104" s="5"/>
      <c r="K104" s="5">
        <f t="shared" si="4"/>
        <v>2.606086959127826</v>
      </c>
      <c r="L104" s="5"/>
      <c r="M104" s="5">
        <v>0.32494013999999999</v>
      </c>
      <c r="N104" s="5"/>
      <c r="O104" s="5"/>
    </row>
    <row r="105" spans="1:15" x14ac:dyDescent="0.4">
      <c r="A105" s="7" t="s">
        <v>5</v>
      </c>
      <c r="B105" s="7" t="s">
        <v>27</v>
      </c>
      <c r="C105" s="7" t="s">
        <v>21</v>
      </c>
      <c r="D105" s="7" t="s">
        <v>16</v>
      </c>
      <c r="E105" s="7">
        <v>4</v>
      </c>
      <c r="F105" s="7"/>
      <c r="G105" s="6">
        <v>6.6733399999999998E-2</v>
      </c>
      <c r="H105" s="6">
        <v>0.55889222500000002</v>
      </c>
      <c r="I105" s="6">
        <v>3.9911611411333299</v>
      </c>
      <c r="J105" s="6">
        <f>AVERAGE(I105:I108)</f>
        <v>4.4453335252063582</v>
      </c>
      <c r="K105" s="6">
        <f t="shared" si="4"/>
        <v>2.0318644088115252</v>
      </c>
      <c r="L105" s="6">
        <f>AVERAGE(K105:K108)</f>
        <v>2.1239341489316317</v>
      </c>
      <c r="M105" s="6">
        <v>0.50494041999999995</v>
      </c>
      <c r="N105" s="6">
        <f>AVERAGE(M105:M108)</f>
        <v>0.38628567749999998</v>
      </c>
      <c r="O105" s="6">
        <f>_xlfn.STDEV.S(M105:M108)</f>
        <v>8.4226932179335245E-2</v>
      </c>
    </row>
    <row r="106" spans="1:15" x14ac:dyDescent="0.4">
      <c r="A106" s="7"/>
      <c r="B106" s="7"/>
      <c r="C106" s="7"/>
      <c r="D106" s="7"/>
      <c r="E106" s="7"/>
      <c r="F106" s="7"/>
      <c r="G106" s="6">
        <v>0.55055054999999997</v>
      </c>
      <c r="H106" s="6">
        <v>1.026026025</v>
      </c>
      <c r="I106" s="6">
        <v>4.44045490993103</v>
      </c>
      <c r="J106" s="6"/>
      <c r="K106" s="6">
        <f t="shared" si="4"/>
        <v>2.10315789684</v>
      </c>
      <c r="L106" s="6"/>
      <c r="M106" s="6">
        <v>0.30615435400000002</v>
      </c>
      <c r="N106" s="6"/>
      <c r="O106" s="6"/>
    </row>
    <row r="107" spans="1:15" x14ac:dyDescent="0.4">
      <c r="A107" s="7"/>
      <c r="B107" s="7"/>
      <c r="C107" s="7"/>
      <c r="D107" s="7"/>
      <c r="E107" s="7"/>
      <c r="F107" s="7"/>
      <c r="G107" s="6">
        <v>1.026026025</v>
      </c>
      <c r="H107" s="6">
        <v>1.4764764749999999</v>
      </c>
      <c r="I107" s="6">
        <v>4.7724109466908997</v>
      </c>
      <c r="J107" s="6"/>
      <c r="K107" s="6">
        <f t="shared" si="4"/>
        <v>2.2200000022200004</v>
      </c>
      <c r="L107" s="6"/>
      <c r="M107" s="6">
        <v>0.36252260800000002</v>
      </c>
      <c r="N107" s="6"/>
      <c r="O107" s="6"/>
    </row>
    <row r="108" spans="1:15" x14ac:dyDescent="0.4">
      <c r="A108" s="7"/>
      <c r="B108" s="7"/>
      <c r="C108" s="7"/>
      <c r="D108" s="7"/>
      <c r="E108" s="7"/>
      <c r="F108" s="7"/>
      <c r="G108" s="6">
        <v>1.4681348000000001</v>
      </c>
      <c r="H108" s="6">
        <v>1.9352685999999999</v>
      </c>
      <c r="I108" s="6">
        <v>4.5773071030701704</v>
      </c>
      <c r="J108" s="6"/>
      <c r="K108" s="6">
        <f t="shared" si="4"/>
        <v>2.1407142878550007</v>
      </c>
      <c r="L108" s="6"/>
      <c r="M108" s="6">
        <v>0.37152532799999999</v>
      </c>
      <c r="N108" s="6"/>
      <c r="O108" s="6"/>
    </row>
    <row r="109" spans="1:15" x14ac:dyDescent="0.4">
      <c r="A109" s="4" t="s">
        <v>6</v>
      </c>
      <c r="B109" s="4" t="s">
        <v>27</v>
      </c>
      <c r="C109" s="4" t="s">
        <v>24</v>
      </c>
      <c r="D109" s="4" t="s">
        <v>16</v>
      </c>
      <c r="E109" s="4">
        <v>2</v>
      </c>
      <c r="F109" s="4"/>
      <c r="G109" s="5">
        <v>0</v>
      </c>
      <c r="H109" s="5">
        <v>0.40874207499999998</v>
      </c>
      <c r="I109" s="5">
        <v>3.9824825164600002</v>
      </c>
      <c r="J109" s="5">
        <f>AVERAGE(I109:I110)</f>
        <v>3.74833552508714</v>
      </c>
      <c r="K109" s="5">
        <f t="shared" si="4"/>
        <v>2.4465306146914285</v>
      </c>
      <c r="L109" s="5">
        <f>AVERAGE(K109:K110)</f>
        <v>2.4720153085944641</v>
      </c>
      <c r="M109" s="5">
        <v>0.299153752</v>
      </c>
      <c r="N109" s="5">
        <f>AVERAGE(M109:M110)</f>
        <v>0.35211282899999996</v>
      </c>
      <c r="O109" s="5">
        <f>STDEV(M109:M110)</f>
        <v>7.4895444944161518E-2</v>
      </c>
    </row>
    <row r="110" spans="1:15" x14ac:dyDescent="0.4">
      <c r="A110" s="4"/>
      <c r="B110" s="4"/>
      <c r="C110" s="4"/>
      <c r="D110" s="4"/>
      <c r="E110" s="4"/>
      <c r="F110" s="4"/>
      <c r="G110" s="5">
        <v>0.40874207499999998</v>
      </c>
      <c r="H110" s="5">
        <v>0.80914247500000003</v>
      </c>
      <c r="I110" s="5">
        <v>3.5141885337142802</v>
      </c>
      <c r="J110" s="5"/>
      <c r="K110" s="5">
        <f t="shared" si="4"/>
        <v>2.4975000024974996</v>
      </c>
      <c r="L110" s="5"/>
      <c r="M110" s="5">
        <v>0.40507190599999998</v>
      </c>
      <c r="N110" s="5"/>
      <c r="O110" s="5"/>
    </row>
    <row r="111" spans="1:15" x14ac:dyDescent="0.4">
      <c r="A111" s="7" t="s">
        <v>6</v>
      </c>
      <c r="B111" s="7" t="s">
        <v>27</v>
      </c>
      <c r="C111" s="7" t="s">
        <v>25</v>
      </c>
      <c r="D111" s="7" t="s">
        <v>16</v>
      </c>
      <c r="E111" s="7">
        <v>3</v>
      </c>
      <c r="F111" s="7"/>
      <c r="G111" s="6">
        <v>5.0050049999999999E-2</v>
      </c>
      <c r="H111" s="6">
        <v>0.44210877500000001</v>
      </c>
      <c r="I111" s="6">
        <v>2.9808956424374999</v>
      </c>
      <c r="J111" s="6">
        <f>AVERAGE(I111:I113)</f>
        <v>3.4210108937667596</v>
      </c>
      <c r="K111" s="6">
        <f t="shared" si="4"/>
        <v>2.5506383004229787</v>
      </c>
      <c r="L111" s="6">
        <f>AVERAGE(K111:K113)</f>
        <v>2.5514084206827685</v>
      </c>
      <c r="M111" s="6">
        <v>0.49332383600000002</v>
      </c>
      <c r="N111" s="6">
        <f>AVERAGE(M111:M113)</f>
        <v>0.46845044366666672</v>
      </c>
      <c r="O111" s="6">
        <f>_xlfn.STDEV.S(M111:M113)</f>
        <v>5.7698116578358105E-2</v>
      </c>
    </row>
    <row r="112" spans="1:15" x14ac:dyDescent="0.4">
      <c r="A112" s="7"/>
      <c r="B112" s="7"/>
      <c r="C112" s="7"/>
      <c r="D112" s="7"/>
      <c r="E112" s="7"/>
      <c r="F112" s="7"/>
      <c r="G112" s="6">
        <v>0.44210877500000001</v>
      </c>
      <c r="H112" s="6">
        <v>0.82582582500000001</v>
      </c>
      <c r="I112" s="6">
        <v>3.34359288063829</v>
      </c>
      <c r="J112" s="6"/>
      <c r="K112" s="6">
        <f t="shared" si="4"/>
        <v>2.606086959127826</v>
      </c>
      <c r="L112" s="6"/>
      <c r="M112" s="6">
        <v>0.509539988</v>
      </c>
      <c r="N112" s="6"/>
      <c r="O112" s="6"/>
    </row>
    <row r="113" spans="1:15" x14ac:dyDescent="0.4">
      <c r="A113" s="7"/>
      <c r="B113" s="7"/>
      <c r="C113" s="7"/>
      <c r="D113" s="7"/>
      <c r="E113" s="7"/>
      <c r="F113" s="7"/>
      <c r="G113" s="6">
        <v>0.80914247500000003</v>
      </c>
      <c r="H113" s="6">
        <v>1.2095428749999999</v>
      </c>
      <c r="I113" s="6">
        <v>3.9385441582244902</v>
      </c>
      <c r="J113" s="6"/>
      <c r="K113" s="6">
        <f t="shared" si="4"/>
        <v>2.4975000024975009</v>
      </c>
      <c r="L113" s="6"/>
      <c r="M113" s="6">
        <v>0.40248750700000002</v>
      </c>
      <c r="N113" s="6"/>
      <c r="O113" s="6"/>
    </row>
    <row r="114" spans="1:15" x14ac:dyDescent="0.4">
      <c r="A114" s="4" t="s">
        <v>6</v>
      </c>
      <c r="B114" s="4" t="s">
        <v>27</v>
      </c>
      <c r="C114" s="4" t="s">
        <v>26</v>
      </c>
      <c r="D114" s="4" t="s">
        <v>16</v>
      </c>
      <c r="E114" s="4">
        <v>3</v>
      </c>
      <c r="F114" s="4"/>
      <c r="G114" s="5">
        <v>8.3416749999999998E-2</v>
      </c>
      <c r="H114" s="5">
        <v>0.458792125</v>
      </c>
      <c r="I114" s="5">
        <v>4.1388125316304301</v>
      </c>
      <c r="J114" s="5">
        <f>AVERAGE(I114:I116)</f>
        <v>4.2671114077400807</v>
      </c>
      <c r="K114" s="5">
        <f t="shared" si="4"/>
        <v>2.6640000026639998</v>
      </c>
      <c r="L114" s="5">
        <f>AVERAGE(K114:K116)</f>
        <v>2.4719717450151446</v>
      </c>
      <c r="M114" s="5">
        <v>0.57861681300000001</v>
      </c>
      <c r="N114" s="5">
        <f>AVERAGE(M114:M116)</f>
        <v>0.51912330266666662</v>
      </c>
      <c r="O114" s="5">
        <f>_xlfn.STDEV.S(M114:M116)</f>
        <v>6.355322298873077E-2</v>
      </c>
    </row>
    <row r="115" spans="1:15" x14ac:dyDescent="0.4">
      <c r="A115" s="4"/>
      <c r="B115" s="4"/>
      <c r="C115" s="4"/>
      <c r="D115" s="4"/>
      <c r="E115" s="4"/>
      <c r="F115" s="4"/>
      <c r="G115" s="5">
        <v>0.458792125</v>
      </c>
      <c r="H115" s="5">
        <v>0.86753419999999903</v>
      </c>
      <c r="I115" s="5">
        <v>4.2498143794200001</v>
      </c>
      <c r="J115" s="5"/>
      <c r="K115" s="5">
        <f t="shared" si="4"/>
        <v>2.4465306146914343</v>
      </c>
      <c r="L115" s="5"/>
      <c r="M115" s="5">
        <v>0.52658412499999996</v>
      </c>
      <c r="N115" s="5"/>
      <c r="O115" s="5"/>
    </row>
    <row r="116" spans="1:15" x14ac:dyDescent="0.4">
      <c r="A116" s="4"/>
      <c r="B116" s="4"/>
      <c r="C116" s="4"/>
      <c r="D116" s="4"/>
      <c r="E116" s="4"/>
      <c r="F116" s="4"/>
      <c r="G116" s="5">
        <v>0.85919252499999998</v>
      </c>
      <c r="H116" s="5">
        <v>1.2929596249999999</v>
      </c>
      <c r="I116" s="5">
        <v>4.4127073121698102</v>
      </c>
      <c r="J116" s="5"/>
      <c r="K116" s="5">
        <f t="shared" si="4"/>
        <v>2.3053846176900001</v>
      </c>
      <c r="L116" s="5"/>
      <c r="M116" s="5">
        <v>0.45216897</v>
      </c>
      <c r="N116" s="5"/>
      <c r="O116" s="5"/>
    </row>
    <row r="117" spans="1:15" x14ac:dyDescent="0.4">
      <c r="A117" s="7" t="s">
        <v>7</v>
      </c>
      <c r="B117" s="7" t="s">
        <v>27</v>
      </c>
      <c r="C117" s="7" t="s">
        <v>15</v>
      </c>
      <c r="D117" s="7" t="s">
        <v>16</v>
      </c>
      <c r="E117" s="7">
        <v>2</v>
      </c>
      <c r="F117" s="7"/>
      <c r="G117" s="6">
        <v>8.3416749999999998E-2</v>
      </c>
      <c r="H117" s="6">
        <v>0.52552552499999905</v>
      </c>
      <c r="I117" s="6">
        <v>3.5122293147222199</v>
      </c>
      <c r="J117" s="6">
        <f>AVERAGE(I117:I118)</f>
        <v>3.4863146937630702</v>
      </c>
      <c r="K117" s="6">
        <f t="shared" ref="K117:K126" si="5">1/(H117-G117)</f>
        <v>2.2618867947147216</v>
      </c>
      <c r="L117" s="6">
        <f>AVERAGE(K117:K118)</f>
        <v>2.3297433985561611</v>
      </c>
      <c r="M117" s="6">
        <v>0.39132175699999999</v>
      </c>
      <c r="N117" s="6">
        <f>AVERAGE(M117:M118)</f>
        <v>0.37633819800000001</v>
      </c>
      <c r="O117" s="6">
        <f>_xlfn.STDEV.S(M117:M118)</f>
        <v>2.118995235041746E-2</v>
      </c>
    </row>
    <row r="118" spans="1:15" x14ac:dyDescent="0.4">
      <c r="A118" s="7"/>
      <c r="B118" s="7"/>
      <c r="C118" s="7"/>
      <c r="D118" s="7"/>
      <c r="E118" s="7"/>
      <c r="F118" s="7"/>
      <c r="G118" s="6">
        <v>0.51718385</v>
      </c>
      <c r="H118" s="6">
        <v>0.93426759999999998</v>
      </c>
      <c r="I118" s="6">
        <v>3.4604000728039201</v>
      </c>
      <c r="J118" s="6"/>
      <c r="K118" s="6">
        <f t="shared" si="5"/>
        <v>2.3976000023976001</v>
      </c>
      <c r="L118" s="6"/>
      <c r="M118" s="6">
        <v>0.36135463899999998</v>
      </c>
      <c r="N118" s="6"/>
      <c r="O118" s="6"/>
    </row>
    <row r="119" spans="1:15" x14ac:dyDescent="0.4">
      <c r="A119" s="4" t="s">
        <v>7</v>
      </c>
      <c r="B119" s="4" t="s">
        <v>27</v>
      </c>
      <c r="C119" s="4" t="s">
        <v>17</v>
      </c>
      <c r="D119" s="4" t="s">
        <v>16</v>
      </c>
      <c r="E119" s="4">
        <v>5</v>
      </c>
      <c r="F119" s="4"/>
      <c r="G119" s="5">
        <v>0.25025025000000001</v>
      </c>
      <c r="H119" s="5">
        <v>0.65065065</v>
      </c>
      <c r="I119" s="5">
        <v>3.2168995607755102</v>
      </c>
      <c r="J119" s="5">
        <f>AVERAGE(I119:I123)</f>
        <v>3.5427366877218041</v>
      </c>
      <c r="K119" s="5">
        <f t="shared" si="5"/>
        <v>2.4975000024975</v>
      </c>
      <c r="L119" s="5">
        <f>AVERAGE(K119:K123)</f>
        <v>2.3636784888526137</v>
      </c>
      <c r="M119" s="5">
        <v>0.48094163000000001</v>
      </c>
      <c r="N119" s="5">
        <f>AVERAGE(M119:M123)</f>
        <v>0.47705503820000006</v>
      </c>
      <c r="O119" s="5">
        <f>_xlfn.STDEV.S(M119:M123)</f>
        <v>2.4431364529875592E-2</v>
      </c>
    </row>
    <row r="120" spans="1:15" x14ac:dyDescent="0.4">
      <c r="A120" s="4"/>
      <c r="B120" s="4"/>
      <c r="C120" s="4"/>
      <c r="D120" s="4"/>
      <c r="E120" s="4"/>
      <c r="F120" s="4"/>
      <c r="G120" s="5">
        <v>0.65065065</v>
      </c>
      <c r="H120" s="5">
        <v>1.0593927249999999</v>
      </c>
      <c r="I120" s="5">
        <v>3.27295579131999</v>
      </c>
      <c r="J120" s="5"/>
      <c r="K120" s="5">
        <f t="shared" si="5"/>
        <v>2.446530614691429</v>
      </c>
      <c r="L120" s="5"/>
      <c r="M120" s="5">
        <v>0.47558741900000001</v>
      </c>
      <c r="N120" s="5"/>
      <c r="O120" s="5"/>
    </row>
    <row r="121" spans="1:15" x14ac:dyDescent="0.4">
      <c r="A121" s="4"/>
      <c r="B121" s="4"/>
      <c r="C121" s="4"/>
      <c r="D121" s="4"/>
      <c r="E121" s="4"/>
      <c r="F121" s="4"/>
      <c r="G121" s="5">
        <v>1.0593927249999999</v>
      </c>
      <c r="H121" s="5">
        <v>1.5015015</v>
      </c>
      <c r="I121" s="5">
        <v>3.7172153496111102</v>
      </c>
      <c r="J121" s="5"/>
      <c r="K121" s="5">
        <f t="shared" si="5"/>
        <v>2.2618867947147163</v>
      </c>
      <c r="L121" s="5"/>
      <c r="M121" s="5">
        <v>0.51585704700000001</v>
      </c>
      <c r="N121" s="5"/>
      <c r="O121" s="5"/>
    </row>
    <row r="122" spans="1:15" x14ac:dyDescent="0.4">
      <c r="A122" s="4"/>
      <c r="B122" s="4"/>
      <c r="C122" s="4"/>
      <c r="D122" s="4"/>
      <c r="E122" s="4"/>
      <c r="F122" s="4"/>
      <c r="G122" s="5">
        <v>1.493159825</v>
      </c>
      <c r="H122" s="5">
        <v>1.91858525</v>
      </c>
      <c r="I122" s="5">
        <v>3.9296333998653799</v>
      </c>
      <c r="J122" s="5"/>
      <c r="K122" s="5">
        <f t="shared" si="5"/>
        <v>2.3505882376447058</v>
      </c>
      <c r="L122" s="5"/>
      <c r="M122" s="5">
        <v>0.45369443399999998</v>
      </c>
      <c r="N122" s="5"/>
      <c r="O122" s="5"/>
    </row>
    <row r="123" spans="1:15" x14ac:dyDescent="0.4">
      <c r="A123" s="4"/>
      <c r="B123" s="4"/>
      <c r="C123" s="4"/>
      <c r="D123" s="4"/>
      <c r="E123" s="4"/>
      <c r="F123" s="4"/>
      <c r="G123" s="5">
        <v>1.910243575</v>
      </c>
      <c r="H123" s="5">
        <v>2.3523523499999999</v>
      </c>
      <c r="I123" s="5">
        <v>3.57697933703703</v>
      </c>
      <c r="J123" s="5"/>
      <c r="K123" s="5">
        <f t="shared" si="5"/>
        <v>2.2618867947147177</v>
      </c>
      <c r="L123" s="5"/>
      <c r="M123" s="5">
        <v>0.459194661</v>
      </c>
      <c r="N123" s="5"/>
      <c r="O123" s="5"/>
    </row>
    <row r="124" spans="1:15" x14ac:dyDescent="0.4">
      <c r="A124" s="7" t="s">
        <v>7</v>
      </c>
      <c r="B124" s="7" t="s">
        <v>27</v>
      </c>
      <c r="C124" s="7" t="s">
        <v>18</v>
      </c>
      <c r="D124" s="7" t="s">
        <v>16</v>
      </c>
      <c r="E124" s="7">
        <v>3</v>
      </c>
      <c r="F124" s="7"/>
      <c r="G124" s="6">
        <v>7.5075074999999894E-2</v>
      </c>
      <c r="H124" s="6">
        <v>0.46713379999999999</v>
      </c>
      <c r="I124" s="6">
        <v>3.4765066544166601</v>
      </c>
      <c r="J124" s="6">
        <f>AVERAGE(I124:I126)</f>
        <v>3.8544680065911003</v>
      </c>
      <c r="K124" s="6">
        <f t="shared" si="5"/>
        <v>2.5506383004229782</v>
      </c>
      <c r="L124" s="6">
        <f>AVERAGE(K124:K126)</f>
        <v>2.4178743068368589</v>
      </c>
      <c r="M124" s="6">
        <v>0.47431230899999999</v>
      </c>
      <c r="N124" s="6">
        <f>AVERAGE(M124:M126)</f>
        <v>0.45681350166666634</v>
      </c>
      <c r="O124" s="6">
        <f>_xlfn.STDEV.S(M124:M126)</f>
        <v>3.0758246974953427E-2</v>
      </c>
    </row>
    <row r="125" spans="1:15" x14ac:dyDescent="0.4">
      <c r="A125" s="7"/>
      <c r="B125" s="7"/>
      <c r="C125" s="7"/>
      <c r="D125" s="7"/>
      <c r="E125" s="7"/>
      <c r="F125" s="7"/>
      <c r="G125" s="6">
        <v>0.48381714999999997</v>
      </c>
      <c r="H125" s="6">
        <v>0.9009009</v>
      </c>
      <c r="I125" s="6">
        <v>3.9410534544509801</v>
      </c>
      <c r="J125" s="6"/>
      <c r="K125" s="6">
        <f t="shared" si="5"/>
        <v>2.3976000023975996</v>
      </c>
      <c r="L125" s="6"/>
      <c r="M125" s="6">
        <v>0.42129819499999999</v>
      </c>
      <c r="N125" s="6"/>
      <c r="O125" s="6"/>
    </row>
    <row r="126" spans="1:15" x14ac:dyDescent="0.4">
      <c r="A126" s="7"/>
      <c r="B126" s="7"/>
      <c r="C126" s="7"/>
      <c r="D126" s="7"/>
      <c r="E126" s="7"/>
      <c r="F126" s="7"/>
      <c r="G126" s="6">
        <v>0.88421755000000002</v>
      </c>
      <c r="H126" s="6">
        <v>1.3179846500000001</v>
      </c>
      <c r="I126" s="6">
        <v>4.1458439109056604</v>
      </c>
      <c r="J126" s="6"/>
      <c r="K126" s="6">
        <f t="shared" si="5"/>
        <v>2.3053846176899997</v>
      </c>
      <c r="L126" s="6"/>
      <c r="M126" s="6">
        <v>0.474830000999999</v>
      </c>
      <c r="N126" s="6"/>
      <c r="O126" s="6"/>
    </row>
  </sheetData>
  <autoFilter ref="O1:O126" xr:uid="{5106FFC1-B125-4FC6-9B54-EDB48F2B0DC2}"/>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7634F-9FDE-4EF9-8A83-27F0BA048D7D}">
  <dimension ref="A1:S36"/>
  <sheetViews>
    <sheetView zoomScale="80" zoomScaleNormal="80" workbookViewId="0">
      <selection activeCell="P2" sqref="P2"/>
    </sheetView>
  </sheetViews>
  <sheetFormatPr defaultRowHeight="14.6" x14ac:dyDescent="0.4"/>
  <cols>
    <col min="1" max="1" width="20.4609375" customWidth="1"/>
    <col min="2" max="2" width="12.53515625" customWidth="1"/>
    <col min="3" max="3" width="28.53515625" customWidth="1"/>
    <col min="4" max="4" width="10.4609375" customWidth="1"/>
    <col min="5" max="5" width="16.3828125" customWidth="1"/>
    <col min="6" max="6" width="18.69140625" customWidth="1"/>
    <col min="7" max="7" width="16.3828125" customWidth="1"/>
    <col min="8" max="8" width="15.23046875" customWidth="1"/>
    <col min="9" max="9" width="17" customWidth="1"/>
    <col min="10" max="10" width="15.23046875" customWidth="1"/>
    <col min="11" max="11" width="13.765625" customWidth="1"/>
    <col min="12" max="12" width="12.765625" customWidth="1"/>
    <col min="13" max="13" width="14.4609375" customWidth="1"/>
    <col min="14" max="14" width="18.23046875" customWidth="1"/>
    <col min="15" max="15" width="16.53515625" customWidth="1"/>
    <col min="16" max="16" width="16.4609375" customWidth="1"/>
    <col min="18" max="18" width="19.3046875" customWidth="1"/>
    <col min="19" max="19" width="18" bestFit="1" customWidth="1"/>
  </cols>
  <sheetData>
    <row r="1" spans="1:19" ht="30.9" customHeight="1" x14ac:dyDescent="0.4">
      <c r="A1" s="1" t="s">
        <v>0</v>
      </c>
      <c r="B1" s="1" t="s">
        <v>1</v>
      </c>
      <c r="C1" s="1" t="s">
        <v>2</v>
      </c>
      <c r="D1" s="1" t="s">
        <v>8</v>
      </c>
      <c r="E1" s="1" t="s">
        <v>59</v>
      </c>
      <c r="F1" s="1" t="s">
        <v>60</v>
      </c>
      <c r="G1" s="1" t="s">
        <v>3</v>
      </c>
      <c r="H1" s="1" t="s">
        <v>28</v>
      </c>
      <c r="I1" s="1" t="s">
        <v>29</v>
      </c>
      <c r="J1" s="1" t="s">
        <v>57</v>
      </c>
      <c r="K1" s="1" t="s">
        <v>30</v>
      </c>
      <c r="L1" s="1" t="s">
        <v>58</v>
      </c>
      <c r="M1" s="1" t="s">
        <v>61</v>
      </c>
      <c r="N1" s="1" t="s">
        <v>62</v>
      </c>
      <c r="O1" s="1" t="s">
        <v>63</v>
      </c>
      <c r="P1" s="1" t="s">
        <v>87</v>
      </c>
      <c r="R1" s="1" t="s">
        <v>88</v>
      </c>
      <c r="S1" s="1" t="s">
        <v>89</v>
      </c>
    </row>
    <row r="2" spans="1:19" x14ac:dyDescent="0.4">
      <c r="A2" s="10" t="s">
        <v>4</v>
      </c>
      <c r="B2" s="10" t="s">
        <v>27</v>
      </c>
      <c r="C2" s="10" t="s">
        <v>38</v>
      </c>
      <c r="D2" s="10" t="s">
        <v>32</v>
      </c>
      <c r="E2" s="10" t="s">
        <v>1</v>
      </c>
      <c r="F2" s="18">
        <v>5</v>
      </c>
      <c r="G2" s="14">
        <v>0</v>
      </c>
      <c r="H2" s="15">
        <v>0.32492648339999997</v>
      </c>
      <c r="I2" s="15">
        <v>5.4416712224480301E-2</v>
      </c>
      <c r="J2" s="15">
        <v>3.2053940849557221</v>
      </c>
      <c r="K2" s="15">
        <v>6.2742854372390662</v>
      </c>
      <c r="L2" s="15">
        <f>H2*J2/K2</f>
        <v>0.16599777589878542</v>
      </c>
      <c r="M2" s="15">
        <f>I2/H2*L2</f>
        <v>2.7800298413557939E-2</v>
      </c>
      <c r="N2" s="15">
        <f>L2-M2</f>
        <v>0.13819747748522748</v>
      </c>
      <c r="O2" s="15">
        <f>L2+M2</f>
        <v>0.19379807431234336</v>
      </c>
      <c r="P2" s="15">
        <v>90.699691808644261</v>
      </c>
      <c r="R2" s="3">
        <f>AVERAGE(L2:L8)</f>
        <v>0.1797222131087024</v>
      </c>
      <c r="S2" s="2">
        <f>STDEV(L2:L8)</f>
        <v>1.5814116090146917E-2</v>
      </c>
    </row>
    <row r="3" spans="1:19" x14ac:dyDescent="0.4">
      <c r="A3" s="10" t="s">
        <v>4</v>
      </c>
      <c r="B3" s="10" t="s">
        <v>27</v>
      </c>
      <c r="C3" s="10" t="s">
        <v>39</v>
      </c>
      <c r="D3" s="10" t="s">
        <v>32</v>
      </c>
      <c r="E3" s="10" t="s">
        <v>1</v>
      </c>
      <c r="F3" s="18">
        <v>4</v>
      </c>
      <c r="G3" s="14">
        <v>0</v>
      </c>
      <c r="H3" s="15">
        <v>0.40023633224999999</v>
      </c>
      <c r="I3" s="15">
        <v>6.7751026970201772E-2</v>
      </c>
      <c r="J3" s="15">
        <v>2.6074393241554583</v>
      </c>
      <c r="K3" s="15">
        <v>5.3712083224934517</v>
      </c>
      <c r="L3" s="15">
        <f t="shared" ref="L3:L36" si="0">H3*J3/K3</f>
        <v>0.19429370246059224</v>
      </c>
      <c r="M3" s="15">
        <f t="shared" ref="M3:M36" si="1">I3/H3*L3</f>
        <v>3.288956252808542E-2</v>
      </c>
      <c r="N3" s="15">
        <f t="shared" ref="N3:N36" si="2">L3-M3</f>
        <v>0.16140413993250682</v>
      </c>
      <c r="O3" s="15">
        <f t="shared" ref="O3:O36" si="3">L3+M3</f>
        <v>0.22718326498867766</v>
      </c>
      <c r="P3" s="15">
        <v>102.51386883566573</v>
      </c>
      <c r="S3" s="2"/>
    </row>
    <row r="4" spans="1:19" x14ac:dyDescent="0.4">
      <c r="A4" s="10" t="s">
        <v>4</v>
      </c>
      <c r="B4" s="10" t="s">
        <v>27</v>
      </c>
      <c r="C4" s="10" t="s">
        <v>40</v>
      </c>
      <c r="D4" s="10" t="s">
        <v>32</v>
      </c>
      <c r="E4" s="10" t="s">
        <v>1</v>
      </c>
      <c r="F4" s="18">
        <v>3</v>
      </c>
      <c r="G4" s="14">
        <v>0</v>
      </c>
      <c r="H4" s="15">
        <v>0.34427044099999998</v>
      </c>
      <c r="I4" s="15">
        <v>1.1487943039024331E-2</v>
      </c>
      <c r="J4" s="15">
        <v>2.1265490981917741</v>
      </c>
      <c r="K4" s="15">
        <v>3.7856118762088768</v>
      </c>
      <c r="L4" s="15">
        <f t="shared" si="0"/>
        <v>0.19339224933323279</v>
      </c>
      <c r="M4" s="15">
        <f t="shared" si="1"/>
        <v>6.4532962460432941E-3</v>
      </c>
      <c r="N4" s="15">
        <f t="shared" si="2"/>
        <v>0.1869389530871895</v>
      </c>
      <c r="O4" s="15">
        <f t="shared" si="3"/>
        <v>0.19984554557927608</v>
      </c>
      <c r="P4" s="15">
        <v>106.64631734911934</v>
      </c>
      <c r="Q4" s="3"/>
      <c r="S4" s="2"/>
    </row>
    <row r="5" spans="1:19" x14ac:dyDescent="0.4">
      <c r="A5" s="10" t="s">
        <v>4</v>
      </c>
      <c r="B5" s="10" t="s">
        <v>27</v>
      </c>
      <c r="C5" s="10" t="s">
        <v>41</v>
      </c>
      <c r="D5" s="10" t="s">
        <v>32</v>
      </c>
      <c r="E5" s="10" t="s">
        <v>1</v>
      </c>
      <c r="F5" s="18">
        <v>2</v>
      </c>
      <c r="G5" s="14">
        <v>0</v>
      </c>
      <c r="H5" s="15">
        <v>0.31102595799999999</v>
      </c>
      <c r="I5" s="15">
        <v>4.1116764502262301E-2</v>
      </c>
      <c r="J5" s="15">
        <v>2.3332653084557142</v>
      </c>
      <c r="K5" s="15">
        <v>3.6056597652272702</v>
      </c>
      <c r="L5" s="15">
        <f t="shared" si="0"/>
        <v>0.20126859578634196</v>
      </c>
      <c r="M5" s="15">
        <f t="shared" si="1"/>
        <v>2.6607147222895287E-2</v>
      </c>
      <c r="N5" s="15">
        <f t="shared" si="2"/>
        <v>0.17466144856344668</v>
      </c>
      <c r="O5" s="15">
        <f t="shared" si="3"/>
        <v>0.22787574300923724</v>
      </c>
      <c r="P5" s="15">
        <v>98.937808256721496</v>
      </c>
      <c r="S5" s="2"/>
    </row>
    <row r="6" spans="1:19" x14ac:dyDescent="0.4">
      <c r="A6" s="10" t="s">
        <v>4</v>
      </c>
      <c r="B6" s="10" t="s">
        <v>27</v>
      </c>
      <c r="C6" s="10" t="s">
        <v>42</v>
      </c>
      <c r="D6" s="10" t="s">
        <v>32</v>
      </c>
      <c r="E6" s="10" t="s">
        <v>1</v>
      </c>
      <c r="F6" s="18">
        <v>2</v>
      </c>
      <c r="G6" s="14">
        <v>0</v>
      </c>
      <c r="H6" s="15">
        <v>0.33664896550000001</v>
      </c>
      <c r="I6" s="15">
        <v>4.2505324937720745E-2</v>
      </c>
      <c r="J6" s="15">
        <v>2.003007520800002</v>
      </c>
      <c r="K6" s="15">
        <v>3.9533111236955749</v>
      </c>
      <c r="L6" s="15">
        <f t="shared" si="0"/>
        <v>0.17056851552217112</v>
      </c>
      <c r="M6" s="15">
        <f t="shared" si="1"/>
        <v>2.1535994223676139E-2</v>
      </c>
      <c r="N6" s="15">
        <f t="shared" si="2"/>
        <v>0.14903252129849498</v>
      </c>
      <c r="O6" s="15">
        <f t="shared" si="3"/>
        <v>0.19210450974584725</v>
      </c>
      <c r="P6" s="15">
        <v>91.188658581339155</v>
      </c>
      <c r="S6" s="2"/>
    </row>
    <row r="7" spans="1:19" x14ac:dyDescent="0.4">
      <c r="A7" s="10" t="s">
        <v>4</v>
      </c>
      <c r="B7" s="10" t="s">
        <v>27</v>
      </c>
      <c r="C7" s="10" t="s">
        <v>43</v>
      </c>
      <c r="D7" s="10" t="s">
        <v>32</v>
      </c>
      <c r="E7" s="10" t="s">
        <v>1</v>
      </c>
      <c r="F7" s="18">
        <v>3</v>
      </c>
      <c r="G7" s="14">
        <v>0</v>
      </c>
      <c r="H7" s="15">
        <v>0.43104556933333305</v>
      </c>
      <c r="I7" s="15">
        <v>9.0883726899785452E-2</v>
      </c>
      <c r="J7" s="15">
        <v>2.2105921735053395</v>
      </c>
      <c r="K7" s="15">
        <v>5.6900428350310799</v>
      </c>
      <c r="L7" s="15">
        <f t="shared" si="0"/>
        <v>0.16746200153820362</v>
      </c>
      <c r="M7" s="15">
        <f t="shared" si="1"/>
        <v>3.5308496123573563E-2</v>
      </c>
      <c r="N7" s="15">
        <f t="shared" si="2"/>
        <v>0.13215350541463006</v>
      </c>
      <c r="O7" s="15">
        <f t="shared" si="3"/>
        <v>0.20277049766177718</v>
      </c>
      <c r="P7" s="15">
        <v>87.741082578556998</v>
      </c>
      <c r="S7" s="2"/>
    </row>
    <row r="8" spans="1:19" x14ac:dyDescent="0.4">
      <c r="A8" s="19" t="s">
        <v>4</v>
      </c>
      <c r="B8" s="19" t="s">
        <v>27</v>
      </c>
      <c r="C8" s="19" t="s">
        <v>44</v>
      </c>
      <c r="D8" s="19" t="s">
        <v>32</v>
      </c>
      <c r="E8" s="19" t="s">
        <v>1</v>
      </c>
      <c r="F8" s="20">
        <v>4</v>
      </c>
      <c r="G8" s="21">
        <v>0</v>
      </c>
      <c r="H8" s="22">
        <v>0.35371427050000004</v>
      </c>
      <c r="I8" s="22">
        <v>5.6623669599062079E-2</v>
      </c>
      <c r="J8" s="22">
        <v>2.0208923435503308</v>
      </c>
      <c r="K8" s="22">
        <v>4.330326409420695</v>
      </c>
      <c r="L8" s="22">
        <f t="shared" si="0"/>
        <v>0.16507265122158957</v>
      </c>
      <c r="M8" s="22">
        <f t="shared" si="1"/>
        <v>2.6425338308798878E-2</v>
      </c>
      <c r="N8" s="22">
        <f t="shared" si="2"/>
        <v>0.1386473129127907</v>
      </c>
      <c r="O8" s="22">
        <f t="shared" si="3"/>
        <v>0.19149798953038843</v>
      </c>
      <c r="P8" s="22">
        <v>92.51108920547027</v>
      </c>
      <c r="S8" s="2"/>
    </row>
    <row r="9" spans="1:19" x14ac:dyDescent="0.4">
      <c r="A9" s="9" t="s">
        <v>5</v>
      </c>
      <c r="B9" s="9" t="s">
        <v>27</v>
      </c>
      <c r="C9" s="9" t="s">
        <v>31</v>
      </c>
      <c r="D9" s="9" t="s">
        <v>32</v>
      </c>
      <c r="E9" s="9" t="s">
        <v>1</v>
      </c>
      <c r="F9" s="23">
        <v>4</v>
      </c>
      <c r="G9" s="24">
        <v>0</v>
      </c>
      <c r="H9" s="25">
        <v>0.26907926900000001</v>
      </c>
      <c r="I9" s="25">
        <v>7.344706749007586E-2</v>
      </c>
      <c r="J9" s="25">
        <v>2.2674897865107062</v>
      </c>
      <c r="K9" s="25">
        <v>5.3018626140288196</v>
      </c>
      <c r="L9" s="25">
        <f t="shared" si="0"/>
        <v>0.11507927282099702</v>
      </c>
      <c r="M9" s="25">
        <f t="shared" si="1"/>
        <v>3.1411691985801481E-2</v>
      </c>
      <c r="N9" s="25">
        <f t="shared" si="2"/>
        <v>8.3667580835195543E-2</v>
      </c>
      <c r="O9" s="25">
        <f t="shared" si="3"/>
        <v>0.14649096480679849</v>
      </c>
      <c r="P9" s="25">
        <v>92.673602078803469</v>
      </c>
      <c r="R9" s="17">
        <f>AVERAGE(L9:L14)</f>
        <v>0.13827226735018702</v>
      </c>
      <c r="S9" s="2">
        <f>STDEV(L9:L14)</f>
        <v>1.6461546918357318E-2</v>
      </c>
    </row>
    <row r="10" spans="1:19" x14ac:dyDescent="0.4">
      <c r="A10" s="10" t="s">
        <v>5</v>
      </c>
      <c r="B10" s="10" t="s">
        <v>27</v>
      </c>
      <c r="C10" s="10" t="s">
        <v>33</v>
      </c>
      <c r="D10" s="10" t="s">
        <v>32</v>
      </c>
      <c r="E10" s="10" t="s">
        <v>1</v>
      </c>
      <c r="F10" s="18">
        <v>3</v>
      </c>
      <c r="G10" s="14">
        <v>0</v>
      </c>
      <c r="H10" s="15">
        <v>0.34988290366666663</v>
      </c>
      <c r="I10" s="15">
        <v>7.445785296589201E-2</v>
      </c>
      <c r="J10" s="15">
        <v>1.9239730981693459</v>
      </c>
      <c r="K10" s="15">
        <v>4.8698584112116432</v>
      </c>
      <c r="L10" s="15">
        <f t="shared" si="0"/>
        <v>0.13823097866957423</v>
      </c>
      <c r="M10" s="15">
        <f t="shared" si="1"/>
        <v>2.9416647047482102E-2</v>
      </c>
      <c r="N10" s="15">
        <f t="shared" si="2"/>
        <v>0.10881433162209213</v>
      </c>
      <c r="O10" s="15">
        <f t="shared" si="3"/>
        <v>0.16764762571705633</v>
      </c>
      <c r="P10" s="15">
        <v>89.321180596880581</v>
      </c>
      <c r="S10" s="2"/>
    </row>
    <row r="11" spans="1:19" x14ac:dyDescent="0.4">
      <c r="A11" s="10" t="s">
        <v>5</v>
      </c>
      <c r="B11" s="10" t="s">
        <v>27</v>
      </c>
      <c r="C11" s="10" t="s">
        <v>34</v>
      </c>
      <c r="D11" s="10" t="s">
        <v>32</v>
      </c>
      <c r="E11" s="10" t="s">
        <v>1</v>
      </c>
      <c r="F11" s="18">
        <v>2</v>
      </c>
      <c r="G11" s="14">
        <v>0</v>
      </c>
      <c r="H11" s="15">
        <v>0.35351648250000001</v>
      </c>
      <c r="I11" s="15">
        <v>1.2273516151884295E-2</v>
      </c>
      <c r="J11" s="15">
        <v>1.599537450452055</v>
      </c>
      <c r="K11" s="15">
        <v>4.4983952017415696</v>
      </c>
      <c r="L11" s="15">
        <f t="shared" si="0"/>
        <v>0.12570324032266164</v>
      </c>
      <c r="M11" s="15">
        <f t="shared" si="1"/>
        <v>4.3642116473151457E-3</v>
      </c>
      <c r="N11" s="15">
        <f t="shared" si="2"/>
        <v>0.12133902867534649</v>
      </c>
      <c r="O11" s="15">
        <f t="shared" si="3"/>
        <v>0.13006745196997679</v>
      </c>
      <c r="P11" s="15">
        <v>96.998076740525207</v>
      </c>
      <c r="S11" s="2"/>
    </row>
    <row r="12" spans="1:19" x14ac:dyDescent="0.4">
      <c r="A12" s="10" t="s">
        <v>5</v>
      </c>
      <c r="B12" s="10" t="s">
        <v>27</v>
      </c>
      <c r="C12" s="10" t="s">
        <v>35</v>
      </c>
      <c r="D12" s="10" t="s">
        <v>32</v>
      </c>
      <c r="E12" s="10" t="s">
        <v>1</v>
      </c>
      <c r="F12" s="18">
        <v>4</v>
      </c>
      <c r="G12" s="14">
        <v>0</v>
      </c>
      <c r="H12" s="15">
        <v>0.34619306075</v>
      </c>
      <c r="I12" s="15">
        <v>8.4973829557076386E-2</v>
      </c>
      <c r="J12" s="15">
        <v>1.7893532158073442</v>
      </c>
      <c r="K12" s="15">
        <v>4.3784613294601797</v>
      </c>
      <c r="L12" s="15">
        <f t="shared" si="0"/>
        <v>0.14147930515571625</v>
      </c>
      <c r="M12" s="15">
        <f t="shared" si="1"/>
        <v>3.4726399010166845E-2</v>
      </c>
      <c r="N12" s="15">
        <f t="shared" si="2"/>
        <v>0.1067529061455494</v>
      </c>
      <c r="O12" s="15">
        <f t="shared" si="3"/>
        <v>0.1762057041658831</v>
      </c>
      <c r="P12" s="15">
        <v>96.004099859614143</v>
      </c>
      <c r="S12" s="2"/>
    </row>
    <row r="13" spans="1:19" x14ac:dyDescent="0.4">
      <c r="A13" s="10" t="s">
        <v>5</v>
      </c>
      <c r="B13" s="10" t="s">
        <v>27</v>
      </c>
      <c r="C13" s="10" t="s">
        <v>36</v>
      </c>
      <c r="D13" s="10" t="s">
        <v>32</v>
      </c>
      <c r="E13" s="10" t="s">
        <v>1</v>
      </c>
      <c r="F13" s="18">
        <v>4</v>
      </c>
      <c r="G13" s="14">
        <v>0</v>
      </c>
      <c r="H13" s="15">
        <v>0.38698441849999998</v>
      </c>
      <c r="I13" s="15">
        <v>0.16312916730882343</v>
      </c>
      <c r="J13" s="15">
        <v>1.620032676920014</v>
      </c>
      <c r="K13" s="15">
        <v>4.2675276697541573</v>
      </c>
      <c r="L13" s="15">
        <f t="shared" si="0"/>
        <v>0.14690646480682476</v>
      </c>
      <c r="M13" s="15">
        <f t="shared" si="1"/>
        <v>6.1926858370966419E-2</v>
      </c>
      <c r="N13" s="15">
        <f t="shared" si="2"/>
        <v>8.4979606435858335E-2</v>
      </c>
      <c r="O13" s="15">
        <f t="shared" si="3"/>
        <v>0.20883332317779119</v>
      </c>
      <c r="P13" s="15">
        <v>92.27241485127783</v>
      </c>
      <c r="S13" s="2"/>
    </row>
    <row r="14" spans="1:19" x14ac:dyDescent="0.4">
      <c r="A14" s="19" t="s">
        <v>5</v>
      </c>
      <c r="B14" s="19" t="s">
        <v>27</v>
      </c>
      <c r="C14" s="19" t="s">
        <v>37</v>
      </c>
      <c r="D14" s="19" t="s">
        <v>32</v>
      </c>
      <c r="E14" s="19" t="s">
        <v>1</v>
      </c>
      <c r="F14" s="20">
        <v>3</v>
      </c>
      <c r="G14" s="21">
        <v>0</v>
      </c>
      <c r="H14" s="22">
        <v>0.48738170033333333</v>
      </c>
      <c r="I14" s="22">
        <v>0.10728633716783728</v>
      </c>
      <c r="J14" s="22">
        <v>2.5444615410059974</v>
      </c>
      <c r="K14" s="22">
        <v>7.6440288444064803</v>
      </c>
      <c r="L14" s="22">
        <f t="shared" si="0"/>
        <v>0.16223434232534817</v>
      </c>
      <c r="M14" s="22">
        <f t="shared" si="1"/>
        <v>3.5712314063116306E-2</v>
      </c>
      <c r="N14" s="22">
        <f t="shared" si="2"/>
        <v>0.12652202826223186</v>
      </c>
      <c r="O14" s="22">
        <f t="shared" si="3"/>
        <v>0.19794665638846448</v>
      </c>
      <c r="P14" s="22">
        <v>95.851052381654583</v>
      </c>
      <c r="S14" s="2"/>
    </row>
    <row r="15" spans="1:19" x14ac:dyDescent="0.4">
      <c r="A15" s="9" t="s">
        <v>6</v>
      </c>
      <c r="B15" s="9" t="s">
        <v>27</v>
      </c>
      <c r="C15" s="9" t="s">
        <v>45</v>
      </c>
      <c r="D15" s="9" t="s">
        <v>32</v>
      </c>
      <c r="E15" s="9" t="s">
        <v>1</v>
      </c>
      <c r="F15" s="23">
        <v>5</v>
      </c>
      <c r="G15" s="24">
        <v>0</v>
      </c>
      <c r="H15" s="25">
        <v>0.24366675240000002</v>
      </c>
      <c r="I15" s="25">
        <v>3.0074868608829713E-2</v>
      </c>
      <c r="J15" s="25">
        <v>2.7991873520353168</v>
      </c>
      <c r="K15" s="25">
        <v>4.7811848240241144</v>
      </c>
      <c r="L15" s="25">
        <f t="shared" si="0"/>
        <v>0.14265687617897474</v>
      </c>
      <c r="M15" s="25">
        <f t="shared" si="1"/>
        <v>1.7607600400836445E-2</v>
      </c>
      <c r="N15" s="25">
        <f t="shared" si="2"/>
        <v>0.12504927577813829</v>
      </c>
      <c r="O15" s="25">
        <f t="shared" si="3"/>
        <v>0.16026447657981119</v>
      </c>
      <c r="P15" s="25">
        <v>81.342264299230322</v>
      </c>
      <c r="R15" s="17">
        <f>AVERAGE(L15:L19)</f>
        <v>0.14756067172589027</v>
      </c>
      <c r="S15" s="2">
        <f>STDEV(L15:L19)</f>
        <v>8.7907900964585128E-3</v>
      </c>
    </row>
    <row r="16" spans="1:19" x14ac:dyDescent="0.4">
      <c r="A16" s="10" t="s">
        <v>6</v>
      </c>
      <c r="B16" s="10" t="s">
        <v>27</v>
      </c>
      <c r="C16" s="10" t="s">
        <v>46</v>
      </c>
      <c r="D16" s="10" t="s">
        <v>32</v>
      </c>
      <c r="E16" s="10" t="s">
        <v>1</v>
      </c>
      <c r="F16" s="18">
        <v>5</v>
      </c>
      <c r="G16" s="14">
        <v>0</v>
      </c>
      <c r="H16" s="15">
        <v>0.26391069759999997</v>
      </c>
      <c r="I16" s="15">
        <v>6.2172676648869558E-2</v>
      </c>
      <c r="J16" s="15">
        <v>2.7919820008058194</v>
      </c>
      <c r="K16" s="15">
        <v>4.7131918978195557</v>
      </c>
      <c r="L16" s="15">
        <f t="shared" si="0"/>
        <v>0.15633437668009781</v>
      </c>
      <c r="M16" s="15">
        <f t="shared" si="1"/>
        <v>3.6829604630753306E-2</v>
      </c>
      <c r="N16" s="15">
        <f t="shared" si="2"/>
        <v>0.11950477204934451</v>
      </c>
      <c r="O16" s="15">
        <f t="shared" si="3"/>
        <v>0.19316398131085111</v>
      </c>
      <c r="P16" s="15">
        <v>85.2118772400583</v>
      </c>
      <c r="S16" s="2"/>
    </row>
    <row r="17" spans="1:19" x14ac:dyDescent="0.4">
      <c r="A17" s="10" t="s">
        <v>6</v>
      </c>
      <c r="B17" s="10" t="s">
        <v>27</v>
      </c>
      <c r="C17" s="10" t="s">
        <v>47</v>
      </c>
      <c r="D17" s="10" t="s">
        <v>32</v>
      </c>
      <c r="E17" s="10" t="s">
        <v>1</v>
      </c>
      <c r="F17" s="18">
        <v>5</v>
      </c>
      <c r="G17" s="14">
        <v>0</v>
      </c>
      <c r="H17" s="15">
        <v>0.37386891659999999</v>
      </c>
      <c r="I17" s="15">
        <v>7.7903415596241019E-2</v>
      </c>
      <c r="J17" s="15">
        <v>2.991939029002797</v>
      </c>
      <c r="K17" s="15">
        <v>7.0857636690644714</v>
      </c>
      <c r="L17" s="15">
        <f t="shared" si="0"/>
        <v>0.1578648478201671</v>
      </c>
      <c r="M17" s="15">
        <f t="shared" si="1"/>
        <v>3.289444589192634E-2</v>
      </c>
      <c r="N17" s="15">
        <f t="shared" si="2"/>
        <v>0.12497040192824077</v>
      </c>
      <c r="O17" s="15">
        <f t="shared" si="3"/>
        <v>0.19075929371209344</v>
      </c>
      <c r="P17" s="15">
        <v>88.649877067971829</v>
      </c>
      <c r="S17" s="2"/>
    </row>
    <row r="18" spans="1:19" x14ac:dyDescent="0.4">
      <c r="A18" s="10" t="s">
        <v>6</v>
      </c>
      <c r="B18" s="10" t="s">
        <v>27</v>
      </c>
      <c r="C18" s="10" t="s">
        <v>48</v>
      </c>
      <c r="D18" s="10" t="s">
        <v>32</v>
      </c>
      <c r="E18" s="10" t="s">
        <v>1</v>
      </c>
      <c r="F18" s="18">
        <v>4</v>
      </c>
      <c r="G18" s="14">
        <v>0</v>
      </c>
      <c r="H18" s="15">
        <v>0.21913110600000002</v>
      </c>
      <c r="I18" s="15">
        <v>3.4418847250730751E-2</v>
      </c>
      <c r="J18" s="15">
        <v>2.7990215506595679</v>
      </c>
      <c r="K18" s="15">
        <v>4.3930245954191172</v>
      </c>
      <c r="L18" s="15">
        <f t="shared" si="0"/>
        <v>0.13961967997025276</v>
      </c>
      <c r="M18" s="15">
        <f t="shared" si="1"/>
        <v>2.193001498423524E-2</v>
      </c>
      <c r="N18" s="15">
        <f t="shared" si="2"/>
        <v>0.11768966498601752</v>
      </c>
      <c r="O18" s="15">
        <f t="shared" si="3"/>
        <v>0.16154969495448801</v>
      </c>
      <c r="P18" s="15">
        <v>90.525022399598072</v>
      </c>
      <c r="S18" s="2"/>
    </row>
    <row r="19" spans="1:19" x14ac:dyDescent="0.4">
      <c r="A19" s="19" t="s">
        <v>6</v>
      </c>
      <c r="B19" s="19" t="s">
        <v>27</v>
      </c>
      <c r="C19" s="19" t="s">
        <v>49</v>
      </c>
      <c r="D19" s="19" t="s">
        <v>32</v>
      </c>
      <c r="E19" s="19" t="s">
        <v>1</v>
      </c>
      <c r="F19" s="20">
        <v>5</v>
      </c>
      <c r="G19" s="21">
        <v>0</v>
      </c>
      <c r="H19" s="22">
        <v>0.27234647840000004</v>
      </c>
      <c r="I19" s="22">
        <v>3.31166046810627E-2</v>
      </c>
      <c r="J19" s="22">
        <v>2.7300233793534003</v>
      </c>
      <c r="K19" s="22">
        <v>5.2609141396451324</v>
      </c>
      <c r="L19" s="22">
        <f t="shared" si="0"/>
        <v>0.1413275779799589</v>
      </c>
      <c r="M19" s="22">
        <f t="shared" si="1"/>
        <v>1.7185056175466083E-2</v>
      </c>
      <c r="N19" s="22">
        <f t="shared" si="2"/>
        <v>0.12414252180449281</v>
      </c>
      <c r="O19" s="22">
        <f t="shared" si="3"/>
        <v>0.15851263415542499</v>
      </c>
      <c r="P19" s="22">
        <v>89.491737151819876</v>
      </c>
      <c r="S19" s="2"/>
    </row>
    <row r="20" spans="1:19" x14ac:dyDescent="0.4">
      <c r="A20" s="9" t="s">
        <v>7</v>
      </c>
      <c r="B20" s="9" t="s">
        <v>27</v>
      </c>
      <c r="C20" s="9" t="s">
        <v>50</v>
      </c>
      <c r="D20" s="9" t="s">
        <v>32</v>
      </c>
      <c r="E20" s="9" t="s">
        <v>1</v>
      </c>
      <c r="F20" s="23">
        <v>3</v>
      </c>
      <c r="G20" s="24">
        <v>0</v>
      </c>
      <c r="H20" s="25">
        <v>0.29405890400000001</v>
      </c>
      <c r="I20" s="25">
        <v>0.16895235576484266</v>
      </c>
      <c r="J20" s="25">
        <v>1.8797044270656851</v>
      </c>
      <c r="K20" s="25">
        <v>2.9330009675758433</v>
      </c>
      <c r="L20" s="25">
        <f t="shared" si="0"/>
        <v>0.18845674780793953</v>
      </c>
      <c r="M20" s="25">
        <f t="shared" si="1"/>
        <v>0.10827834515064447</v>
      </c>
      <c r="N20" s="25">
        <f t="shared" si="2"/>
        <v>8.0178402657295061E-2</v>
      </c>
      <c r="O20" s="25">
        <f t="shared" si="3"/>
        <v>0.29673509295858402</v>
      </c>
      <c r="P20" s="25">
        <v>83.668385861257377</v>
      </c>
      <c r="R20" s="17">
        <f>AVERAGE(L20:L25)</f>
        <v>0.14625507273725896</v>
      </c>
      <c r="S20" s="2">
        <f>STDEV(L20:L25)</f>
        <v>2.3097090099922449E-2</v>
      </c>
    </row>
    <row r="21" spans="1:19" x14ac:dyDescent="0.4">
      <c r="A21" s="10" t="s">
        <v>7</v>
      </c>
      <c r="B21" s="10" t="s">
        <v>27</v>
      </c>
      <c r="C21" s="10" t="s">
        <v>51</v>
      </c>
      <c r="D21" s="10" t="s">
        <v>32</v>
      </c>
      <c r="E21" s="10" t="s">
        <v>1</v>
      </c>
      <c r="F21" s="18">
        <v>4</v>
      </c>
      <c r="G21" s="14">
        <v>0</v>
      </c>
      <c r="H21" s="15">
        <v>0.27775172525000003</v>
      </c>
      <c r="I21" s="15">
        <v>3.822687089791442E-2</v>
      </c>
      <c r="J21" s="15">
        <v>2.0596820131838025</v>
      </c>
      <c r="K21" s="15">
        <v>4.0680910914947974</v>
      </c>
      <c r="L21" s="15">
        <f t="shared" si="0"/>
        <v>0.14062621012205179</v>
      </c>
      <c r="M21" s="15">
        <f t="shared" si="1"/>
        <v>1.9354335150790061E-2</v>
      </c>
      <c r="N21" s="15">
        <f t="shared" si="2"/>
        <v>0.12127187497126173</v>
      </c>
      <c r="O21" s="15">
        <f t="shared" si="3"/>
        <v>0.15998054527284183</v>
      </c>
      <c r="P21" s="15">
        <v>102.56938999944882</v>
      </c>
      <c r="S21" s="2"/>
    </row>
    <row r="22" spans="1:19" x14ac:dyDescent="0.4">
      <c r="A22" s="10" t="s">
        <v>7</v>
      </c>
      <c r="B22" s="10" t="s">
        <v>27</v>
      </c>
      <c r="C22" s="10" t="s">
        <v>52</v>
      </c>
      <c r="D22" s="10" t="s">
        <v>32</v>
      </c>
      <c r="E22" s="10" t="s">
        <v>1</v>
      </c>
      <c r="F22" s="18">
        <v>3</v>
      </c>
      <c r="G22" s="14">
        <v>0</v>
      </c>
      <c r="H22" s="15">
        <v>0.32119466399999969</v>
      </c>
      <c r="I22" s="15">
        <v>0.19991231166976167</v>
      </c>
      <c r="J22" s="15">
        <v>1.7240649709953557</v>
      </c>
      <c r="K22" s="15">
        <v>4.183430048849023</v>
      </c>
      <c r="L22" s="15">
        <f t="shared" si="0"/>
        <v>0.13236996020176725</v>
      </c>
      <c r="M22" s="15">
        <f t="shared" si="1"/>
        <v>8.2387373470094977E-2</v>
      </c>
      <c r="N22" s="15">
        <f t="shared" si="2"/>
        <v>4.9982586731672274E-2</v>
      </c>
      <c r="O22" s="15">
        <f t="shared" si="3"/>
        <v>0.21475733367186223</v>
      </c>
      <c r="P22" s="15">
        <v>75.925975000000008</v>
      </c>
      <c r="S22" s="2"/>
    </row>
    <row r="23" spans="1:19" x14ac:dyDescent="0.4">
      <c r="A23" s="10" t="s">
        <v>7</v>
      </c>
      <c r="B23" s="10" t="s">
        <v>27</v>
      </c>
      <c r="C23" s="10" t="s">
        <v>53</v>
      </c>
      <c r="D23" s="10" t="s">
        <v>32</v>
      </c>
      <c r="E23" s="10" t="s">
        <v>1</v>
      </c>
      <c r="F23" s="18">
        <v>4</v>
      </c>
      <c r="G23" s="14">
        <v>0</v>
      </c>
      <c r="H23" s="15">
        <v>0.44326260750000002</v>
      </c>
      <c r="I23" s="15">
        <v>1.6383392845457961E-2</v>
      </c>
      <c r="J23" s="15">
        <v>2.1222965968178196</v>
      </c>
      <c r="K23" s="15">
        <v>6.2172669452866369</v>
      </c>
      <c r="L23" s="15">
        <f t="shared" si="0"/>
        <v>0.15131000995654881</v>
      </c>
      <c r="M23" s="15">
        <f t="shared" si="1"/>
        <v>5.5925568559678125E-3</v>
      </c>
      <c r="N23" s="15">
        <f t="shared" si="2"/>
        <v>0.14571745310058098</v>
      </c>
      <c r="O23" s="15">
        <f t="shared" si="3"/>
        <v>0.15690256681251663</v>
      </c>
      <c r="P23" s="15">
        <v>86.185175000000001</v>
      </c>
      <c r="S23" s="2"/>
    </row>
    <row r="24" spans="1:19" x14ac:dyDescent="0.4">
      <c r="A24" s="10" t="s">
        <v>7</v>
      </c>
      <c r="B24" s="10" t="s">
        <v>27</v>
      </c>
      <c r="C24" s="10" t="s">
        <v>54</v>
      </c>
      <c r="D24" s="10" t="s">
        <v>32</v>
      </c>
      <c r="E24" s="10" t="s">
        <v>1</v>
      </c>
      <c r="F24" s="18">
        <v>3</v>
      </c>
      <c r="G24" s="14">
        <v>0</v>
      </c>
      <c r="H24" s="15">
        <v>0.28095790250000002</v>
      </c>
      <c r="I24" s="15">
        <v>7.4134426118932159E-2</v>
      </c>
      <c r="J24" s="15">
        <v>1.6709215388251097</v>
      </c>
      <c r="K24" s="15">
        <v>3.2692467458397334</v>
      </c>
      <c r="L24" s="15">
        <f t="shared" si="0"/>
        <v>0.14359840271701205</v>
      </c>
      <c r="M24" s="15">
        <f t="shared" si="1"/>
        <v>3.789032122711336E-2</v>
      </c>
      <c r="N24" s="15">
        <f t="shared" si="2"/>
        <v>0.10570808148989869</v>
      </c>
      <c r="O24" s="15">
        <f t="shared" si="3"/>
        <v>0.18148872394412541</v>
      </c>
      <c r="P24" s="15">
        <v>94.408356861185666</v>
      </c>
      <c r="S24" s="2"/>
    </row>
    <row r="25" spans="1:19" x14ac:dyDescent="0.4">
      <c r="A25" s="19" t="s">
        <v>7</v>
      </c>
      <c r="B25" s="19" t="s">
        <v>27</v>
      </c>
      <c r="C25" s="19" t="s">
        <v>55</v>
      </c>
      <c r="D25" s="19" t="s">
        <v>32</v>
      </c>
      <c r="E25" s="19" t="s">
        <v>1</v>
      </c>
      <c r="F25" s="20">
        <v>5</v>
      </c>
      <c r="G25" s="21">
        <v>0</v>
      </c>
      <c r="H25" s="22">
        <v>0.261625942</v>
      </c>
      <c r="I25" s="22">
        <v>4.287017556527889E-2</v>
      </c>
      <c r="J25" s="22">
        <v>2.168986154236876</v>
      </c>
      <c r="K25" s="22">
        <v>4.683232106829915</v>
      </c>
      <c r="L25" s="22">
        <f t="shared" si="0"/>
        <v>0.12116910561823431</v>
      </c>
      <c r="M25" s="22">
        <f t="shared" si="1"/>
        <v>1.9854838519574352E-2</v>
      </c>
      <c r="N25" s="22">
        <f t="shared" si="2"/>
        <v>0.10131426709865995</v>
      </c>
      <c r="O25" s="22">
        <f t="shared" si="3"/>
        <v>0.14102394413780867</v>
      </c>
      <c r="P25" s="22">
        <v>104.84931635085641</v>
      </c>
      <c r="S25" s="2"/>
    </row>
    <row r="26" spans="1:19" x14ac:dyDescent="0.4">
      <c r="A26" s="9" t="s">
        <v>4</v>
      </c>
      <c r="B26" s="9" t="s">
        <v>27</v>
      </c>
      <c r="C26" s="9" t="s">
        <v>22</v>
      </c>
      <c r="D26" s="9" t="s">
        <v>16</v>
      </c>
      <c r="E26" s="9" t="s">
        <v>1</v>
      </c>
      <c r="F26" s="23">
        <v>6</v>
      </c>
      <c r="G26" s="24">
        <v>31</v>
      </c>
      <c r="H26" s="25">
        <v>0.44286859433333331</v>
      </c>
      <c r="I26" s="25">
        <v>3.9241519705023126E-2</v>
      </c>
      <c r="J26" s="25">
        <v>2.6559970950556195</v>
      </c>
      <c r="K26" s="25">
        <v>4.6651067950285929</v>
      </c>
      <c r="L26" s="25">
        <f t="shared" si="0"/>
        <v>0.25213950113514805</v>
      </c>
      <c r="M26" s="25">
        <f t="shared" si="1"/>
        <v>2.2341474037245585E-2</v>
      </c>
      <c r="N26" s="25">
        <f t="shared" si="2"/>
        <v>0.22979802709790245</v>
      </c>
      <c r="O26" s="25">
        <f t="shared" si="3"/>
        <v>0.27448097517239362</v>
      </c>
      <c r="P26" s="25">
        <v>66.186760464174554</v>
      </c>
      <c r="R26" s="17">
        <f>AVERAGE(L26:L27)</f>
        <v>0.24445567978282973</v>
      </c>
      <c r="S26" s="2">
        <f>STDEV(L26:L27)</f>
        <v>1.0866564367300564E-2</v>
      </c>
    </row>
    <row r="27" spans="1:19" x14ac:dyDescent="0.4">
      <c r="A27" s="19" t="s">
        <v>4</v>
      </c>
      <c r="B27" s="19" t="s">
        <v>27</v>
      </c>
      <c r="C27" s="19" t="s">
        <v>23</v>
      </c>
      <c r="D27" s="19" t="s">
        <v>16</v>
      </c>
      <c r="E27" s="19" t="s">
        <v>1</v>
      </c>
      <c r="F27" s="20">
        <v>3</v>
      </c>
      <c r="G27" s="21">
        <v>24</v>
      </c>
      <c r="H27" s="22">
        <v>0.32936839966666664</v>
      </c>
      <c r="I27" s="22">
        <v>2.6181473452240697E-2</v>
      </c>
      <c r="J27" s="22">
        <v>2.5003956546743087</v>
      </c>
      <c r="K27" s="22">
        <v>3.4782483052362534</v>
      </c>
      <c r="L27" s="22">
        <f t="shared" si="0"/>
        <v>0.23677185843051138</v>
      </c>
      <c r="M27" s="22">
        <f t="shared" si="1"/>
        <v>1.8820980191207738E-2</v>
      </c>
      <c r="N27" s="22">
        <f t="shared" si="2"/>
        <v>0.21795087823930365</v>
      </c>
      <c r="O27" s="22">
        <f t="shared" si="3"/>
        <v>0.25559283862171911</v>
      </c>
      <c r="P27" s="22">
        <v>90.967476309547195</v>
      </c>
      <c r="S27" s="2"/>
    </row>
    <row r="28" spans="1:19" x14ac:dyDescent="0.4">
      <c r="A28" s="9" t="s">
        <v>5</v>
      </c>
      <c r="B28" s="9" t="s">
        <v>27</v>
      </c>
      <c r="C28" s="9" t="s">
        <v>19</v>
      </c>
      <c r="D28" s="9" t="s">
        <v>16</v>
      </c>
      <c r="E28" s="9" t="s">
        <v>1</v>
      </c>
      <c r="F28" s="23">
        <v>1</v>
      </c>
      <c r="G28" s="24">
        <v>37</v>
      </c>
      <c r="H28" s="25">
        <v>0.36172934699999998</v>
      </c>
      <c r="I28" s="25">
        <v>0</v>
      </c>
      <c r="J28" s="25">
        <v>3.1547368452600004</v>
      </c>
      <c r="K28" s="25">
        <v>4.5138879327948702</v>
      </c>
      <c r="L28" s="25">
        <f t="shared" si="0"/>
        <v>0.25281108347901887</v>
      </c>
      <c r="M28" s="25">
        <f t="shared" si="1"/>
        <v>0</v>
      </c>
      <c r="N28" s="25">
        <f t="shared" si="2"/>
        <v>0.25281108347901887</v>
      </c>
      <c r="O28" s="25">
        <f t="shared" si="3"/>
        <v>0.25281108347901887</v>
      </c>
      <c r="P28" s="25">
        <v>75.108202910547845</v>
      </c>
      <c r="R28" s="17">
        <f>AVERAGE(L28:L30)</f>
        <v>0.2113700583756791</v>
      </c>
      <c r="S28" s="2">
        <f>STDEV(L28:L30)</f>
        <v>3.6401394720729376E-2</v>
      </c>
    </row>
    <row r="29" spans="1:19" x14ac:dyDescent="0.4">
      <c r="A29" s="10" t="s">
        <v>5</v>
      </c>
      <c r="B29" s="10" t="s">
        <v>27</v>
      </c>
      <c r="C29" s="10" t="s">
        <v>20</v>
      </c>
      <c r="D29" s="10" t="s">
        <v>16</v>
      </c>
      <c r="E29" s="10" t="s">
        <v>1</v>
      </c>
      <c r="F29" s="18">
        <v>3</v>
      </c>
      <c r="G29" s="13">
        <v>38</v>
      </c>
      <c r="H29" s="15">
        <v>0.34920655899999997</v>
      </c>
      <c r="I29" s="15">
        <v>2.5825104603869293E-2</v>
      </c>
      <c r="J29" s="15">
        <v>2.7494265519333063</v>
      </c>
      <c r="K29" s="15">
        <v>4.8802390551389161</v>
      </c>
      <c r="L29" s="15">
        <f t="shared" si="0"/>
        <v>0.19673581039290602</v>
      </c>
      <c r="M29" s="15">
        <f t="shared" si="1"/>
        <v>1.4549334059684125E-2</v>
      </c>
      <c r="N29" s="15">
        <f t="shared" si="2"/>
        <v>0.18218647633322191</v>
      </c>
      <c r="O29" s="15">
        <f t="shared" si="3"/>
        <v>0.21128514445259014</v>
      </c>
      <c r="P29" s="15">
        <v>97.66401348568327</v>
      </c>
      <c r="S29" s="2"/>
    </row>
    <row r="30" spans="1:19" x14ac:dyDescent="0.4">
      <c r="A30" s="19" t="s">
        <v>5</v>
      </c>
      <c r="B30" s="19" t="s">
        <v>27</v>
      </c>
      <c r="C30" s="19" t="s">
        <v>21</v>
      </c>
      <c r="D30" s="19" t="s">
        <v>16</v>
      </c>
      <c r="E30" s="19" t="s">
        <v>1</v>
      </c>
      <c r="F30" s="20">
        <v>4</v>
      </c>
      <c r="G30" s="21">
        <v>21</v>
      </c>
      <c r="H30" s="22">
        <v>0.38628567749999998</v>
      </c>
      <c r="I30" s="22">
        <v>8.4226932179335245E-2</v>
      </c>
      <c r="J30" s="22">
        <v>2.1239341489316317</v>
      </c>
      <c r="K30" s="22">
        <v>4.4453335252063582</v>
      </c>
      <c r="L30" s="22">
        <f t="shared" si="0"/>
        <v>0.18456328125511237</v>
      </c>
      <c r="M30" s="22">
        <f t="shared" si="1"/>
        <v>4.0242752653105875E-2</v>
      </c>
      <c r="N30" s="22">
        <f t="shared" si="2"/>
        <v>0.1443205286020065</v>
      </c>
      <c r="O30" s="22">
        <f t="shared" si="3"/>
        <v>0.22480603390821824</v>
      </c>
      <c r="P30" s="22">
        <v>92.882513459463283</v>
      </c>
      <c r="S30" s="2"/>
    </row>
    <row r="31" spans="1:19" x14ac:dyDescent="0.4">
      <c r="A31" s="9" t="s">
        <v>6</v>
      </c>
      <c r="B31" s="9" t="s">
        <v>27</v>
      </c>
      <c r="C31" s="9" t="s">
        <v>24</v>
      </c>
      <c r="D31" s="9" t="s">
        <v>16</v>
      </c>
      <c r="E31" s="9" t="s">
        <v>1</v>
      </c>
      <c r="F31" s="23">
        <v>2</v>
      </c>
      <c r="G31" s="24">
        <v>25</v>
      </c>
      <c r="H31" s="25">
        <v>0.35211282899999996</v>
      </c>
      <c r="I31" s="25">
        <v>7.4895444944161518E-2</v>
      </c>
      <c r="J31" s="25">
        <v>2.4720153085944641</v>
      </c>
      <c r="K31" s="25">
        <v>3.74833552508714</v>
      </c>
      <c r="L31" s="25">
        <f t="shared" si="0"/>
        <v>0.23221728626341934</v>
      </c>
      <c r="M31" s="25">
        <f t="shared" si="1"/>
        <v>4.9393306764248905E-2</v>
      </c>
      <c r="N31" s="25">
        <f t="shared" si="2"/>
        <v>0.18282397949917042</v>
      </c>
      <c r="O31" s="25">
        <f t="shared" si="3"/>
        <v>0.28161059302766822</v>
      </c>
      <c r="P31" s="25">
        <v>92.306607500254046</v>
      </c>
      <c r="R31" s="17">
        <f>AVERAGE(L31:L33)</f>
        <v>0.29410747946987237</v>
      </c>
      <c r="S31" s="2">
        <f>STDEV(L31:L33)</f>
        <v>5.8858082572938474E-2</v>
      </c>
    </row>
    <row r="32" spans="1:19" x14ac:dyDescent="0.4">
      <c r="A32" s="10" t="s">
        <v>6</v>
      </c>
      <c r="B32" s="10" t="s">
        <v>27</v>
      </c>
      <c r="C32" s="10" t="s">
        <v>25</v>
      </c>
      <c r="D32" s="10" t="s">
        <v>16</v>
      </c>
      <c r="E32" s="10" t="s">
        <v>1</v>
      </c>
      <c r="F32" s="18">
        <v>3</v>
      </c>
      <c r="G32" s="14">
        <v>40</v>
      </c>
      <c r="H32" s="15">
        <v>0.46845044366666672</v>
      </c>
      <c r="I32" s="15">
        <v>5.7698116578358105E-2</v>
      </c>
      <c r="J32" s="15">
        <v>2.5514084206827685</v>
      </c>
      <c r="K32" s="15">
        <v>3.4210108937667596</v>
      </c>
      <c r="L32" s="15">
        <f t="shared" si="0"/>
        <v>0.34937287362090469</v>
      </c>
      <c r="M32" s="15">
        <f t="shared" si="1"/>
        <v>4.3031567296024989E-2</v>
      </c>
      <c r="N32" s="15">
        <f t="shared" si="2"/>
        <v>0.30634130632487971</v>
      </c>
      <c r="O32" s="15">
        <f t="shared" si="3"/>
        <v>0.39240444091692966</v>
      </c>
      <c r="P32" s="15">
        <v>98.514699090757446</v>
      </c>
      <c r="S32" s="2"/>
    </row>
    <row r="33" spans="1:19" x14ac:dyDescent="0.4">
      <c r="A33" s="19" t="s">
        <v>6</v>
      </c>
      <c r="B33" s="19" t="s">
        <v>27</v>
      </c>
      <c r="C33" s="19" t="s">
        <v>26</v>
      </c>
      <c r="D33" s="19" t="s">
        <v>16</v>
      </c>
      <c r="E33" s="19" t="s">
        <v>1</v>
      </c>
      <c r="F33" s="20">
        <v>3</v>
      </c>
      <c r="G33" s="21">
        <v>53</v>
      </c>
      <c r="H33" s="22">
        <v>0.51912330266666662</v>
      </c>
      <c r="I33" s="22">
        <v>6.355322298873077E-2</v>
      </c>
      <c r="J33" s="22">
        <v>2.4719717450151446</v>
      </c>
      <c r="K33" s="22">
        <v>4.2671114077400807</v>
      </c>
      <c r="L33" s="22">
        <f t="shared" si="0"/>
        <v>0.300732278525293</v>
      </c>
      <c r="M33" s="22">
        <f t="shared" si="1"/>
        <v>3.6816890050684808E-2</v>
      </c>
      <c r="N33" s="22">
        <f t="shared" si="2"/>
        <v>0.26391538847460816</v>
      </c>
      <c r="O33" s="22">
        <f t="shared" si="3"/>
        <v>0.33754916857597783</v>
      </c>
      <c r="P33" s="22">
        <v>95.760604031461199</v>
      </c>
      <c r="S33" s="2"/>
    </row>
    <row r="34" spans="1:19" x14ac:dyDescent="0.4">
      <c r="A34" s="10" t="s">
        <v>7</v>
      </c>
      <c r="B34" s="10" t="s">
        <v>27</v>
      </c>
      <c r="C34" s="10" t="s">
        <v>15</v>
      </c>
      <c r="D34" s="10" t="s">
        <v>16</v>
      </c>
      <c r="E34" s="7" t="s">
        <v>1</v>
      </c>
      <c r="F34" s="11">
        <v>2</v>
      </c>
      <c r="G34" s="12">
        <v>20</v>
      </c>
      <c r="H34" s="3">
        <v>0.37633819800000001</v>
      </c>
      <c r="I34" s="3">
        <v>2.118995235041746E-2</v>
      </c>
      <c r="J34" s="3">
        <v>2.3297433985561611</v>
      </c>
      <c r="K34" s="3">
        <v>3.4863146937630702</v>
      </c>
      <c r="L34" s="3">
        <f t="shared" si="0"/>
        <v>0.25148946937680172</v>
      </c>
      <c r="M34" s="3">
        <f t="shared" si="1"/>
        <v>1.4160268346521124E-2</v>
      </c>
      <c r="N34" s="3">
        <f t="shared" si="2"/>
        <v>0.2373292010302806</v>
      </c>
      <c r="O34" s="3">
        <f t="shared" si="3"/>
        <v>0.26564973772332284</v>
      </c>
      <c r="P34" s="3">
        <v>106.50439727074534</v>
      </c>
      <c r="R34" s="17">
        <f>AVERAGE(L34:L36)</f>
        <v>0.28544365417226863</v>
      </c>
      <c r="S34" s="2">
        <f>STDEV(L34:L36)</f>
        <v>3.3412309003568168E-2</v>
      </c>
    </row>
    <row r="35" spans="1:19" x14ac:dyDescent="0.4">
      <c r="A35" s="10" t="s">
        <v>7</v>
      </c>
      <c r="B35" s="10" t="s">
        <v>27</v>
      </c>
      <c r="C35" s="10" t="s">
        <v>17</v>
      </c>
      <c r="D35" s="10" t="s">
        <v>16</v>
      </c>
      <c r="E35" s="7" t="s">
        <v>1</v>
      </c>
      <c r="F35" s="11">
        <v>5</v>
      </c>
      <c r="G35" s="12">
        <v>36</v>
      </c>
      <c r="H35" s="3">
        <v>0.47705503820000006</v>
      </c>
      <c r="I35" s="3">
        <v>2.4431364529875592E-2</v>
      </c>
      <c r="J35" s="3">
        <v>2.3636784888526137</v>
      </c>
      <c r="K35" s="3">
        <v>3.5427366877218041</v>
      </c>
      <c r="L35" s="3">
        <f t="shared" si="0"/>
        <v>0.31828635069043776</v>
      </c>
      <c r="M35" s="3">
        <f t="shared" si="1"/>
        <v>1.6300362088078044E-2</v>
      </c>
      <c r="N35" s="3">
        <f t="shared" si="2"/>
        <v>0.3019859886023597</v>
      </c>
      <c r="O35" s="3">
        <f t="shared" si="3"/>
        <v>0.33458671277851582</v>
      </c>
      <c r="P35" s="3">
        <v>103.10487201455783</v>
      </c>
    </row>
    <row r="36" spans="1:19" x14ac:dyDescent="0.4">
      <c r="A36" s="10" t="s">
        <v>7</v>
      </c>
      <c r="B36" s="10" t="s">
        <v>27</v>
      </c>
      <c r="C36" s="10" t="s">
        <v>18</v>
      </c>
      <c r="D36" s="10" t="s">
        <v>16</v>
      </c>
      <c r="E36" s="7" t="s">
        <v>1</v>
      </c>
      <c r="F36" s="11">
        <v>3</v>
      </c>
      <c r="G36" s="12">
        <v>49</v>
      </c>
      <c r="H36" s="3">
        <v>0.45681350166666634</v>
      </c>
      <c r="I36" s="3">
        <v>3.0758246974953427E-2</v>
      </c>
      <c r="J36" s="3">
        <v>2.4178743068368589</v>
      </c>
      <c r="K36" s="3">
        <v>3.8544680065911003</v>
      </c>
      <c r="L36" s="3">
        <f t="shared" si="0"/>
        <v>0.28655514244956648</v>
      </c>
      <c r="M36" s="3">
        <f t="shared" si="1"/>
        <v>1.9294381210821113E-2</v>
      </c>
      <c r="N36" s="3">
        <f t="shared" si="2"/>
        <v>0.26726076123874537</v>
      </c>
      <c r="O36" s="3">
        <f t="shared" si="3"/>
        <v>0.30584952366038759</v>
      </c>
      <c r="P36" s="3">
        <v>104.53037095019481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EE2BB-76BF-4BCF-A844-4DA17247C5A5}">
  <dimension ref="A1:P9"/>
  <sheetViews>
    <sheetView workbookViewId="0">
      <selection activeCell="E12" sqref="E12"/>
    </sheetView>
  </sheetViews>
  <sheetFormatPr defaultRowHeight="14.6" x14ac:dyDescent="0.4"/>
  <cols>
    <col min="4" max="4" width="12.4609375" customWidth="1"/>
    <col min="5" max="5" width="21.84375" customWidth="1"/>
    <col min="6" max="6" width="21.07421875" customWidth="1"/>
    <col min="7" max="7" width="21.23046875" customWidth="1"/>
    <col min="8" max="8" width="18.53515625" customWidth="1"/>
    <col min="9" max="9" width="14.765625" customWidth="1"/>
    <col min="10" max="10" width="21.4609375" customWidth="1"/>
    <col min="11" max="11" width="10.69140625" bestFit="1" customWidth="1"/>
    <col min="12" max="12" width="12.765625" bestFit="1" customWidth="1"/>
    <col min="13" max="15" width="18.69140625" customWidth="1"/>
    <col min="16" max="16" width="12.765625" customWidth="1"/>
  </cols>
  <sheetData>
    <row r="1" spans="1:16" ht="57.45" customHeight="1" x14ac:dyDescent="0.4">
      <c r="A1" t="s">
        <v>85</v>
      </c>
    </row>
    <row r="3" spans="1:16" x14ac:dyDescent="0.4">
      <c r="A3" t="s">
        <v>75</v>
      </c>
    </row>
    <row r="4" spans="1:16" x14ac:dyDescent="0.4">
      <c r="A4" s="1" t="s">
        <v>0</v>
      </c>
      <c r="B4" s="1" t="s">
        <v>13</v>
      </c>
      <c r="C4" s="1" t="s">
        <v>2</v>
      </c>
      <c r="D4" s="1" t="s">
        <v>8</v>
      </c>
      <c r="E4" s="1" t="s">
        <v>56</v>
      </c>
      <c r="F4" s="1" t="s">
        <v>3</v>
      </c>
      <c r="G4" s="1" t="s">
        <v>10</v>
      </c>
      <c r="H4" s="1" t="s">
        <v>11</v>
      </c>
      <c r="I4" s="1" t="s">
        <v>12</v>
      </c>
      <c r="J4" s="1" t="s">
        <v>30</v>
      </c>
      <c r="K4" s="1" t="s">
        <v>14</v>
      </c>
      <c r="L4" s="1" t="s">
        <v>57</v>
      </c>
      <c r="M4" s="1" t="s">
        <v>9</v>
      </c>
      <c r="N4" s="1" t="s">
        <v>28</v>
      </c>
      <c r="O4" s="1" t="s">
        <v>29</v>
      </c>
    </row>
    <row r="5" spans="1:16" ht="128.6" customHeight="1" x14ac:dyDescent="0.4">
      <c r="A5" s="16"/>
      <c r="B5" s="16"/>
      <c r="C5" s="16" t="s">
        <v>64</v>
      </c>
      <c r="D5" s="16" t="s">
        <v>65</v>
      </c>
      <c r="E5" s="16" t="s">
        <v>66</v>
      </c>
      <c r="F5" s="16" t="s">
        <v>77</v>
      </c>
      <c r="G5" s="16" t="s">
        <v>68</v>
      </c>
      <c r="H5" s="16" t="s">
        <v>69</v>
      </c>
      <c r="I5" s="16" t="s">
        <v>78</v>
      </c>
      <c r="J5" s="16" t="s">
        <v>79</v>
      </c>
      <c r="K5" s="16" t="s">
        <v>80</v>
      </c>
      <c r="L5" s="16" t="s">
        <v>81</v>
      </c>
      <c r="M5" s="16" t="s">
        <v>82</v>
      </c>
      <c r="N5" s="16" t="s">
        <v>83</v>
      </c>
      <c r="O5" s="16" t="s">
        <v>84</v>
      </c>
    </row>
    <row r="7" spans="1:16" x14ac:dyDescent="0.4">
      <c r="A7" t="s">
        <v>76</v>
      </c>
    </row>
    <row r="8" spans="1:16" x14ac:dyDescent="0.4">
      <c r="A8" s="1" t="s">
        <v>0</v>
      </c>
      <c r="B8" s="1" t="s">
        <v>1</v>
      </c>
      <c r="C8" s="1" t="s">
        <v>2</v>
      </c>
      <c r="D8" s="1" t="s">
        <v>8</v>
      </c>
      <c r="E8" s="1" t="s">
        <v>59</v>
      </c>
      <c r="F8" s="1" t="s">
        <v>60</v>
      </c>
      <c r="G8" s="1" t="s">
        <v>3</v>
      </c>
      <c r="H8" s="1" t="s">
        <v>28</v>
      </c>
      <c r="I8" s="1" t="s">
        <v>29</v>
      </c>
      <c r="J8" s="1" t="s">
        <v>57</v>
      </c>
      <c r="K8" s="1" t="s">
        <v>30</v>
      </c>
      <c r="L8" s="1" t="s">
        <v>58</v>
      </c>
      <c r="M8" s="1" t="s">
        <v>61</v>
      </c>
      <c r="N8" s="1" t="s">
        <v>62</v>
      </c>
      <c r="O8" s="1" t="s">
        <v>63</v>
      </c>
      <c r="P8" s="1" t="s">
        <v>87</v>
      </c>
    </row>
    <row r="9" spans="1:16" ht="154.30000000000001" customHeight="1" x14ac:dyDescent="0.4">
      <c r="A9" s="16"/>
      <c r="B9" s="16"/>
      <c r="C9" s="16" t="s">
        <v>64</v>
      </c>
      <c r="D9" s="16" t="s">
        <v>65</v>
      </c>
      <c r="E9" s="16" t="s">
        <v>70</v>
      </c>
      <c r="F9" s="16" t="s">
        <v>66</v>
      </c>
      <c r="G9" s="16" t="s">
        <v>67</v>
      </c>
      <c r="H9" s="16" t="s">
        <v>83</v>
      </c>
      <c r="I9" s="16" t="s">
        <v>84</v>
      </c>
      <c r="J9" s="16" t="s">
        <v>80</v>
      </c>
      <c r="K9" s="16" t="s">
        <v>79</v>
      </c>
      <c r="L9" s="16" t="s">
        <v>71</v>
      </c>
      <c r="M9" s="16" t="s">
        <v>72</v>
      </c>
      <c r="N9" s="16" t="s">
        <v>73</v>
      </c>
      <c r="O9" s="16" t="s">
        <v>74</v>
      </c>
      <c r="P9" s="16" t="s">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rawData</vt:lpstr>
      <vt:lpstr>runAverages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Lapsansky</dc:creator>
  <cp:lastModifiedBy>Anthony Lapsansky</cp:lastModifiedBy>
  <dcterms:created xsi:type="dcterms:W3CDTF">2020-02-25T23:49:06Z</dcterms:created>
  <dcterms:modified xsi:type="dcterms:W3CDTF">2020-03-06T15:58:36Z</dcterms:modified>
</cp:coreProperties>
</file>