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WoL!\Admin's Shitpost\Year-In-Stats\Main\Data\"/>
    </mc:Choice>
  </mc:AlternateContent>
  <bookViews>
    <workbookView xWindow="0" yWindow="0" windowWidth="28800" windowHeight="12330" activeTab="3"/>
  </bookViews>
  <sheets>
    <sheet name="2018 - Multimedia" sheetId="2" r:id="rId1"/>
    <sheet name="2018 - data" sheetId="1" r:id="rId2"/>
    <sheet name="2019 - Multimedia" sheetId="3" r:id="rId3"/>
    <sheet name="2019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20" i="4" l="1"/>
  <c r="A8" i="4"/>
  <c r="A12" i="4"/>
  <c r="A16" i="4"/>
  <c r="A24" i="4"/>
  <c r="C23" i="3"/>
  <c r="D23" i="3"/>
  <c r="E23" i="3"/>
  <c r="F23" i="3"/>
  <c r="G23" i="3"/>
  <c r="H23" i="3"/>
  <c r="I23" i="3"/>
  <c r="J23" i="3"/>
  <c r="K23" i="3"/>
  <c r="L23" i="3"/>
  <c r="E20" i="3"/>
  <c r="H20" i="3"/>
  <c r="L20" i="3"/>
  <c r="E12" i="3"/>
  <c r="I12" i="3"/>
  <c r="K12" i="3"/>
  <c r="A10" i="3"/>
  <c r="C8" i="3"/>
  <c r="A18" i="4"/>
  <c r="G20" i="3"/>
  <c r="K20" i="3"/>
  <c r="L23" i="4"/>
  <c r="A10" i="4"/>
  <c r="C10" i="4" s="1"/>
  <c r="A6" i="4"/>
  <c r="E23" i="4"/>
  <c r="B23" i="4"/>
  <c r="A23" i="4"/>
  <c r="B23" i="3"/>
  <c r="B24" i="3" s="1"/>
  <c r="A23" i="3"/>
  <c r="J20" i="3"/>
  <c r="I20" i="3"/>
  <c r="F20" i="3"/>
  <c r="D20" i="3"/>
  <c r="C20" i="3"/>
  <c r="B20" i="3"/>
  <c r="A20" i="3"/>
  <c r="A18" i="3"/>
  <c r="L16" i="3"/>
  <c r="J16" i="3"/>
  <c r="I16" i="3"/>
  <c r="H16" i="3"/>
  <c r="F16" i="3"/>
  <c r="E16" i="3"/>
  <c r="D16" i="3"/>
  <c r="B16" i="3"/>
  <c r="A16" i="3"/>
  <c r="A14" i="3"/>
  <c r="J12" i="3"/>
  <c r="G12" i="3"/>
  <c r="F12" i="3"/>
  <c r="B12" i="3"/>
  <c r="A12" i="3"/>
  <c r="K8" i="3"/>
  <c r="J8" i="3"/>
  <c r="G8" i="3"/>
  <c r="F8" i="3"/>
  <c r="E8" i="3"/>
  <c r="B8" i="3"/>
  <c r="A8" i="3"/>
  <c r="B4" i="3"/>
  <c r="A4" i="3"/>
  <c r="C18" i="4" l="1"/>
  <c r="B18" i="3"/>
  <c r="B18" i="4" s="1"/>
  <c r="C6" i="4"/>
  <c r="H12" i="3"/>
  <c r="D12" i="3"/>
  <c r="L8" i="3"/>
  <c r="H8" i="3"/>
  <c r="A6" i="3"/>
  <c r="K23" i="4"/>
  <c r="G23" i="4"/>
  <c r="G16" i="3"/>
  <c r="A14" i="4"/>
  <c r="C14" i="4" s="1"/>
  <c r="K16" i="3"/>
  <c r="J23" i="4"/>
  <c r="F23" i="4"/>
  <c r="C16" i="3"/>
  <c r="B14" i="3" s="1"/>
  <c r="C23" i="4"/>
  <c r="I23" i="4"/>
  <c r="L12" i="3"/>
  <c r="D23" i="4"/>
  <c r="C12" i="3"/>
  <c r="I8" i="3"/>
  <c r="H23" i="4"/>
  <c r="D8" i="3"/>
  <c r="A2" i="4"/>
  <c r="C2" i="4" s="1"/>
  <c r="E24" i="3"/>
  <c r="E4" i="3"/>
  <c r="D24" i="3"/>
  <c r="D4" i="3"/>
  <c r="C4" i="3"/>
  <c r="A24" i="3"/>
  <c r="B23" i="2"/>
  <c r="B24" i="2" s="1"/>
  <c r="C23" i="2"/>
  <c r="A22" i="2" s="1"/>
  <c r="D23" i="2"/>
  <c r="E23" i="2"/>
  <c r="F23" i="2"/>
  <c r="F24" i="2" s="1"/>
  <c r="G23" i="2"/>
  <c r="H23" i="2"/>
  <c r="I23" i="2"/>
  <c r="J23" i="2"/>
  <c r="J24" i="2" s="1"/>
  <c r="K23" i="2"/>
  <c r="L23" i="2"/>
  <c r="A23" i="2"/>
  <c r="L24" i="2"/>
  <c r="K24" i="2"/>
  <c r="I24" i="2"/>
  <c r="H24" i="2"/>
  <c r="G24" i="2"/>
  <c r="E24" i="2"/>
  <c r="D24" i="2"/>
  <c r="C24" i="2"/>
  <c r="A24" i="2"/>
  <c r="B23" i="1"/>
  <c r="C23" i="1"/>
  <c r="D23" i="1"/>
  <c r="E23" i="1"/>
  <c r="F23" i="1"/>
  <c r="G23" i="1"/>
  <c r="H23" i="1"/>
  <c r="I23" i="1"/>
  <c r="J23" i="1"/>
  <c r="K23" i="1"/>
  <c r="L23" i="1"/>
  <c r="A23" i="1"/>
  <c r="B6" i="3" l="1"/>
  <c r="B6" i="4" s="1"/>
  <c r="B10" i="3"/>
  <c r="B10" i="4" s="1"/>
  <c r="C24" i="3"/>
  <c r="B14" i="4"/>
  <c r="A22" i="4"/>
  <c r="C22" i="4" s="1"/>
  <c r="F24" i="3"/>
  <c r="F4" i="3"/>
  <c r="B22" i="2"/>
  <c r="B22" i="1" s="1"/>
  <c r="A22" i="1"/>
  <c r="C22" i="1" s="1"/>
  <c r="L8" i="2"/>
  <c r="K8" i="2"/>
  <c r="J8" i="2"/>
  <c r="I8" i="2"/>
  <c r="H8" i="2"/>
  <c r="G8" i="2"/>
  <c r="F8" i="2"/>
  <c r="E8" i="2"/>
  <c r="D8" i="2"/>
  <c r="C8" i="2"/>
  <c r="B8" i="2"/>
  <c r="A8" i="2"/>
  <c r="L12" i="2"/>
  <c r="K12" i="2"/>
  <c r="J12" i="2"/>
  <c r="I12" i="2"/>
  <c r="H12" i="2"/>
  <c r="G12" i="2"/>
  <c r="F12" i="2"/>
  <c r="E12" i="2"/>
  <c r="D12" i="2"/>
  <c r="C12" i="2"/>
  <c r="B12" i="2"/>
  <c r="A12" i="2"/>
  <c r="A18" i="2"/>
  <c r="A14" i="2"/>
  <c r="A6" i="2"/>
  <c r="K20" i="2"/>
  <c r="J20" i="2"/>
  <c r="I20" i="2"/>
  <c r="H20" i="2"/>
  <c r="G20" i="2"/>
  <c r="F20" i="2"/>
  <c r="E20" i="2"/>
  <c r="D20" i="2"/>
  <c r="C20" i="2"/>
  <c r="B20" i="2"/>
  <c r="A20" i="2"/>
  <c r="K16" i="2"/>
  <c r="J16" i="2"/>
  <c r="I16" i="2"/>
  <c r="H16" i="2"/>
  <c r="G16" i="2"/>
  <c r="F16" i="2"/>
  <c r="E16" i="2"/>
  <c r="D16" i="2"/>
  <c r="C16" i="2"/>
  <c r="B16" i="2"/>
  <c r="A16" i="2"/>
  <c r="G24" i="3" l="1"/>
  <c r="G4" i="3"/>
  <c r="H4" i="3"/>
  <c r="H24" i="3"/>
  <c r="B10" i="2"/>
  <c r="B10" i="1" s="1"/>
  <c r="L20" i="2"/>
  <c r="B18" i="2" s="1"/>
  <c r="B18" i="1" s="1"/>
  <c r="L16" i="2"/>
  <c r="B14" i="2" s="1"/>
  <c r="B14" i="1" s="1"/>
  <c r="A10" i="2"/>
  <c r="B6" i="2"/>
  <c r="B6" i="1" s="1"/>
  <c r="A18" i="1"/>
  <c r="C18" i="1" s="1"/>
  <c r="A14" i="1"/>
  <c r="C14" i="1" s="1"/>
  <c r="A10" i="1"/>
  <c r="C10" i="1" s="1"/>
  <c r="A6" i="1"/>
  <c r="C6" i="1" s="1"/>
  <c r="A4" i="2"/>
  <c r="B4" i="2"/>
  <c r="C4" i="2"/>
  <c r="D4" i="2"/>
  <c r="E4" i="2"/>
  <c r="F4" i="2"/>
  <c r="G4" i="2"/>
  <c r="H4" i="2"/>
  <c r="I4" i="2"/>
  <c r="J4" i="2"/>
  <c r="K4" i="2"/>
  <c r="A2" i="2"/>
  <c r="A2" i="1"/>
  <c r="C2" i="1" l="1"/>
  <c r="L4" i="2"/>
  <c r="B2" i="2" s="1"/>
  <c r="B2" i="1" s="1"/>
  <c r="J4" i="3" l="1"/>
  <c r="J24" i="3"/>
  <c r="I24" i="3"/>
  <c r="I4" i="3"/>
  <c r="K4" i="3" l="1"/>
  <c r="L4" i="3" l="1"/>
  <c r="L24" i="3"/>
  <c r="A2" i="3"/>
  <c r="K24" i="3"/>
  <c r="B22" i="3" l="1"/>
  <c r="B22" i="4" s="1"/>
  <c r="B2" i="3"/>
  <c r="B2" i="4" s="1"/>
  <c r="A22" i="3"/>
</calcChain>
</file>

<file path=xl/comments1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Multimedia Mensual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Multimedia Mensual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Porcentaje de Multimedia Mensual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Multimedia Total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Porcentaje de Mutimedia Total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Mensajes Mensuales
(En Orden Ascendente, Enero-Diciembre)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Días Activo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Spams &amp; Debates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Ratio de Fluidez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Mensajes Totales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Porcentaje de Texto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Mensajes Diarios en Promedio</t>
        </r>
      </text>
    </comment>
  </commentList>
</comments>
</file>

<file path=xl/sharedStrings.xml><?xml version="1.0" encoding="utf-8"?>
<sst xmlns="http://schemas.openxmlformats.org/spreadsheetml/2006/main" count="24" uniqueCount="6">
  <si>
    <t>TEJÓN</t>
  </si>
  <si>
    <t>ADMIN</t>
  </si>
  <si>
    <t>SENPAI</t>
  </si>
  <si>
    <t>SERGÄY</t>
  </si>
  <si>
    <t>NIGGO</t>
  </si>
  <si>
    <t>WOL!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</si>
</sst>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16"/>
      <color rgb="FF0070C0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1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L24"/>
  <sheetViews>
    <sheetView workbookViewId="0">
      <selection activeCell="A24" sqref="A24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18.75" customHeight="1" x14ac:dyDescent="0.25">
      <c r="A2" s="2">
        <f>SUM(A3:L3)</f>
        <v>6164</v>
      </c>
      <c r="B2" s="11">
        <f>AVERAGE(A4:L4)</f>
        <v>11.783209493348958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1">
        <v>515</v>
      </c>
      <c r="B3" s="1">
        <v>565</v>
      </c>
      <c r="C3" s="1">
        <v>785</v>
      </c>
      <c r="D3" s="1">
        <v>792</v>
      </c>
      <c r="E3" s="1">
        <v>503</v>
      </c>
      <c r="F3" s="1">
        <v>511</v>
      </c>
      <c r="G3" s="1">
        <v>444</v>
      </c>
      <c r="H3" s="1">
        <v>386</v>
      </c>
      <c r="I3" s="1">
        <v>455</v>
      </c>
      <c r="J3" s="1">
        <v>351</v>
      </c>
      <c r="K3" s="1">
        <v>496</v>
      </c>
      <c r="L3" s="4">
        <v>361</v>
      </c>
    </row>
    <row r="4" spans="1:12" ht="18.75" customHeight="1" x14ac:dyDescent="0.25">
      <c r="A4" s="9">
        <f>A3*100/'2018 - data'!A3</f>
        <v>10.689082606890826</v>
      </c>
      <c r="B4" s="9">
        <f>B3*100/'2018 - data'!B3</f>
        <v>12.538837106080781</v>
      </c>
      <c r="C4" s="9">
        <f>C3*100/'2018 - data'!C3</f>
        <v>13.425688387207115</v>
      </c>
      <c r="D4" s="9">
        <f>D3*100/'2018 - data'!D3</f>
        <v>13.714285714285714</v>
      </c>
      <c r="E4" s="9">
        <f>E3*100/'2018 - data'!E3</f>
        <v>10.757057313943541</v>
      </c>
      <c r="F4" s="9">
        <f>F3*100/'2018 - data'!F3</f>
        <v>10.787418197171206</v>
      </c>
      <c r="G4" s="9">
        <f>G3*100/'2018 - data'!G3</f>
        <v>9.77112676056338</v>
      </c>
      <c r="H4" s="9">
        <f>H3*100/'2018 - data'!H3</f>
        <v>12.689020381328074</v>
      </c>
      <c r="I4" s="9">
        <f>I3*100/'2018 - data'!I3</f>
        <v>14.67741935483871</v>
      </c>
      <c r="J4" s="9">
        <f>J3*100/'2018 - data'!J3</f>
        <v>12.268437609227544</v>
      </c>
      <c r="K4" s="9">
        <f>K3*100/'2018 - data'!K3</f>
        <v>10.450906026127265</v>
      </c>
      <c r="L4" s="10">
        <f>L3*100/'2018 - data'!L3</f>
        <v>9.629234462523339</v>
      </c>
    </row>
    <row r="5" spans="1:12" ht="18.75" customHeight="1" x14ac:dyDescent="0.25">
      <c r="A5" s="21" t="s">
        <v>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ht="18.75" customHeight="1" x14ac:dyDescent="0.25">
      <c r="A6" s="2">
        <f>SUM(A7:L7)</f>
        <v>530</v>
      </c>
      <c r="B6" s="11">
        <f>AVERAGE(A8:L8)</f>
        <v>2.4064712126361476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14">
        <v>36</v>
      </c>
      <c r="B7" s="14">
        <v>28</v>
      </c>
      <c r="C7" s="14">
        <v>58</v>
      </c>
      <c r="D7" s="14">
        <v>57</v>
      </c>
      <c r="E7" s="14">
        <v>57</v>
      </c>
      <c r="F7" s="14">
        <v>52</v>
      </c>
      <c r="G7" s="14">
        <v>56</v>
      </c>
      <c r="H7" s="14">
        <v>22</v>
      </c>
      <c r="I7" s="14">
        <v>27</v>
      </c>
      <c r="J7" s="14">
        <v>33</v>
      </c>
      <c r="K7" s="14">
        <v>47</v>
      </c>
      <c r="L7" s="4">
        <v>57</v>
      </c>
    </row>
    <row r="8" spans="1:12" ht="18.75" customHeight="1" x14ac:dyDescent="0.25">
      <c r="A8" s="9">
        <f>A7*100/'2018 - data'!A7</f>
        <v>1.2478336221837087</v>
      </c>
      <c r="B8" s="9">
        <f>B7*100/'2018 - data'!B7</f>
        <v>0.92226613965744397</v>
      </c>
      <c r="C8" s="9">
        <f>C7*100/'2018 - data'!C7</f>
        <v>2.5438596491228069</v>
      </c>
      <c r="D8" s="9">
        <f>D7*100/'2018 - data'!D7</f>
        <v>2.8758829465186682</v>
      </c>
      <c r="E8" s="9">
        <f>E7*100/'2018 - data'!E7</f>
        <v>4.7899159663865545</v>
      </c>
      <c r="F8" s="9">
        <f>F7*100/'2018 - data'!F7</f>
        <v>2.5641025641025643</v>
      </c>
      <c r="G8" s="9">
        <f>G7*100/'2018 - data'!G7</f>
        <v>3.5286704473850032</v>
      </c>
      <c r="H8" s="9">
        <f>H7*100/'2018 - data'!H7</f>
        <v>1.6541353383458646</v>
      </c>
      <c r="I8" s="9">
        <f>I7*100/'2018 - data'!I7</f>
        <v>1.9081272084805654</v>
      </c>
      <c r="J8" s="9">
        <f>J7*100/'2018 - data'!J7</f>
        <v>2.6378896882494005</v>
      </c>
      <c r="K8" s="9">
        <f>K7*100/'2018 - data'!K7</f>
        <v>2.333664349553128</v>
      </c>
      <c r="L8" s="10">
        <f>L7*100/'2018 - data'!L7</f>
        <v>1.8713066316480631</v>
      </c>
    </row>
    <row r="9" spans="1:12" ht="18.75" customHeight="1" x14ac:dyDescent="0.25">
      <c r="A9" s="21" t="s">
        <v>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8.75" customHeight="1" x14ac:dyDescent="0.25">
      <c r="A10" s="2">
        <f>SUM(A11:L11)</f>
        <v>2109</v>
      </c>
      <c r="B10" s="11">
        <f>AVERAGE(A12:L12)</f>
        <v>11.293988889940913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208</v>
      </c>
      <c r="B11" s="3">
        <v>205</v>
      </c>
      <c r="C11" s="3">
        <v>257</v>
      </c>
      <c r="D11" s="3">
        <v>252</v>
      </c>
      <c r="E11" s="3">
        <v>238</v>
      </c>
      <c r="F11" s="3">
        <v>169</v>
      </c>
      <c r="G11" s="3">
        <v>143</v>
      </c>
      <c r="H11" s="3">
        <v>92</v>
      </c>
      <c r="I11" s="3">
        <v>134</v>
      </c>
      <c r="J11" s="3">
        <v>98</v>
      </c>
      <c r="K11" s="3">
        <v>201</v>
      </c>
      <c r="L11" s="4">
        <v>112</v>
      </c>
    </row>
    <row r="12" spans="1:12" ht="18.75" customHeight="1" x14ac:dyDescent="0.25">
      <c r="A12" s="9">
        <f>A11*100/'2018 - data'!A11</f>
        <v>12.760736196319018</v>
      </c>
      <c r="B12" s="9">
        <f>B11*100/'2018 - data'!B11</f>
        <v>13.888888888888889</v>
      </c>
      <c r="C12" s="9">
        <f>C11*100/'2018 - data'!C11</f>
        <v>14.089912280701755</v>
      </c>
      <c r="D12" s="9">
        <f>D11*100/'2018 - data'!D11</f>
        <v>9.5563139931740615</v>
      </c>
      <c r="E12" s="9">
        <f>E11*100/'2018 - data'!E11</f>
        <v>11.168465509150634</v>
      </c>
      <c r="F12" s="9">
        <f>F11*100/'2018 - data'!F11</f>
        <v>8.4163346613545809</v>
      </c>
      <c r="G12" s="9">
        <f>G11*100/'2018 - data'!G11</f>
        <v>10.719640179910044</v>
      </c>
      <c r="H12" s="9">
        <f>H11*100/'2018 - data'!H11</f>
        <v>9.7976570820021305</v>
      </c>
      <c r="I12" s="9">
        <f>I11*100/'2018 - data'!I11</f>
        <v>11.41396933560477</v>
      </c>
      <c r="J12" s="9">
        <f>J11*100/'2018 - data'!J11</f>
        <v>17.253521126760564</v>
      </c>
      <c r="K12" s="9">
        <f>K11*100/'2018 - data'!K11</f>
        <v>7.0427470217238959</v>
      </c>
      <c r="L12" s="10">
        <f>L11*100/'2018 - data'!L11</f>
        <v>9.419680403700589</v>
      </c>
    </row>
    <row r="13" spans="1:12" ht="18.75" customHeight="1" x14ac:dyDescent="0.25">
      <c r="A13" s="21" t="s">
        <v>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ht="18.75" customHeight="1" x14ac:dyDescent="0.25">
      <c r="A14" s="2">
        <f>SUM(A15:L15)</f>
        <v>816</v>
      </c>
      <c r="B14" s="11">
        <f>AVERAGE(A16:L16)</f>
        <v>7.4191566901679238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42</v>
      </c>
      <c r="B15" s="3">
        <v>36</v>
      </c>
      <c r="C15" s="3">
        <v>81</v>
      </c>
      <c r="D15" s="3">
        <v>60</v>
      </c>
      <c r="E15" s="3">
        <v>58</v>
      </c>
      <c r="F15" s="3">
        <v>63</v>
      </c>
      <c r="G15" s="3">
        <v>61</v>
      </c>
      <c r="H15" s="3">
        <v>57</v>
      </c>
      <c r="I15" s="3">
        <v>43</v>
      </c>
      <c r="J15" s="3">
        <v>90</v>
      </c>
      <c r="K15" s="3">
        <v>96</v>
      </c>
      <c r="L15" s="4">
        <v>129</v>
      </c>
    </row>
    <row r="16" spans="1:12" ht="18.75" customHeight="1" x14ac:dyDescent="0.25">
      <c r="A16" s="9">
        <f>A15*100/'2018 - data'!A15</f>
        <v>5.4901960784313726</v>
      </c>
      <c r="B16" s="9">
        <f>B15*100/'2018 - data'!B15</f>
        <v>4.3269230769230766</v>
      </c>
      <c r="C16" s="9">
        <f>C15*100/'2018 - data'!C15</f>
        <v>7.0742358078602621</v>
      </c>
      <c r="D16" s="9">
        <f>D15*100/'2018 - data'!D15</f>
        <v>5.1107325383304945</v>
      </c>
      <c r="E16" s="9">
        <f>E15*100/'2018 - data'!E15</f>
        <v>5.7711442786069655</v>
      </c>
      <c r="F16" s="9">
        <f>F15*100/'2018 - data'!F15</f>
        <v>6.2007874015748028</v>
      </c>
      <c r="G16" s="9">
        <f>G15*100/'2018 - data'!G15</f>
        <v>6.3278008298755184</v>
      </c>
      <c r="H16" s="9">
        <f>H15*100/'2018 - data'!H15</f>
        <v>9.3596059113300498</v>
      </c>
      <c r="I16" s="9">
        <f>I15*100/'2018 - data'!I15</f>
        <v>9.8850574712643677</v>
      </c>
      <c r="J16" s="9">
        <f>J15*100/'2018 - data'!J15</f>
        <v>11.642949547218629</v>
      </c>
      <c r="K16" s="9">
        <f>K15*100/'2018 - data'!K15</f>
        <v>7.754442649434572</v>
      </c>
      <c r="L16" s="10">
        <f>L15*100/'2018 - data'!L15</f>
        <v>10.086004691164973</v>
      </c>
    </row>
    <row r="17" spans="1:12" ht="18.75" customHeight="1" x14ac:dyDescent="0.25">
      <c r="A17" s="21" t="s">
        <v>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ht="18.75" customHeight="1" x14ac:dyDescent="0.25">
      <c r="A18" s="5">
        <f>SUM(A19:L19)</f>
        <v>30</v>
      </c>
      <c r="B18" s="15">
        <f>AVERAGE(A20:L20)</f>
        <v>1.1362735130637163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3</v>
      </c>
      <c r="B19" s="3">
        <v>0</v>
      </c>
      <c r="C19" s="3">
        <v>1</v>
      </c>
      <c r="D19" s="3">
        <v>9</v>
      </c>
      <c r="E19" s="3">
        <v>2</v>
      </c>
      <c r="F19" s="3">
        <v>8</v>
      </c>
      <c r="G19" s="3">
        <v>2</v>
      </c>
      <c r="H19" s="3">
        <v>0</v>
      </c>
      <c r="I19" s="3">
        <v>0</v>
      </c>
      <c r="J19" s="3">
        <v>1</v>
      </c>
      <c r="K19" s="3">
        <v>3</v>
      </c>
      <c r="L19" s="4">
        <v>1</v>
      </c>
    </row>
    <row r="20" spans="1:12" ht="18.75" customHeight="1" x14ac:dyDescent="0.25">
      <c r="A20" s="13">
        <f>A19*100/'2018 - data'!A19</f>
        <v>4.7619047619047619</v>
      </c>
      <c r="B20" s="13">
        <f>B19*100/'2018 - data'!B19</f>
        <v>0</v>
      </c>
      <c r="C20" s="13">
        <f>C19*100/'2018 - data'!C19</f>
        <v>0.35714285714285715</v>
      </c>
      <c r="D20" s="13">
        <f>D19*100/'2018 - data'!D19</f>
        <v>2.5280898876404496</v>
      </c>
      <c r="E20" s="13">
        <f>E19*100/'2018 - data'!E19</f>
        <v>0.49261083743842365</v>
      </c>
      <c r="F20" s="13">
        <f>F19*100/'2018 - data'!F19</f>
        <v>1.7897091722595078</v>
      </c>
      <c r="G20" s="13">
        <f>G19*100/'2018 - data'!G19</f>
        <v>0.78431372549019607</v>
      </c>
      <c r="H20" s="13">
        <f>H19*100/'2018 - data'!H19</f>
        <v>0</v>
      </c>
      <c r="I20" s="13">
        <f>I19*100/'2018 - data'!I19</f>
        <v>0</v>
      </c>
      <c r="J20" s="13">
        <f>J19*100/'2018 - data'!J19</f>
        <v>1.3333333333333333</v>
      </c>
      <c r="K20" s="13">
        <f>K19*100/'2018 - data'!K19</f>
        <v>0.92592592592592593</v>
      </c>
      <c r="L20" s="10">
        <f>L19*100/'2018 - data'!L19</f>
        <v>0.66225165562913912</v>
      </c>
    </row>
    <row r="21" spans="1:12" ht="18.75" customHeight="1" x14ac:dyDescent="0.25">
      <c r="A21" s="18" t="s">
        <v>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0"/>
    </row>
    <row r="22" spans="1:12" ht="18.75" customHeight="1" x14ac:dyDescent="0.25">
      <c r="A22" s="5">
        <f>SUM(A23:L23)</f>
        <v>9649</v>
      </c>
      <c r="B22" s="15">
        <f>AVERAGE(A24:L24)</f>
        <v>8.8765167499549236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f>SUM(A3,A7,A11,A15,A19)</f>
        <v>804</v>
      </c>
      <c r="B23" s="3">
        <f t="shared" ref="B23:L23" si="0">SUM(B3,B7,B11,B15,B19)</f>
        <v>834</v>
      </c>
      <c r="C23" s="3">
        <f t="shared" si="0"/>
        <v>1182</v>
      </c>
      <c r="D23" s="3">
        <f t="shared" si="0"/>
        <v>1170</v>
      </c>
      <c r="E23" s="3">
        <f t="shared" si="0"/>
        <v>858</v>
      </c>
      <c r="F23" s="3">
        <f t="shared" si="0"/>
        <v>803</v>
      </c>
      <c r="G23" s="3">
        <f t="shared" si="0"/>
        <v>706</v>
      </c>
      <c r="H23" s="3">
        <f t="shared" si="0"/>
        <v>557</v>
      </c>
      <c r="I23" s="3">
        <f t="shared" si="0"/>
        <v>659</v>
      </c>
      <c r="J23" s="3">
        <f t="shared" si="0"/>
        <v>573</v>
      </c>
      <c r="K23" s="3">
        <f t="shared" si="0"/>
        <v>843</v>
      </c>
      <c r="L23" s="4">
        <f t="shared" si="0"/>
        <v>660</v>
      </c>
    </row>
    <row r="24" spans="1:12" ht="18.75" customHeight="1" x14ac:dyDescent="0.25">
      <c r="A24" s="13">
        <f>A23*100/'2018 - data'!A23</f>
        <v>7.912607026867434</v>
      </c>
      <c r="B24" s="13">
        <f>B23*100/'2018 - data'!B23</f>
        <v>8.4208400646203554</v>
      </c>
      <c r="C24" s="13">
        <f>C23*100/'2018 - data'!C23</f>
        <v>10.390295358649789</v>
      </c>
      <c r="D24" s="13">
        <f>D23*100/'2018 - data'!D23</f>
        <v>9.8121435759812137</v>
      </c>
      <c r="E24" s="13">
        <f>E23*100/'2018 - data'!E23</f>
        <v>9.1198979591836729</v>
      </c>
      <c r="F24" s="13">
        <f>F23*100/'2018 - data'!F23</f>
        <v>7.8448612739351313</v>
      </c>
      <c r="G24" s="13">
        <f>G23*100/'2018 - data'!G23</f>
        <v>8.1298940580377703</v>
      </c>
      <c r="H24" s="13">
        <f>H23*100/'2018 - data'!H23</f>
        <v>9.2617226471566347</v>
      </c>
      <c r="I24" s="13">
        <f>I23*100/'2018 - data'!I23</f>
        <v>10.706742485783915</v>
      </c>
      <c r="J24" s="13">
        <f>J23*100/'2018 - data'!J23</f>
        <v>10.365412445730826</v>
      </c>
      <c r="K24" s="13">
        <f>K23*100/'2018 - data'!K23</f>
        <v>7.5429491768074444</v>
      </c>
      <c r="L24" s="10">
        <f>L23*100/'2018 - data'!L23</f>
        <v>7.0108349267049075</v>
      </c>
    </row>
  </sheetData>
  <mergeCells count="6">
    <mergeCell ref="A21:L21"/>
    <mergeCell ref="A1:L1"/>
    <mergeCell ref="A5:L5"/>
    <mergeCell ref="A9:L9"/>
    <mergeCell ref="A13:L13"/>
    <mergeCell ref="A17:L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L28"/>
  <sheetViews>
    <sheetView workbookViewId="0">
      <selection activeCell="C22" sqref="C22"/>
    </sheetView>
  </sheetViews>
  <sheetFormatPr baseColWidth="10" defaultColWidth="10.7109375" defaultRowHeight="18.75" customHeight="1" x14ac:dyDescent="0.25"/>
  <cols>
    <col min="1" max="16384" width="10.7109375" style="1"/>
  </cols>
  <sheetData>
    <row r="1" spans="1:12" ht="18.75" customHeight="1" x14ac:dyDescent="0.25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8.75" customHeight="1" x14ac:dyDescent="0.25">
      <c r="A2" s="2">
        <f>SUM(A3:L3)</f>
        <v>52401</v>
      </c>
      <c r="B2" s="11">
        <f>100-'2018 - Multimedia'!B2</f>
        <v>88.216790506651037</v>
      </c>
      <c r="C2" s="3">
        <f>TRUNC(A2/A4)</f>
        <v>143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4818</v>
      </c>
      <c r="B3" s="3">
        <v>4506</v>
      </c>
      <c r="C3" s="3">
        <v>5847</v>
      </c>
      <c r="D3" s="3">
        <v>5775</v>
      </c>
      <c r="E3" s="3">
        <v>4676</v>
      </c>
      <c r="F3" s="3">
        <v>4737</v>
      </c>
      <c r="G3" s="3">
        <v>4544</v>
      </c>
      <c r="H3" s="3">
        <v>3042</v>
      </c>
      <c r="I3" s="3">
        <v>3100</v>
      </c>
      <c r="J3" s="3">
        <v>2861</v>
      </c>
      <c r="K3" s="3">
        <v>4746</v>
      </c>
      <c r="L3" s="4">
        <v>3749</v>
      </c>
    </row>
    <row r="4" spans="1:12" ht="18.75" customHeight="1" x14ac:dyDescent="0.25">
      <c r="A4" s="6">
        <v>365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27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ht="18.75" customHeight="1" x14ac:dyDescent="0.25">
      <c r="A6" s="2">
        <f>SUM(A7:L7)</f>
        <v>24044</v>
      </c>
      <c r="B6" s="11">
        <f>100-'2018 - Multimedia'!B6</f>
        <v>97.593528787363852</v>
      </c>
      <c r="C6" s="3">
        <f>TRUNC(A6/A8)</f>
        <v>65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2885</v>
      </c>
      <c r="B7" s="3">
        <v>3036</v>
      </c>
      <c r="C7" s="3">
        <v>2280</v>
      </c>
      <c r="D7" s="3">
        <v>1982</v>
      </c>
      <c r="E7" s="3">
        <v>1190</v>
      </c>
      <c r="F7" s="3">
        <v>2028</v>
      </c>
      <c r="G7" s="3">
        <v>1587</v>
      </c>
      <c r="H7" s="3">
        <v>1330</v>
      </c>
      <c r="I7" s="3">
        <v>1415</v>
      </c>
      <c r="J7" s="3">
        <v>1251</v>
      </c>
      <c r="K7" s="3">
        <v>2014</v>
      </c>
      <c r="L7" s="12">
        <v>3046</v>
      </c>
    </row>
    <row r="8" spans="1:12" ht="18.75" customHeight="1" x14ac:dyDescent="0.25">
      <c r="A8" s="6">
        <v>365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27" t="s">
        <v>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1:12" ht="18.75" customHeight="1" x14ac:dyDescent="0.25">
      <c r="A10" s="2">
        <f>SUM(A11:L11)</f>
        <v>19764</v>
      </c>
      <c r="B10" s="11">
        <f>100-'2018 - Multimedia'!B10</f>
        <v>88.70601111005908</v>
      </c>
      <c r="C10" s="3">
        <f>TRUNC(A10/A12)</f>
        <v>54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1630</v>
      </c>
      <c r="B11" s="3">
        <v>1476</v>
      </c>
      <c r="C11" s="3">
        <v>1824</v>
      </c>
      <c r="D11" s="3">
        <v>2637</v>
      </c>
      <c r="E11" s="3">
        <v>2131</v>
      </c>
      <c r="F11" s="3">
        <v>2008</v>
      </c>
      <c r="G11" s="3">
        <v>1334</v>
      </c>
      <c r="H11" s="3">
        <v>939</v>
      </c>
      <c r="I11" s="3">
        <v>1174</v>
      </c>
      <c r="J11" s="3">
        <v>568</v>
      </c>
      <c r="K11" s="3">
        <v>2854</v>
      </c>
      <c r="L11" s="4">
        <v>1189</v>
      </c>
    </row>
    <row r="12" spans="1:12" ht="18.75" customHeight="1" x14ac:dyDescent="0.25">
      <c r="A12" s="6">
        <v>365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27" t="s">
        <v>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  <row r="14" spans="1:12" ht="18.75" customHeight="1" x14ac:dyDescent="0.25">
      <c r="A14" s="2">
        <f>SUM(A15:L15)</f>
        <v>11235</v>
      </c>
      <c r="B14" s="11">
        <f>100-'2018 - Multimedia'!B14</f>
        <v>92.580843309832076</v>
      </c>
      <c r="C14" s="3">
        <f>TRUNC(A14/A16)</f>
        <v>30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765</v>
      </c>
      <c r="B15" s="3">
        <v>832</v>
      </c>
      <c r="C15" s="3">
        <v>1145</v>
      </c>
      <c r="D15" s="3">
        <v>1174</v>
      </c>
      <c r="E15" s="3">
        <v>1005</v>
      </c>
      <c r="F15" s="3">
        <v>1016</v>
      </c>
      <c r="G15" s="3">
        <v>964</v>
      </c>
      <c r="H15" s="3">
        <v>609</v>
      </c>
      <c r="I15" s="3">
        <v>435</v>
      </c>
      <c r="J15" s="3">
        <v>773</v>
      </c>
      <c r="K15" s="3">
        <v>1238</v>
      </c>
      <c r="L15" s="4">
        <v>1279</v>
      </c>
    </row>
    <row r="16" spans="1:12" ht="18.75" customHeight="1" x14ac:dyDescent="0.25">
      <c r="A16" s="6">
        <v>365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27" t="s">
        <v>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9"/>
    </row>
    <row r="18" spans="1:12" ht="18.75" customHeight="1" x14ac:dyDescent="0.25">
      <c r="A18" s="2">
        <f>SUM(A19:L19)</f>
        <v>2536</v>
      </c>
      <c r="B18" s="11">
        <f>100-'2018 - Multimedia'!B18</f>
        <v>98.863726486936287</v>
      </c>
      <c r="C18" s="3">
        <f>TRUNC(A18/A20)</f>
        <v>6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63</v>
      </c>
      <c r="B19" s="3">
        <v>54</v>
      </c>
      <c r="C19" s="3">
        <v>280</v>
      </c>
      <c r="D19" s="3">
        <v>356</v>
      </c>
      <c r="E19" s="3">
        <v>406</v>
      </c>
      <c r="F19" s="3">
        <v>447</v>
      </c>
      <c r="G19" s="3">
        <v>255</v>
      </c>
      <c r="H19" s="3">
        <v>94</v>
      </c>
      <c r="I19" s="3">
        <v>31</v>
      </c>
      <c r="J19" s="3">
        <v>75</v>
      </c>
      <c r="K19" s="3">
        <v>324</v>
      </c>
      <c r="L19" s="4">
        <v>151</v>
      </c>
    </row>
    <row r="20" spans="1:12" ht="18.75" customHeight="1" x14ac:dyDescent="0.25">
      <c r="A20" s="6">
        <v>365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4" t="s">
        <v>5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1:12" ht="18.75" customHeight="1" x14ac:dyDescent="0.25">
      <c r="A22" s="2">
        <f>SUM(A23:L23)</f>
        <v>109980</v>
      </c>
      <c r="B22" s="11">
        <f>100-'2018 - Multimedia'!B22</f>
        <v>91.123483250045069</v>
      </c>
      <c r="C22" s="3">
        <f>TRUNC(A22/A24)</f>
        <v>301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3">
        <f>SUM(A3,A7,A11,A15,A19)</f>
        <v>10161</v>
      </c>
      <c r="B23" s="3">
        <f t="shared" ref="B23:L23" si="0">SUM(B3,B7,B11,B15,B19)</f>
        <v>9904</v>
      </c>
      <c r="C23" s="3">
        <f t="shared" si="0"/>
        <v>11376</v>
      </c>
      <c r="D23" s="3">
        <f t="shared" si="0"/>
        <v>11924</v>
      </c>
      <c r="E23" s="3">
        <f t="shared" si="0"/>
        <v>9408</v>
      </c>
      <c r="F23" s="3">
        <f t="shared" si="0"/>
        <v>10236</v>
      </c>
      <c r="G23" s="3">
        <f t="shared" si="0"/>
        <v>8684</v>
      </c>
      <c r="H23" s="3">
        <f t="shared" si="0"/>
        <v>6014</v>
      </c>
      <c r="I23" s="3">
        <f t="shared" si="0"/>
        <v>6155</v>
      </c>
      <c r="J23" s="3">
        <f t="shared" si="0"/>
        <v>5528</v>
      </c>
      <c r="K23" s="3">
        <f t="shared" si="0"/>
        <v>11176</v>
      </c>
      <c r="L23" s="4">
        <f t="shared" si="0"/>
        <v>9414</v>
      </c>
    </row>
    <row r="24" spans="1:12" ht="18.75" customHeight="1" x14ac:dyDescent="0.25">
      <c r="A24" s="6">
        <v>365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8" spans="1:12" ht="18.75" customHeight="1" x14ac:dyDescent="0.25">
      <c r="F28" s="16"/>
    </row>
  </sheetData>
  <mergeCells count="6">
    <mergeCell ref="A21:L21"/>
    <mergeCell ref="A1:L1"/>
    <mergeCell ref="A5:L5"/>
    <mergeCell ref="A13:L13"/>
    <mergeCell ref="A17:L17"/>
    <mergeCell ref="A9:L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24"/>
  <sheetViews>
    <sheetView workbookViewId="0">
      <selection activeCell="H19" sqref="H19"/>
    </sheetView>
  </sheetViews>
  <sheetFormatPr baseColWidth="10" defaultColWidth="10.7109375" defaultRowHeight="18.75" customHeight="1" x14ac:dyDescent="0.25"/>
  <sheetData>
    <row r="1" spans="1:12" ht="18.75" customHeight="1" x14ac:dyDescent="0.25">
      <c r="A1" s="21" t="s">
        <v>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18.75" customHeight="1" x14ac:dyDescent="0.25">
      <c r="A2" s="2">
        <f>SUM(A3:L3)</f>
        <v>3058</v>
      </c>
      <c r="B2" s="11">
        <f>AVERAGEIF(A4:L4,"&gt;=0")</f>
        <v>17.093123951040674</v>
      </c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1">
        <v>375</v>
      </c>
      <c r="B3" s="1">
        <v>349</v>
      </c>
      <c r="C3" s="1">
        <v>307</v>
      </c>
      <c r="D3" s="1">
        <v>382</v>
      </c>
      <c r="E3" s="1">
        <v>311</v>
      </c>
      <c r="F3" s="1">
        <v>354</v>
      </c>
      <c r="G3" s="1">
        <v>361</v>
      </c>
      <c r="H3" s="1">
        <v>619</v>
      </c>
      <c r="I3" s="1"/>
      <c r="J3" s="1"/>
      <c r="K3" s="1"/>
      <c r="L3" s="4"/>
    </row>
    <row r="4" spans="1:12" ht="18.75" customHeight="1" x14ac:dyDescent="0.25">
      <c r="A4" s="9">
        <f>A3*100/'2019a'!A3</f>
        <v>9.709994821336096</v>
      </c>
      <c r="B4" s="9">
        <f>B3*100/'2019a'!B3</f>
        <v>17.149877149877149</v>
      </c>
      <c r="C4" s="9">
        <f>C3*100/'2019a'!C3</f>
        <v>20.065359477124183</v>
      </c>
      <c r="D4" s="9">
        <f>D3*100/'2019a'!D3</f>
        <v>20.041972717733472</v>
      </c>
      <c r="E4" s="9">
        <f>E3*100/'2019a'!E3</f>
        <v>18.446026097271648</v>
      </c>
      <c r="F4" s="9">
        <f>F3*100/'2019a'!F3</f>
        <v>17.134559535333977</v>
      </c>
      <c r="G4" s="9">
        <f>G3*100/'2019a'!G3</f>
        <v>16.853408029878619</v>
      </c>
      <c r="H4" s="9">
        <f>H3*100/'2019a'!H3</f>
        <v>17.343793779770245</v>
      </c>
      <c r="I4" s="9" t="e">
        <f>I3*100/'2019a'!I3</f>
        <v>#DIV/0!</v>
      </c>
      <c r="J4" s="9" t="e">
        <f>J3*100/'2019a'!J3</f>
        <v>#DIV/0!</v>
      </c>
      <c r="K4" s="9" t="e">
        <f>K3*100/'2019a'!K3</f>
        <v>#DIV/0!</v>
      </c>
      <c r="L4" s="10" t="e">
        <f>L3*100/'2019a'!L3</f>
        <v>#DIV/0!</v>
      </c>
    </row>
    <row r="5" spans="1:12" ht="18.75" customHeight="1" x14ac:dyDescent="0.25">
      <c r="A5" s="21" t="s">
        <v>2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ht="18.75" customHeight="1" x14ac:dyDescent="0.25">
      <c r="A6" s="2">
        <f>SUM(A7:L7)</f>
        <v>251</v>
      </c>
      <c r="B6" s="11">
        <f>AVERAGEIF(A8:L8,"&gt;=0")</f>
        <v>10.992244010342461</v>
      </c>
      <c r="C6" s="3"/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14">
        <v>34</v>
      </c>
      <c r="B7" s="14">
        <v>22</v>
      </c>
      <c r="C7" s="14">
        <v>0</v>
      </c>
      <c r="D7" s="14">
        <v>0</v>
      </c>
      <c r="E7" s="14">
        <v>0</v>
      </c>
      <c r="F7" s="14">
        <v>0</v>
      </c>
      <c r="G7" s="14">
        <v>47</v>
      </c>
      <c r="H7" s="14">
        <v>148</v>
      </c>
      <c r="I7" s="14"/>
      <c r="J7" s="14"/>
      <c r="K7" s="14"/>
      <c r="L7" s="14"/>
    </row>
    <row r="8" spans="1:12" ht="18.75" customHeight="1" x14ac:dyDescent="0.25">
      <c r="A8" s="9">
        <f>A7*100/'2019a'!A7</f>
        <v>1.3793103448275863</v>
      </c>
      <c r="B8" s="9">
        <f>B7*100/'2019a'!B7</f>
        <v>2.3835319609967498</v>
      </c>
      <c r="C8" s="9" t="e">
        <f>C7*100/'2019a'!C7</f>
        <v>#DIV/0!</v>
      </c>
      <c r="D8" s="9" t="e">
        <f>D7*100/'2019a'!D7</f>
        <v>#DIV/0!</v>
      </c>
      <c r="E8" s="9" t="e">
        <f>E7*100/'2019a'!E7</f>
        <v>#DIV/0!</v>
      </c>
      <c r="F8" s="9" t="e">
        <f>F7*100/'2019a'!F7</f>
        <v>#DIV/0!</v>
      </c>
      <c r="G8" s="9">
        <f>G7*100/'2019a'!G7</f>
        <v>30.718954248366014</v>
      </c>
      <c r="H8" s="9">
        <f>H7*100/'2019a'!H7</f>
        <v>9.4871794871794872</v>
      </c>
      <c r="I8" s="9" t="e">
        <f>I7*100/'2019a'!I7</f>
        <v>#DIV/0!</v>
      </c>
      <c r="J8" s="9" t="e">
        <f>J7*100/'2019a'!J7</f>
        <v>#DIV/0!</v>
      </c>
      <c r="K8" s="9" t="e">
        <f>K7*100/'2019a'!K7</f>
        <v>#DIV/0!</v>
      </c>
      <c r="L8" s="10" t="e">
        <f>L7*100/'2019a'!L7</f>
        <v>#DIV/0!</v>
      </c>
    </row>
    <row r="9" spans="1:12" ht="18.75" customHeight="1" x14ac:dyDescent="0.25">
      <c r="A9" s="21" t="s">
        <v>0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8.75" customHeight="1" x14ac:dyDescent="0.25">
      <c r="A10" s="2">
        <f>SUM(A11:L11)</f>
        <v>1086</v>
      </c>
      <c r="B10" s="11">
        <f>AVERAGEIF(A12:L12,"&gt;=0")</f>
        <v>13.984843529370206</v>
      </c>
      <c r="C10" s="3"/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101</v>
      </c>
      <c r="B11" s="3">
        <v>95</v>
      </c>
      <c r="C11" s="3">
        <v>143</v>
      </c>
      <c r="D11" s="3">
        <v>213</v>
      </c>
      <c r="E11" s="3">
        <v>171</v>
      </c>
      <c r="F11" s="3">
        <v>178</v>
      </c>
      <c r="G11" s="3">
        <v>51</v>
      </c>
      <c r="H11" s="3">
        <v>134</v>
      </c>
      <c r="I11" s="3"/>
      <c r="J11" s="3"/>
      <c r="K11" s="3"/>
      <c r="L11" s="4"/>
    </row>
    <row r="12" spans="1:12" ht="18.75" customHeight="1" x14ac:dyDescent="0.25">
      <c r="A12" s="9">
        <f>A11*100/'2019a'!A11</f>
        <v>7.2609633357296905</v>
      </c>
      <c r="B12" s="9">
        <f>B11*100/'2019a'!B11</f>
        <v>10.248112189859762</v>
      </c>
      <c r="C12" s="9">
        <f>C11*100/'2019a'!C11</f>
        <v>13.167587476979742</v>
      </c>
      <c r="D12" s="9">
        <f>D11*100/'2019a'!D11</f>
        <v>16.575875486381324</v>
      </c>
      <c r="E12" s="9">
        <f>E11*100/'2019a'!E11</f>
        <v>15.545454545454545</v>
      </c>
      <c r="F12" s="9">
        <f>F11*100/'2019a'!F11</f>
        <v>15.200683176771991</v>
      </c>
      <c r="G12" s="9">
        <f>G11*100/'2019a'!G11</f>
        <v>17.832167832167833</v>
      </c>
      <c r="H12" s="9">
        <f>H11*100/'2019a'!H11</f>
        <v>16.047904191616766</v>
      </c>
      <c r="I12" s="9" t="e">
        <f>I11*100/'2019a'!I11</f>
        <v>#DIV/0!</v>
      </c>
      <c r="J12" s="9" t="e">
        <f>J11*100/'2019a'!J11</f>
        <v>#DIV/0!</v>
      </c>
      <c r="K12" s="9" t="e">
        <f>K11*100/'2019a'!K11</f>
        <v>#DIV/0!</v>
      </c>
      <c r="L12" s="10" t="e">
        <f>L11*100/'2019a'!L11</f>
        <v>#DIV/0!</v>
      </c>
    </row>
    <row r="13" spans="1:12" ht="18.75" customHeight="1" x14ac:dyDescent="0.25">
      <c r="A13" s="21" t="s">
        <v>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ht="18.75" customHeight="1" x14ac:dyDescent="0.25">
      <c r="A14" s="2">
        <f>SUM(A15:L15)</f>
        <v>742</v>
      </c>
      <c r="B14" s="11">
        <f>AVERAGEIF(A16:L16,"&gt;=0")</f>
        <v>14.452002617905038</v>
      </c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123</v>
      </c>
      <c r="B15" s="3">
        <v>102</v>
      </c>
      <c r="C15" s="17">
        <v>73</v>
      </c>
      <c r="D15" s="3">
        <v>92</v>
      </c>
      <c r="E15" s="3">
        <v>57</v>
      </c>
      <c r="F15" s="3">
        <v>68</v>
      </c>
      <c r="G15" s="3">
        <v>88</v>
      </c>
      <c r="H15" s="3">
        <v>139</v>
      </c>
      <c r="I15" s="3"/>
      <c r="J15" s="3"/>
      <c r="K15" s="3"/>
      <c r="L15" s="4"/>
    </row>
    <row r="16" spans="1:12" ht="18.75" customHeight="1" x14ac:dyDescent="0.25">
      <c r="A16" s="9">
        <f>A15*100/'2019a'!A15</f>
        <v>12.202380952380953</v>
      </c>
      <c r="B16" s="9">
        <f>B15*100/'2019a'!B15</f>
        <v>17.739130434782609</v>
      </c>
      <c r="C16" s="9">
        <f>C15*100/'2019a'!C15</f>
        <v>15.498938428874734</v>
      </c>
      <c r="D16" s="9">
        <f>D15*100/'2019a'!D15</f>
        <v>17.358490566037737</v>
      </c>
      <c r="E16" s="9">
        <f>E15*100/'2019a'!E15</f>
        <v>14.921465968586388</v>
      </c>
      <c r="F16" s="9">
        <f>F15*100/'2019a'!F15</f>
        <v>13.991769547325102</v>
      </c>
      <c r="G16" s="9">
        <f>G15*100/'2019a'!G15</f>
        <v>10.602409638554217</v>
      </c>
      <c r="H16" s="9">
        <f>H15*100/'2019a'!H15</f>
        <v>13.301435406698564</v>
      </c>
      <c r="I16" s="9" t="e">
        <f>I15*100/'2019a'!I15</f>
        <v>#DIV/0!</v>
      </c>
      <c r="J16" s="9" t="e">
        <f>J15*100/'2019a'!J15</f>
        <v>#DIV/0!</v>
      </c>
      <c r="K16" s="9" t="e">
        <f>K15*100/'2019a'!K15</f>
        <v>#DIV/0!</v>
      </c>
      <c r="L16" s="10" t="e">
        <f>L15*100/'2019a'!L15</f>
        <v>#DIV/0!</v>
      </c>
    </row>
    <row r="17" spans="1:12" ht="18.75" customHeight="1" x14ac:dyDescent="0.25">
      <c r="A17" s="21" t="s">
        <v>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ht="18.75" customHeight="1" x14ac:dyDescent="0.25">
      <c r="A18" s="5">
        <f>SUM(A19:L19)</f>
        <v>14</v>
      </c>
      <c r="B18" s="15">
        <f>AVERAGEIF(A20:L20,"&gt;=0")</f>
        <v>1.7052845971598423</v>
      </c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2</v>
      </c>
      <c r="B19" s="3">
        <v>0</v>
      </c>
      <c r="C19" s="17">
        <v>5</v>
      </c>
      <c r="D19" s="3">
        <v>0</v>
      </c>
      <c r="E19" s="3">
        <v>0</v>
      </c>
      <c r="F19" s="3">
        <v>0</v>
      </c>
      <c r="G19" s="3">
        <v>6</v>
      </c>
      <c r="H19" s="3">
        <v>1</v>
      </c>
      <c r="I19" s="3"/>
      <c r="J19" s="3"/>
      <c r="K19" s="3"/>
      <c r="L19" s="4"/>
    </row>
    <row r="20" spans="1:12" ht="18.75" customHeight="1" x14ac:dyDescent="0.25">
      <c r="A20" s="13">
        <f>A19*100/'2019a'!A19</f>
        <v>1.9607843137254901</v>
      </c>
      <c r="B20" s="13">
        <f>B19*100/'2019a'!B19</f>
        <v>0</v>
      </c>
      <c r="C20" s="13">
        <f>C19*100/'2019a'!C19</f>
        <v>3.2894736842105261</v>
      </c>
      <c r="D20" s="13">
        <f>D19*100/'2019a'!D19</f>
        <v>0</v>
      </c>
      <c r="E20" s="13">
        <f>E19*100/'2019a'!E19</f>
        <v>0</v>
      </c>
      <c r="F20" s="13">
        <f>F19*100/'2019a'!F19</f>
        <v>0</v>
      </c>
      <c r="G20" s="13">
        <f>G19*100/'2019a'!G19</f>
        <v>4.225352112676056</v>
      </c>
      <c r="H20" s="13">
        <f>H19*100/'2019a'!H19</f>
        <v>4.166666666666667</v>
      </c>
      <c r="I20" s="13" t="e">
        <f>I19*100/'2019a'!I19</f>
        <v>#DIV/0!</v>
      </c>
      <c r="J20" s="13" t="e">
        <f>J19*100/'2019a'!J19</f>
        <v>#DIV/0!</v>
      </c>
      <c r="K20" s="13" t="e">
        <f>K19*100/'2019a'!K19</f>
        <v>#DIV/0!</v>
      </c>
      <c r="L20" s="10" t="e">
        <f>L19*100/'2019a'!L19</f>
        <v>#DIV/0!</v>
      </c>
    </row>
    <row r="21" spans="1:12" ht="18.75" customHeight="1" x14ac:dyDescent="0.25">
      <c r="A21" s="18" t="s">
        <v>5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0"/>
    </row>
    <row r="22" spans="1:12" ht="18.75" customHeight="1" x14ac:dyDescent="0.25">
      <c r="A22" s="5">
        <f>SUM(A23:L23)</f>
        <v>5151</v>
      </c>
      <c r="B22" s="15">
        <f>AVERAGEIF(A24:L24,"&gt;0")</f>
        <v>14.588366411844035</v>
      </c>
      <c r="C22" s="3"/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2">
        <f>SUM(A3,A7,A11,A15,A19)</f>
        <v>635</v>
      </c>
      <c r="B23" s="3">
        <f t="shared" ref="B23:L23" si="0">SUM(B3,B7,B11,B15,B19)</f>
        <v>568</v>
      </c>
      <c r="C23" s="3">
        <f t="shared" si="0"/>
        <v>528</v>
      </c>
      <c r="D23" s="3">
        <f t="shared" si="0"/>
        <v>687</v>
      </c>
      <c r="E23" s="3">
        <f t="shared" si="0"/>
        <v>539</v>
      </c>
      <c r="F23" s="3">
        <f t="shared" si="0"/>
        <v>600</v>
      </c>
      <c r="G23" s="3">
        <f t="shared" si="0"/>
        <v>553</v>
      </c>
      <c r="H23" s="3">
        <f t="shared" si="0"/>
        <v>1041</v>
      </c>
      <c r="I23" s="3">
        <f t="shared" si="0"/>
        <v>0</v>
      </c>
      <c r="J23" s="3">
        <f t="shared" si="0"/>
        <v>0</v>
      </c>
      <c r="K23" s="3">
        <f t="shared" si="0"/>
        <v>0</v>
      </c>
      <c r="L23" s="4">
        <f t="shared" si="0"/>
        <v>0</v>
      </c>
    </row>
    <row r="24" spans="1:12" ht="18.75" customHeight="1" x14ac:dyDescent="0.25">
      <c r="A24" s="13">
        <f>A23*100/'2019a'!A23</f>
        <v>7.1930222020842773</v>
      </c>
      <c r="B24" s="13">
        <f>B23*100/'2019a'!B23</f>
        <v>12.684234033050469</v>
      </c>
      <c r="C24" s="13">
        <f>C23*100/'2019a'!C23</f>
        <v>16.301327570237728</v>
      </c>
      <c r="D24" s="13">
        <f>D23*100/'2019a'!D23</f>
        <v>17.624422780913289</v>
      </c>
      <c r="E24" s="13">
        <f>E23*100/'2019a'!E23</f>
        <v>16.610169491525422</v>
      </c>
      <c r="F24" s="13">
        <f>F23*100/'2019a'!F23</f>
        <v>15.927794000530927</v>
      </c>
      <c r="G24" s="13">
        <f>G23*100/'2019a'!G23</f>
        <v>15.564311849141571</v>
      </c>
      <c r="H24" s="13">
        <f>H23*100/'2019a'!H23</f>
        <v>14.801649367268592</v>
      </c>
      <c r="I24" s="13" t="e">
        <f>I23*100/'2019a'!I23</f>
        <v>#DIV/0!</v>
      </c>
      <c r="J24" s="13" t="e">
        <f>J23*100/'2019a'!J23</f>
        <v>#DIV/0!</v>
      </c>
      <c r="K24" s="13" t="e">
        <f>K23*100/'2019a'!K23</f>
        <v>#DIV/0!</v>
      </c>
      <c r="L24" s="10" t="e">
        <f>L23*100/'2019a'!L23</f>
        <v>#DIV/0!</v>
      </c>
    </row>
  </sheetData>
  <mergeCells count="6">
    <mergeCell ref="A21:L21"/>
    <mergeCell ref="A1:L1"/>
    <mergeCell ref="A5:L5"/>
    <mergeCell ref="A9:L9"/>
    <mergeCell ref="A13:L13"/>
    <mergeCell ref="A17:L1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28"/>
  <sheetViews>
    <sheetView tabSelected="1" workbookViewId="0">
      <selection activeCell="L3" sqref="L3"/>
    </sheetView>
  </sheetViews>
  <sheetFormatPr baseColWidth="10" defaultColWidth="10.7109375" defaultRowHeight="18.75" customHeight="1" x14ac:dyDescent="0.25"/>
  <cols>
    <col min="1" max="1" width="11.85546875" style="1" bestFit="1" customWidth="1"/>
    <col min="2" max="16384" width="10.7109375" style="1"/>
  </cols>
  <sheetData>
    <row r="1" spans="1:12" ht="18.75" customHeight="1" x14ac:dyDescent="0.25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8.75" customHeight="1" x14ac:dyDescent="0.25">
      <c r="A2" s="2">
        <f>SUM(A3:L3)</f>
        <v>18796</v>
      </c>
      <c r="B2" s="11">
        <f>100-'2019 - Multimedia'!B2</f>
        <v>82.906876048959333</v>
      </c>
      <c r="C2" s="3">
        <f>TRUNC(A2/A4)</f>
        <v>77</v>
      </c>
      <c r="D2" s="3"/>
      <c r="E2" s="3"/>
      <c r="F2" s="3"/>
      <c r="G2" s="3"/>
      <c r="H2" s="3"/>
      <c r="I2" s="3"/>
      <c r="J2" s="3"/>
      <c r="K2" s="3"/>
      <c r="L2" s="4"/>
    </row>
    <row r="3" spans="1:12" ht="18.75" customHeight="1" x14ac:dyDescent="0.25">
      <c r="A3" s="2">
        <v>3862</v>
      </c>
      <c r="B3" s="3">
        <v>2035</v>
      </c>
      <c r="C3" s="17">
        <v>1530</v>
      </c>
      <c r="D3" s="3">
        <v>1906</v>
      </c>
      <c r="E3" s="3">
        <v>1686</v>
      </c>
      <c r="F3" s="3">
        <v>2066</v>
      </c>
      <c r="G3" s="3">
        <v>2142</v>
      </c>
      <c r="H3" s="3">
        <v>3569</v>
      </c>
      <c r="I3" s="3"/>
      <c r="J3" s="3"/>
      <c r="K3" s="3"/>
      <c r="L3" s="4"/>
    </row>
    <row r="4" spans="1:12" ht="18.75" customHeight="1" x14ac:dyDescent="0.25">
      <c r="A4" s="6">
        <f>_xlfn.DAYS("1/9/2019","1/1/2019")</f>
        <v>243</v>
      </c>
      <c r="B4" s="7">
        <v>369</v>
      </c>
      <c r="C4" s="7">
        <v>369</v>
      </c>
      <c r="D4" s="7"/>
      <c r="E4" s="7"/>
      <c r="F4" s="7"/>
      <c r="G4" s="7"/>
      <c r="H4" s="7"/>
      <c r="I4" s="7"/>
      <c r="J4" s="7"/>
      <c r="K4" s="7"/>
      <c r="L4" s="8"/>
    </row>
    <row r="5" spans="1:12" ht="18.75" customHeight="1" x14ac:dyDescent="0.25">
      <c r="A5" s="27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9"/>
    </row>
    <row r="6" spans="1:12" ht="18.75" customHeight="1" x14ac:dyDescent="0.25">
      <c r="A6" s="2">
        <f>SUM(A7:L7)</f>
        <v>5101</v>
      </c>
      <c r="B6" s="11">
        <f>100-'2019 - Multimedia'!B6</f>
        <v>89.007755989657539</v>
      </c>
      <c r="C6" s="3">
        <f>TRUNC(A6/A8)</f>
        <v>20</v>
      </c>
      <c r="D6" s="3"/>
      <c r="E6" s="3"/>
      <c r="F6" s="3"/>
      <c r="G6" s="3"/>
      <c r="H6" s="3"/>
      <c r="I6" s="3"/>
      <c r="J6" s="3"/>
      <c r="K6" s="3"/>
      <c r="L6" s="4"/>
    </row>
    <row r="7" spans="1:12" ht="18.75" customHeight="1" x14ac:dyDescent="0.25">
      <c r="A7" s="2">
        <v>2465</v>
      </c>
      <c r="B7" s="3">
        <v>923</v>
      </c>
      <c r="C7" s="3">
        <v>0</v>
      </c>
      <c r="D7" s="3">
        <v>0</v>
      </c>
      <c r="E7" s="3">
        <v>0</v>
      </c>
      <c r="F7" s="3">
        <v>0</v>
      </c>
      <c r="G7" s="3">
        <v>153</v>
      </c>
      <c r="H7" s="3">
        <v>1560</v>
      </c>
      <c r="I7" s="3"/>
      <c r="J7" s="3"/>
      <c r="K7" s="3"/>
      <c r="L7" s="4"/>
    </row>
    <row r="8" spans="1:12" ht="18.75" customHeight="1" x14ac:dyDescent="0.25">
      <c r="A8" s="6">
        <f>A4</f>
        <v>243</v>
      </c>
      <c r="B8" s="7">
        <v>369</v>
      </c>
      <c r="C8" s="7">
        <v>369</v>
      </c>
      <c r="D8" s="7"/>
      <c r="E8" s="7"/>
      <c r="F8" s="7"/>
      <c r="G8" s="7"/>
      <c r="H8" s="7"/>
      <c r="I8" s="7"/>
      <c r="J8" s="7"/>
      <c r="K8" s="7"/>
      <c r="L8" s="8"/>
    </row>
    <row r="9" spans="1:12" ht="18.75" customHeight="1" x14ac:dyDescent="0.25">
      <c r="A9" s="27" t="s">
        <v>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1:12" ht="18.75" customHeight="1" x14ac:dyDescent="0.25">
      <c r="A10" s="2">
        <f>SUM(A11:L11)</f>
        <v>8081</v>
      </c>
      <c r="B10" s="11">
        <f>100-'2019 - Multimedia'!B10</f>
        <v>86.01515647062979</v>
      </c>
      <c r="C10" s="3">
        <f>TRUNC(A10/A12)</f>
        <v>33</v>
      </c>
      <c r="D10" s="3"/>
      <c r="E10" s="3"/>
      <c r="F10" s="3"/>
      <c r="G10" s="3"/>
      <c r="H10" s="3"/>
      <c r="I10" s="3"/>
      <c r="J10" s="3"/>
      <c r="K10" s="3"/>
      <c r="L10" s="4"/>
    </row>
    <row r="11" spans="1:12" ht="18.75" customHeight="1" x14ac:dyDescent="0.25">
      <c r="A11" s="2">
        <v>1391</v>
      </c>
      <c r="B11" s="3">
        <v>927</v>
      </c>
      <c r="C11" s="3">
        <v>1086</v>
      </c>
      <c r="D11" s="3">
        <v>1285</v>
      </c>
      <c r="E11" s="3">
        <v>1100</v>
      </c>
      <c r="F11" s="3">
        <v>1171</v>
      </c>
      <c r="G11" s="3">
        <v>286</v>
      </c>
      <c r="H11" s="3">
        <v>835</v>
      </c>
      <c r="I11" s="3"/>
      <c r="J11" s="3"/>
      <c r="K11" s="3"/>
      <c r="L11" s="4"/>
    </row>
    <row r="12" spans="1:12" ht="18.75" customHeight="1" x14ac:dyDescent="0.25">
      <c r="A12" s="6">
        <f>A4</f>
        <v>243</v>
      </c>
      <c r="B12" s="7">
        <v>369</v>
      </c>
      <c r="C12" s="7">
        <v>369</v>
      </c>
      <c r="D12" s="7"/>
      <c r="E12" s="7"/>
      <c r="F12" s="7"/>
      <c r="G12" s="7"/>
      <c r="H12" s="7"/>
      <c r="I12" s="7"/>
      <c r="J12" s="7"/>
      <c r="K12" s="7"/>
      <c r="L12" s="8"/>
    </row>
    <row r="13" spans="1:12" ht="18.75" customHeight="1" x14ac:dyDescent="0.25">
      <c r="A13" s="27" t="s">
        <v>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  <row r="14" spans="1:12" ht="18.75" customHeight="1" x14ac:dyDescent="0.25">
      <c r="A14" s="2">
        <f>SUM(A15:L15)</f>
        <v>5327</v>
      </c>
      <c r="B14" s="11">
        <f>100-'2019 - Multimedia'!B14</f>
        <v>85.547997382094962</v>
      </c>
      <c r="C14" s="3">
        <f>TRUNC(A14/A16)</f>
        <v>21</v>
      </c>
      <c r="D14" s="3"/>
      <c r="E14" s="3"/>
      <c r="F14" s="3"/>
      <c r="G14" s="3"/>
      <c r="H14" s="3"/>
      <c r="I14" s="3"/>
      <c r="J14" s="3"/>
      <c r="K14" s="3"/>
      <c r="L14" s="4"/>
    </row>
    <row r="15" spans="1:12" ht="18.75" customHeight="1" x14ac:dyDescent="0.25">
      <c r="A15" s="2">
        <v>1008</v>
      </c>
      <c r="B15" s="3">
        <v>575</v>
      </c>
      <c r="C15" s="3">
        <v>471</v>
      </c>
      <c r="D15" s="3">
        <v>530</v>
      </c>
      <c r="E15" s="3">
        <v>382</v>
      </c>
      <c r="F15" s="3">
        <v>486</v>
      </c>
      <c r="G15" s="3">
        <v>830</v>
      </c>
      <c r="H15" s="3">
        <v>1045</v>
      </c>
      <c r="I15" s="3"/>
      <c r="J15" s="3"/>
      <c r="K15" s="3"/>
      <c r="L15" s="4"/>
    </row>
    <row r="16" spans="1:12" ht="18.75" customHeight="1" x14ac:dyDescent="0.25">
      <c r="A16" s="6">
        <f>A4</f>
        <v>243</v>
      </c>
      <c r="B16" s="7">
        <v>369</v>
      </c>
      <c r="C16" s="7">
        <v>369</v>
      </c>
      <c r="D16" s="7"/>
      <c r="E16" s="7"/>
      <c r="F16" s="7"/>
      <c r="G16" s="7"/>
      <c r="H16" s="7"/>
      <c r="I16" s="7"/>
      <c r="J16" s="7"/>
      <c r="K16" s="7"/>
      <c r="L16" s="8"/>
    </row>
    <row r="17" spans="1:12" ht="18.75" customHeight="1" x14ac:dyDescent="0.25">
      <c r="A17" s="27" t="s">
        <v>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9"/>
    </row>
    <row r="18" spans="1:12" ht="18.75" customHeight="1" x14ac:dyDescent="0.25">
      <c r="A18" s="2">
        <f>SUM(A19:L19)</f>
        <v>736</v>
      </c>
      <c r="B18" s="11">
        <f>100-'2019 - Multimedia'!B18</f>
        <v>98.294715402840154</v>
      </c>
      <c r="C18" s="3">
        <f>TRUNC(A18/A20)</f>
        <v>3</v>
      </c>
      <c r="D18" s="3"/>
      <c r="E18" s="3"/>
      <c r="F18" s="3"/>
      <c r="G18" s="3"/>
      <c r="H18" s="3"/>
      <c r="I18" s="3"/>
      <c r="J18" s="3"/>
      <c r="K18" s="3"/>
      <c r="L18" s="4"/>
    </row>
    <row r="19" spans="1:12" ht="18.75" customHeight="1" x14ac:dyDescent="0.25">
      <c r="A19" s="2">
        <v>102</v>
      </c>
      <c r="B19" s="3">
        <v>18</v>
      </c>
      <c r="C19" s="3">
        <v>152</v>
      </c>
      <c r="D19" s="3">
        <v>177</v>
      </c>
      <c r="E19" s="3">
        <v>77</v>
      </c>
      <c r="F19" s="3">
        <v>44</v>
      </c>
      <c r="G19" s="3">
        <v>142</v>
      </c>
      <c r="H19" s="3">
        <v>24</v>
      </c>
      <c r="I19" s="3"/>
      <c r="J19" s="3"/>
      <c r="K19" s="3"/>
      <c r="L19" s="4"/>
    </row>
    <row r="20" spans="1:12" ht="18.75" customHeight="1" x14ac:dyDescent="0.25">
      <c r="A20" s="6">
        <f>A4</f>
        <v>243</v>
      </c>
      <c r="B20" s="7">
        <v>369</v>
      </c>
      <c r="C20" s="7">
        <v>369</v>
      </c>
      <c r="D20" s="7"/>
      <c r="E20" s="7"/>
      <c r="F20" s="7"/>
      <c r="G20" s="7"/>
      <c r="H20" s="7"/>
      <c r="I20" s="7"/>
      <c r="J20" s="7"/>
      <c r="K20" s="7"/>
      <c r="L20" s="8"/>
    </row>
    <row r="21" spans="1:12" ht="18.75" customHeight="1" x14ac:dyDescent="0.25">
      <c r="A21" s="24" t="s">
        <v>5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1:12" ht="18.75" customHeight="1" x14ac:dyDescent="0.25">
      <c r="A22" s="2">
        <f>SUM(A23:L23)</f>
        <v>38041</v>
      </c>
      <c r="B22" s="11">
        <f>100-'2019 - Multimedia'!B22</f>
        <v>85.411633588155965</v>
      </c>
      <c r="C22" s="3">
        <f>TRUNC(A22/A24)</f>
        <v>156</v>
      </c>
      <c r="D22" s="3"/>
      <c r="E22" s="3"/>
      <c r="F22" s="3"/>
      <c r="G22" s="3"/>
      <c r="H22" s="3"/>
      <c r="I22" s="3"/>
      <c r="J22" s="3"/>
      <c r="K22" s="3"/>
      <c r="L22" s="4"/>
    </row>
    <row r="23" spans="1:12" ht="18.75" customHeight="1" x14ac:dyDescent="0.25">
      <c r="A23" s="3">
        <f>SUM(A3,A7,A11,A15,A19)</f>
        <v>8828</v>
      </c>
      <c r="B23" s="3">
        <f t="shared" ref="B23:L23" si="0">SUM(B3,B7,B11,B15,B19)</f>
        <v>4478</v>
      </c>
      <c r="C23" s="3">
        <f t="shared" si="0"/>
        <v>3239</v>
      </c>
      <c r="D23" s="3">
        <f t="shared" si="0"/>
        <v>3898</v>
      </c>
      <c r="E23" s="3">
        <f t="shared" si="0"/>
        <v>3245</v>
      </c>
      <c r="F23" s="3">
        <f t="shared" si="0"/>
        <v>3767</v>
      </c>
      <c r="G23" s="3">
        <f t="shared" si="0"/>
        <v>3553</v>
      </c>
      <c r="H23" s="3">
        <f t="shared" si="0"/>
        <v>7033</v>
      </c>
      <c r="I23" s="3">
        <f t="shared" si="0"/>
        <v>0</v>
      </c>
      <c r="J23" s="3">
        <f t="shared" si="0"/>
        <v>0</v>
      </c>
      <c r="K23" s="3">
        <f t="shared" si="0"/>
        <v>0</v>
      </c>
      <c r="L23" s="4">
        <f t="shared" si="0"/>
        <v>0</v>
      </c>
    </row>
    <row r="24" spans="1:12" ht="18.75" customHeight="1" x14ac:dyDescent="0.25">
      <c r="A24" s="6">
        <f>A4</f>
        <v>243</v>
      </c>
      <c r="B24" s="7">
        <v>369</v>
      </c>
      <c r="C24" s="7">
        <v>369</v>
      </c>
      <c r="D24" s="7"/>
      <c r="E24" s="7"/>
      <c r="F24" s="7"/>
      <c r="G24" s="7"/>
      <c r="H24" s="7"/>
      <c r="I24" s="7"/>
      <c r="J24" s="7"/>
      <c r="K24" s="7"/>
      <c r="L24" s="8"/>
    </row>
    <row r="25" spans="1:12" ht="18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8" spans="1:12" ht="18.75" customHeight="1" x14ac:dyDescent="0.25">
      <c r="F28" s="16"/>
    </row>
  </sheetData>
  <mergeCells count="6">
    <mergeCell ref="A21:L21"/>
    <mergeCell ref="A1:L1"/>
    <mergeCell ref="A5:L5"/>
    <mergeCell ref="A9:L9"/>
    <mergeCell ref="A13:L13"/>
    <mergeCell ref="A17:L1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2018 - Multimedia</vt:lpstr>
      <vt:lpstr>2018 - data</vt:lpstr>
      <vt:lpstr>2019 - Multimedia</vt:lpstr>
      <vt:lpstr>2019a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2018-11-29T19:48:28Z</dcterms:created>
  <dcterms:modified xsi:type="dcterms:W3CDTF">2019-10-25T23:47:20Z</dcterms:modified>
</cp:coreProperties>
</file>