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/>
  </bookViews>
  <sheets>
    <sheet name="Prediction Data Set" sheetId="1" r:id="rId1"/>
    <sheet name="ELLR Regression Data" sheetId="2" r:id="rId2"/>
    <sheet name="MLR Regression Data" sheetId="3" r:id="rId3"/>
    <sheet name="APR Regression Data" sheetId="4" r:id="rId4"/>
  </sheets>
  <calcPr calcId="125725"/>
</workbook>
</file>

<file path=xl/calcChain.xml><?xml version="1.0" encoding="utf-8"?>
<calcChain xmlns="http://schemas.openxmlformats.org/spreadsheetml/2006/main">
  <c r="K46" i="4"/>
  <c r="J46"/>
  <c r="J45"/>
  <c r="K45" s="1"/>
  <c r="K44"/>
  <c r="J44"/>
  <c r="J43"/>
  <c r="K43" s="1"/>
  <c r="K42"/>
  <c r="J42"/>
  <c r="J41"/>
  <c r="K41" s="1"/>
  <c r="K40"/>
  <c r="J40"/>
  <c r="J39"/>
  <c r="K39" s="1"/>
  <c r="K38"/>
  <c r="J38"/>
  <c r="J37"/>
  <c r="K37" s="1"/>
  <c r="K36"/>
  <c r="J36"/>
  <c r="J35"/>
  <c r="K35" s="1"/>
  <c r="K34"/>
  <c r="J34"/>
  <c r="J33"/>
  <c r="K33" s="1"/>
  <c r="K32"/>
  <c r="J32"/>
  <c r="J31"/>
  <c r="K31" s="1"/>
  <c r="K30"/>
  <c r="J30"/>
  <c r="J29"/>
  <c r="K29" s="1"/>
  <c r="K28"/>
  <c r="J28"/>
  <c r="J27"/>
  <c r="K27" s="1"/>
  <c r="K26"/>
  <c r="J26"/>
  <c r="J25"/>
  <c r="K25" s="1"/>
  <c r="K24"/>
  <c r="J24"/>
  <c r="J23"/>
  <c r="K23" s="1"/>
  <c r="K22"/>
  <c r="J22"/>
  <c r="J21"/>
  <c r="K21" s="1"/>
  <c r="K20"/>
  <c r="J20"/>
  <c r="J19"/>
  <c r="K19" s="1"/>
  <c r="K18"/>
  <c r="J18"/>
  <c r="J17"/>
  <c r="K17" s="1"/>
  <c r="K16"/>
  <c r="J16"/>
  <c r="J15"/>
  <c r="K15" s="1"/>
  <c r="K14"/>
  <c r="J14"/>
  <c r="J13"/>
  <c r="K13" s="1"/>
  <c r="K12"/>
  <c r="J12"/>
  <c r="J11"/>
  <c r="K11" s="1"/>
  <c r="K10"/>
  <c r="J10"/>
  <c r="J9"/>
  <c r="K9" s="1"/>
  <c r="K8"/>
  <c r="J8"/>
  <c r="J7"/>
  <c r="K7" s="1"/>
  <c r="K6"/>
  <c r="J6"/>
  <c r="J5"/>
  <c r="K5" s="1"/>
  <c r="K4"/>
  <c r="J4"/>
  <c r="J3"/>
  <c r="K3" s="1"/>
  <c r="K2"/>
  <c r="J2"/>
  <c r="J42" i="3"/>
  <c r="K42" s="1"/>
  <c r="H42"/>
  <c r="G42"/>
  <c r="D42"/>
  <c r="E42" s="1"/>
  <c r="K41"/>
  <c r="J41"/>
  <c r="G41"/>
  <c r="H41" s="1"/>
  <c r="D41"/>
  <c r="E41" s="1"/>
  <c r="J40"/>
  <c r="K40" s="1"/>
  <c r="H40"/>
  <c r="G40"/>
  <c r="D40"/>
  <c r="E40" s="1"/>
  <c r="K39"/>
  <c r="J39"/>
  <c r="G39"/>
  <c r="H39" s="1"/>
  <c r="E39"/>
  <c r="D39"/>
  <c r="J38"/>
  <c r="K38" s="1"/>
  <c r="G38"/>
  <c r="H38" s="1"/>
  <c r="D38"/>
  <c r="E38" s="1"/>
  <c r="K37"/>
  <c r="J37"/>
  <c r="G37"/>
  <c r="H37" s="1"/>
  <c r="E37"/>
  <c r="D37"/>
  <c r="J36"/>
  <c r="K36" s="1"/>
  <c r="H36"/>
  <c r="G36"/>
  <c r="D36"/>
  <c r="E36" s="1"/>
  <c r="J35"/>
  <c r="K35" s="1"/>
  <c r="G35"/>
  <c r="H35" s="1"/>
  <c r="E35"/>
  <c r="D35"/>
  <c r="J34"/>
  <c r="K34" s="1"/>
  <c r="H34"/>
  <c r="G34"/>
  <c r="D34"/>
  <c r="E34" s="1"/>
  <c r="K33"/>
  <c r="J33"/>
  <c r="G33"/>
  <c r="H33" s="1"/>
  <c r="D33"/>
  <c r="E33" s="1"/>
  <c r="J32"/>
  <c r="K32" s="1"/>
  <c r="H32"/>
  <c r="G32"/>
  <c r="D32"/>
  <c r="E32" s="1"/>
  <c r="K31"/>
  <c r="J31"/>
  <c r="G31"/>
  <c r="H31" s="1"/>
  <c r="E31"/>
  <c r="D31"/>
  <c r="J30"/>
  <c r="K30" s="1"/>
  <c r="G30"/>
  <c r="H30" s="1"/>
  <c r="D30"/>
  <c r="E30" s="1"/>
  <c r="K29"/>
  <c r="J29"/>
  <c r="G29"/>
  <c r="H29" s="1"/>
  <c r="E29"/>
  <c r="D29"/>
  <c r="J28"/>
  <c r="K28" s="1"/>
  <c r="H28"/>
  <c r="G28"/>
  <c r="D28"/>
  <c r="E28" s="1"/>
  <c r="J27"/>
  <c r="K27" s="1"/>
  <c r="G27"/>
  <c r="H27" s="1"/>
  <c r="E27"/>
  <c r="D27"/>
  <c r="J26"/>
  <c r="K26" s="1"/>
  <c r="H26"/>
  <c r="G26"/>
  <c r="D26"/>
  <c r="E26" s="1"/>
  <c r="K25"/>
  <c r="J25"/>
  <c r="G25"/>
  <c r="H25" s="1"/>
  <c r="D25"/>
  <c r="E25" s="1"/>
  <c r="J24"/>
  <c r="K24" s="1"/>
  <c r="H24"/>
  <c r="G24"/>
  <c r="D24"/>
  <c r="E24" s="1"/>
  <c r="K23"/>
  <c r="J23"/>
  <c r="G23"/>
  <c r="H23" s="1"/>
  <c r="E23"/>
  <c r="D23"/>
  <c r="J22"/>
  <c r="K22" s="1"/>
  <c r="G22"/>
  <c r="H22" s="1"/>
  <c r="D22"/>
  <c r="E22" s="1"/>
  <c r="K21"/>
  <c r="J21"/>
  <c r="G21"/>
  <c r="H21" s="1"/>
  <c r="E21"/>
  <c r="D21"/>
  <c r="J20"/>
  <c r="K20" s="1"/>
  <c r="H20"/>
  <c r="G20"/>
  <c r="D20"/>
  <c r="E20" s="1"/>
  <c r="J19"/>
  <c r="K19" s="1"/>
  <c r="G19"/>
  <c r="H19" s="1"/>
  <c r="E19"/>
  <c r="D19"/>
  <c r="J18"/>
  <c r="K18" s="1"/>
  <c r="H18"/>
  <c r="G18"/>
  <c r="D18"/>
  <c r="E18" s="1"/>
  <c r="K17"/>
  <c r="J17"/>
  <c r="G17"/>
  <c r="H17" s="1"/>
  <c r="D17"/>
  <c r="E17" s="1"/>
  <c r="J16"/>
  <c r="K16" s="1"/>
  <c r="H16"/>
  <c r="G16"/>
  <c r="D16"/>
  <c r="E16" s="1"/>
  <c r="K15"/>
  <c r="J15"/>
  <c r="G15"/>
  <c r="H15" s="1"/>
  <c r="E15"/>
  <c r="D15"/>
  <c r="J14"/>
  <c r="K14" s="1"/>
  <c r="G14"/>
  <c r="H14" s="1"/>
  <c r="D14"/>
  <c r="E14" s="1"/>
  <c r="K13"/>
  <c r="J13"/>
  <c r="G13"/>
  <c r="H13" s="1"/>
  <c r="E13"/>
  <c r="D13"/>
  <c r="J12"/>
  <c r="K12" s="1"/>
  <c r="H12"/>
  <c r="G12"/>
  <c r="D12"/>
  <c r="E12" s="1"/>
  <c r="J11"/>
  <c r="K11" s="1"/>
  <c r="G11"/>
  <c r="H11" s="1"/>
  <c r="E11"/>
  <c r="D11"/>
  <c r="J10"/>
  <c r="K10" s="1"/>
  <c r="H10"/>
  <c r="G10"/>
  <c r="D10"/>
  <c r="E10" s="1"/>
  <c r="K9"/>
  <c r="J9"/>
  <c r="G9"/>
  <c r="H9" s="1"/>
  <c r="D9"/>
  <c r="E9" s="1"/>
  <c r="J8"/>
  <c r="K8" s="1"/>
  <c r="H8"/>
  <c r="G8"/>
  <c r="D8"/>
  <c r="E8" s="1"/>
  <c r="K7"/>
  <c r="J7"/>
  <c r="G7"/>
  <c r="H7" s="1"/>
  <c r="E7"/>
  <c r="D7"/>
  <c r="J6"/>
  <c r="K6" s="1"/>
  <c r="G6"/>
  <c r="H6" s="1"/>
  <c r="D6"/>
  <c r="E6" s="1"/>
  <c r="K5"/>
  <c r="J5"/>
  <c r="G5"/>
  <c r="H5" s="1"/>
  <c r="E5"/>
  <c r="D5"/>
  <c r="J4"/>
  <c r="K4" s="1"/>
  <c r="H4"/>
  <c r="G4"/>
  <c r="D4"/>
  <c r="E4" s="1"/>
  <c r="J3"/>
  <c r="K3" s="1"/>
  <c r="G3"/>
  <c r="H3" s="1"/>
  <c r="E3"/>
  <c r="D3"/>
  <c r="J2"/>
  <c r="K2" s="1"/>
  <c r="H2"/>
  <c r="G2"/>
  <c r="D2"/>
  <c r="E2" s="1"/>
  <c r="H57" i="1"/>
  <c r="H56"/>
  <c r="H55"/>
  <c r="H54"/>
  <c r="H53"/>
</calcChain>
</file>

<file path=xl/sharedStrings.xml><?xml version="1.0" encoding="utf-8"?>
<sst xmlns="http://schemas.openxmlformats.org/spreadsheetml/2006/main" count="386" uniqueCount="109">
  <si>
    <t>Genus</t>
  </si>
  <si>
    <t>Anteroposterior Diameter</t>
  </si>
  <si>
    <t>Mediolateral Diameter</t>
  </si>
  <si>
    <t>True femoral circumference</t>
  </si>
  <si>
    <t>CAP Predicted Circumferences</t>
  </si>
  <si>
    <t>CML Predicted Circumferences</t>
  </si>
  <si>
    <t>ELL Predicted Circumferences</t>
  </si>
  <si>
    <t>APR Predicted Circumferences</t>
  </si>
  <si>
    <t>MLR Predicted Circumferences</t>
  </si>
  <si>
    <t>CAP PPE</t>
  </si>
  <si>
    <t>CML PPE</t>
  </si>
  <si>
    <t>ELL PPE</t>
  </si>
  <si>
    <t>APR PPE</t>
  </si>
  <si>
    <t>MLR PPE</t>
  </si>
  <si>
    <t>CAP SEE</t>
  </si>
  <si>
    <t>CML SEE</t>
  </si>
  <si>
    <t>ELL SEE</t>
  </si>
  <si>
    <t>APR SEE</t>
  </si>
  <si>
    <t>MLR SEE</t>
  </si>
  <si>
    <t>Gorgosaurus</t>
  </si>
  <si>
    <t>ROM 1247</t>
  </si>
  <si>
    <t>NP</t>
  </si>
  <si>
    <t>TMP 86.144.1</t>
  </si>
  <si>
    <t>TMP 91.36.500</t>
  </si>
  <si>
    <t>AMNH 5423</t>
  </si>
  <si>
    <t>FMNH PR 2211</t>
  </si>
  <si>
    <t>Children's Museum 2001.89.1</t>
  </si>
  <si>
    <t>NMC 350</t>
  </si>
  <si>
    <t>TMP 94.12.602</t>
  </si>
  <si>
    <t>Albertosaurus</t>
  </si>
  <si>
    <t>MOR 553</t>
  </si>
  <si>
    <t>AMNH 5255</t>
  </si>
  <si>
    <t>NMC 11315</t>
  </si>
  <si>
    <t>TMP 1981.10.1</t>
  </si>
  <si>
    <t>TMP 1982.13.30</t>
  </si>
  <si>
    <t>TMP 1986.64.1</t>
  </si>
  <si>
    <t>TMP 1999.50.19</t>
  </si>
  <si>
    <t>TMP 1999.50.52</t>
  </si>
  <si>
    <t>AMNH 5218ar</t>
  </si>
  <si>
    <t>AMNH 5218as</t>
  </si>
  <si>
    <t>UALVP (E.7, 2.1)</t>
  </si>
  <si>
    <t>Daspletosaurus</t>
  </si>
  <si>
    <t>NMMNH P-25049</t>
  </si>
  <si>
    <t>AMNH 5434</t>
  </si>
  <si>
    <t>MOR 590</t>
  </si>
  <si>
    <t>TMP 2001.36.1</t>
  </si>
  <si>
    <t>UALVP 52981</t>
  </si>
  <si>
    <t>Tarbosaurus</t>
  </si>
  <si>
    <t xml:space="preserve">CMMD1 </t>
  </si>
  <si>
    <t>MPC Japanese-Mongolian</t>
  </si>
  <si>
    <t>MPC-D100/61</t>
  </si>
  <si>
    <t>MPC-D100/63</t>
  </si>
  <si>
    <t>MPC-D107/02</t>
  </si>
  <si>
    <t>MPC-D107/05</t>
  </si>
  <si>
    <t>MPC-D KID 584</t>
  </si>
  <si>
    <t xml:space="preserve">PIN 551-2 </t>
  </si>
  <si>
    <t>MPC-D PJC2012.48</t>
  </si>
  <si>
    <t>*Pohl specimen Privately owned specimen measured with permission by the owner</t>
  </si>
  <si>
    <t>ZPAL MgD-I/109</t>
  </si>
  <si>
    <t>Tyrannosaurus</t>
  </si>
  <si>
    <t>BHI 3033 (Stan)</t>
  </si>
  <si>
    <t>BHI 6230 "Wy-rex"</t>
  </si>
  <si>
    <t>BMNH (Petey)</t>
  </si>
  <si>
    <t>BM R8040 (AMNH 5881)</t>
  </si>
  <si>
    <t>CM 9380 (AMNH 973) Type</t>
  </si>
  <si>
    <t>DMNH 2827</t>
  </si>
  <si>
    <t>FMNH PR2081 (Sue)</t>
  </si>
  <si>
    <t>MOR 0009 "Hager"</t>
  </si>
  <si>
    <t>MOR 0555 "Wankel"</t>
  </si>
  <si>
    <t>MOR 1125 "B-rex"</t>
  </si>
  <si>
    <t>MOR 1128 "G-rex"</t>
  </si>
  <si>
    <t>RSM P2523.8 (Scotty)</t>
  </si>
  <si>
    <t>TMP 81.6.1 (Black Beauty)</t>
  </si>
  <si>
    <t>TMP 81.12.1, NMC 9950</t>
  </si>
  <si>
    <t>USNM 6183</t>
  </si>
  <si>
    <t>BM NH 2002.004.001</t>
  </si>
  <si>
    <t>NP- Not present for measurement</t>
  </si>
  <si>
    <t>ELLR PPE</t>
  </si>
  <si>
    <t>Re-weighted, backtransformed APR predicted circumferences</t>
  </si>
  <si>
    <t>ELLR Predictions</t>
  </si>
  <si>
    <t>ELLR SEE</t>
  </si>
  <si>
    <t>AP for ELLRWL</t>
  </si>
  <si>
    <t>Weighted AP</t>
  </si>
  <si>
    <t>Log weighted AP</t>
  </si>
  <si>
    <t>ML for ELLRWL</t>
  </si>
  <si>
    <t>Weighted ML</t>
  </si>
  <si>
    <t>Log wieghted ML</t>
  </si>
  <si>
    <t>True Circ</t>
  </si>
  <si>
    <t>Weighted True Circumferences</t>
  </si>
  <si>
    <t>Log Weighted True Circumference</t>
  </si>
  <si>
    <t>Predicted Log Weighted True Circumference</t>
  </si>
  <si>
    <t>Backtransformed weighted prediction</t>
  </si>
  <si>
    <t>Backtransformed, re-weighted predictions</t>
  </si>
  <si>
    <t>True ML Diameter</t>
  </si>
  <si>
    <t>Weighted ML Diameter</t>
  </si>
  <si>
    <t>Log Transormed Weighted ML Diameter</t>
  </si>
  <si>
    <t>True Circumference</t>
  </si>
  <si>
    <t>Weighted Circumference</t>
  </si>
  <si>
    <t>Log 10 Weighted True ML Circumference</t>
  </si>
  <si>
    <t>Predicted Log 10 Weighted Circumference MLRW</t>
  </si>
  <si>
    <t>Backtransformed MLR Predicted Weighted Circumferences</t>
  </si>
  <si>
    <t>Re-weighted backtransformed MLR predicted Circumferences</t>
  </si>
  <si>
    <t>True Ap Diameter</t>
  </si>
  <si>
    <t>Weighted AP Diameter</t>
  </si>
  <si>
    <t>Log Transormed Weighted Ap Diameter</t>
  </si>
  <si>
    <t>Weighted True Circumference</t>
  </si>
  <si>
    <t>Log 10 Weighted True AP Circumference</t>
  </si>
  <si>
    <t>Predicted Log Weighted Circumferences APRWL</t>
  </si>
  <si>
    <t>Backtransformed predicted APR weighted circumferences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</si>
</sst>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name val="Courier New"/>
      <family val="3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sz val="10"/>
      <name val="Geneva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B0F0"/>
      <name val="Geneva"/>
    </font>
    <font>
      <sz val="12"/>
      <color rgb="FF7030A0"/>
      <name val="Courier New"/>
      <family val="3"/>
    </font>
    <font>
      <sz val="12"/>
      <color rgb="FF00B050"/>
      <name val="Courier New"/>
      <family val="3"/>
    </font>
    <font>
      <sz val="12"/>
      <color rgb="FF00B050"/>
      <name val="Calibri"/>
      <family val="2"/>
      <charset val="128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/>
    </xf>
    <xf numFmtId="0" fontId="4" fillId="0" borderId="0" xfId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1" fillId="0" borderId="0" xfId="0" applyFont="1" applyFill="1" applyBorder="1" applyAlignment="1"/>
    <xf numFmtId="0" fontId="3" fillId="0" borderId="0" xfId="0" applyFont="1" applyAlignment="1">
      <alignment vertical="center"/>
    </xf>
    <xf numFmtId="0" fontId="6" fillId="0" borderId="0" xfId="0" applyFon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/>
    <xf numFmtId="0" fontId="8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ont="1"/>
    <xf numFmtId="0" fontId="1" fillId="0" borderId="0" xfId="0" applyFont="1" applyFill="1" applyBorder="1"/>
    <xf numFmtId="0" fontId="10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 applyBorder="1" applyAlignment="1"/>
    <xf numFmtId="0" fontId="10" fillId="0" borderId="0" xfId="0" applyFont="1" applyFill="1"/>
    <xf numFmtId="0" fontId="14" fillId="0" borderId="0" xfId="1" applyFont="1" applyFill="1" applyAlignment="1">
      <alignment horizontal="center"/>
    </xf>
    <xf numFmtId="0" fontId="15" fillId="0" borderId="0" xfId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Border="1" applyAlignment="1"/>
    <xf numFmtId="0" fontId="11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1" fillId="0" borderId="0" xfId="0" applyFont="1" applyFill="1" applyBorder="1" applyAlignment="1"/>
    <xf numFmtId="0" fontId="12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2" fillId="0" borderId="0" xfId="0" applyFon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10" fillId="0" borderId="0" xfId="0" applyFont="1" applyBorder="1" applyAlignment="1"/>
    <xf numFmtId="0" fontId="18" fillId="0" borderId="0" xfId="0" applyFont="1" applyFill="1" applyAlignment="1">
      <alignment horizontal="center"/>
    </xf>
    <xf numFmtId="0" fontId="19" fillId="0" borderId="0" xfId="1" applyFont="1" applyFill="1" applyAlignment="1">
      <alignment horizontal="center"/>
    </xf>
    <xf numFmtId="0" fontId="18" fillId="0" borderId="0" xfId="1" applyFont="1" applyFill="1" applyAlignment="1">
      <alignment horizontal="center"/>
    </xf>
    <xf numFmtId="0" fontId="15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0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0" fillId="0" borderId="0" xfId="0" applyFont="1"/>
    <xf numFmtId="0" fontId="20" fillId="0" borderId="0" xfId="0" applyFont="1" applyBorder="1"/>
    <xf numFmtId="0" fontId="20" fillId="0" borderId="0" xfId="0" applyFont="1" applyFill="1" applyAlignment="1">
      <alignment horizontal="center"/>
    </xf>
    <xf numFmtId="0" fontId="20" fillId="0" borderId="0" xfId="0" applyFont="1" applyFill="1" applyBorder="1" applyAlignment="1"/>
    <xf numFmtId="0" fontId="12" fillId="0" borderId="0" xfId="0" applyFont="1" applyBorder="1"/>
    <xf numFmtId="0" fontId="12" fillId="0" borderId="0" xfId="0" applyFont="1" applyFill="1"/>
    <xf numFmtId="0" fontId="3" fillId="0" borderId="0" xfId="0" applyFont="1" applyBorder="1"/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/>
    <xf numFmtId="0" fontId="3" fillId="0" borderId="2" xfId="0" applyFont="1" applyFill="1" applyBorder="1" applyAlignment="1"/>
    <xf numFmtId="0" fontId="11" fillId="0" borderId="0" xfId="0" applyFont="1" applyBorder="1"/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Fill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1"/>
  <sheetViews>
    <sheetView tabSelected="1" topLeftCell="E1" workbookViewId="0">
      <selection activeCell="R13" sqref="R13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79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77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80</v>
      </c>
    </row>
    <row r="2" spans="1:22">
      <c r="A2" s="1" t="s">
        <v>19</v>
      </c>
      <c r="J2" s="24"/>
      <c r="K2" s="24"/>
      <c r="L2" s="24"/>
      <c r="M2" s="24"/>
      <c r="N2" s="24"/>
      <c r="O2" s="24"/>
      <c r="P2" s="24"/>
      <c r="Q2" s="66">
        <v>38.706910000000001</v>
      </c>
      <c r="R2" s="66">
        <v>16.761759999999999</v>
      </c>
      <c r="S2" s="66">
        <v>14.90939</v>
      </c>
      <c r="T2" s="66">
        <v>41.866959999999999</v>
      </c>
      <c r="U2" s="66">
        <v>10.478350000000001</v>
      </c>
      <c r="V2" s="66">
        <v>6.8879400000000004</v>
      </c>
    </row>
    <row r="3" spans="1:22">
      <c r="A3" s="2" t="s">
        <v>20</v>
      </c>
      <c r="B3" s="3">
        <v>95</v>
      </c>
      <c r="C3" s="3" t="s">
        <v>76</v>
      </c>
      <c r="D3" s="4">
        <v>266</v>
      </c>
      <c r="E3" s="5">
        <v>298.45</v>
      </c>
      <c r="F3" s="5" t="s">
        <v>21</v>
      </c>
      <c r="G3" s="5" t="s">
        <v>21</v>
      </c>
      <c r="H3" s="6">
        <v>328.93744243663315</v>
      </c>
      <c r="I3" s="9" t="s">
        <v>21</v>
      </c>
      <c r="J3" s="67" t="s">
        <v>21</v>
      </c>
      <c r="K3" s="68">
        <v>10.87</v>
      </c>
      <c r="L3" s="68" t="s">
        <v>21</v>
      </c>
      <c r="M3" s="69" t="s">
        <v>21</v>
      </c>
      <c r="N3" s="68" t="s">
        <v>21</v>
      </c>
      <c r="O3" s="24">
        <v>19.1335598</v>
      </c>
      <c r="P3" s="68" t="s">
        <v>21</v>
      </c>
      <c r="Q3" s="70"/>
      <c r="R3" s="70"/>
      <c r="S3" s="70"/>
      <c r="T3" s="70"/>
      <c r="U3" s="70"/>
      <c r="V3" s="24"/>
    </row>
    <row r="4" spans="1:22">
      <c r="A4" s="2" t="s">
        <v>22</v>
      </c>
      <c r="B4" s="3">
        <v>50.2</v>
      </c>
      <c r="C4" s="7">
        <v>51.3</v>
      </c>
      <c r="D4" s="5">
        <v>162</v>
      </c>
      <c r="E4" s="5">
        <v>157.71</v>
      </c>
      <c r="F4" s="5">
        <v>161.16</v>
      </c>
      <c r="G4" s="5">
        <v>159.44</v>
      </c>
      <c r="H4" s="6">
        <v>186.61494501477682</v>
      </c>
      <c r="I4" s="6">
        <v>160.85967256777766</v>
      </c>
      <c r="J4" s="24">
        <v>167.46949842359703</v>
      </c>
      <c r="K4" s="68">
        <v>2.72</v>
      </c>
      <c r="L4" s="68">
        <v>0.52</v>
      </c>
      <c r="M4" s="69">
        <v>1.61</v>
      </c>
      <c r="N4" s="24">
        <v>0.70889575999999999</v>
      </c>
      <c r="O4" s="24">
        <v>13.190232399999999</v>
      </c>
      <c r="P4" s="24">
        <v>3.2659669099999999</v>
      </c>
      <c r="Q4" s="70"/>
      <c r="R4" s="70"/>
      <c r="S4" s="70"/>
      <c r="T4" s="70"/>
      <c r="U4" s="70"/>
      <c r="V4" s="24"/>
    </row>
    <row r="5" spans="1:22">
      <c r="A5" s="2" t="s">
        <v>23</v>
      </c>
      <c r="B5" s="7">
        <v>63.5</v>
      </c>
      <c r="C5" s="7">
        <v>55</v>
      </c>
      <c r="D5" s="5">
        <v>191</v>
      </c>
      <c r="E5" s="5">
        <v>199.49</v>
      </c>
      <c r="F5" s="5">
        <v>172.79</v>
      </c>
      <c r="G5" s="5">
        <v>186.38</v>
      </c>
      <c r="H5" s="6">
        <v>229.95794348547741</v>
      </c>
      <c r="I5" s="6">
        <v>171.9450388772255</v>
      </c>
      <c r="J5" s="24">
        <v>188.75800492816467</v>
      </c>
      <c r="K5" s="68">
        <v>4.26</v>
      </c>
      <c r="L5" s="68">
        <v>10.54</v>
      </c>
      <c r="M5" s="69">
        <v>2.48</v>
      </c>
      <c r="N5" s="24">
        <v>11.08200691</v>
      </c>
      <c r="O5" s="24">
        <v>16.941334099999999</v>
      </c>
      <c r="P5" s="24">
        <v>1.1877616</v>
      </c>
      <c r="Q5" s="70"/>
      <c r="R5" s="70"/>
      <c r="S5" s="70"/>
      <c r="T5" s="70"/>
      <c r="U5" s="70"/>
      <c r="V5" s="24"/>
    </row>
    <row r="6" spans="1:22">
      <c r="A6" s="2" t="s">
        <v>24</v>
      </c>
      <c r="B6" s="3">
        <v>51</v>
      </c>
      <c r="C6" s="7">
        <v>64</v>
      </c>
      <c r="D6" s="5">
        <v>194</v>
      </c>
      <c r="E6" s="5">
        <v>160.22</v>
      </c>
      <c r="F6" s="5">
        <v>201.06</v>
      </c>
      <c r="G6" s="5">
        <v>181.22</v>
      </c>
      <c r="H6" s="6">
        <v>189.25533486381283</v>
      </c>
      <c r="I6" s="6">
        <v>198.77958176890112</v>
      </c>
      <c r="J6" s="24">
        <v>194.86508264359551</v>
      </c>
      <c r="K6" s="68">
        <v>21.08</v>
      </c>
      <c r="L6" s="68">
        <v>3.51</v>
      </c>
      <c r="M6" s="69">
        <v>7.05</v>
      </c>
      <c r="N6" s="24">
        <v>2.4044631500000002</v>
      </c>
      <c r="O6" s="24">
        <v>2.5070179000000001</v>
      </c>
      <c r="P6" s="24">
        <v>0.44393926</v>
      </c>
      <c r="Q6" s="70"/>
      <c r="R6" s="70"/>
      <c r="S6" s="70"/>
      <c r="T6" s="70"/>
      <c r="U6" s="70"/>
      <c r="V6" s="24"/>
    </row>
    <row r="7" spans="1:22" ht="15.75">
      <c r="A7" s="2" t="s">
        <v>25</v>
      </c>
      <c r="B7" s="8">
        <v>46</v>
      </c>
      <c r="C7" s="3" t="s">
        <v>21</v>
      </c>
      <c r="D7" s="5">
        <v>136</v>
      </c>
      <c r="E7" s="5">
        <v>144.51</v>
      </c>
      <c r="F7" s="5" t="s">
        <v>21</v>
      </c>
      <c r="G7" s="5" t="s">
        <v>21</v>
      </c>
      <c r="H7" s="6">
        <v>172.67391909705029</v>
      </c>
      <c r="I7" s="9" t="s">
        <v>21</v>
      </c>
      <c r="J7" s="67" t="s">
        <v>21</v>
      </c>
      <c r="K7" s="68">
        <v>5.89</v>
      </c>
      <c r="L7" s="68" t="s">
        <v>21</v>
      </c>
      <c r="M7" s="69" t="s">
        <v>21</v>
      </c>
      <c r="N7" s="68" t="s">
        <v>21</v>
      </c>
      <c r="O7" s="24">
        <v>21.2388294</v>
      </c>
      <c r="P7" s="68" t="s">
        <v>21</v>
      </c>
      <c r="Q7" s="70"/>
      <c r="R7" s="70"/>
      <c r="S7" s="70"/>
      <c r="T7" s="70"/>
      <c r="U7" s="70"/>
      <c r="V7" s="24"/>
    </row>
    <row r="8" spans="1:22" ht="15.75">
      <c r="A8" s="2" t="s">
        <v>26</v>
      </c>
      <c r="B8" s="10">
        <v>90</v>
      </c>
      <c r="C8" s="11">
        <v>98</v>
      </c>
      <c r="D8" s="5">
        <v>296</v>
      </c>
      <c r="E8" s="5">
        <v>282.74</v>
      </c>
      <c r="F8" s="5">
        <v>307.88</v>
      </c>
      <c r="G8" s="5">
        <v>295.44</v>
      </c>
      <c r="H8" s="6">
        <v>313.50712454705166</v>
      </c>
      <c r="I8" s="6">
        <v>298.84554260454956</v>
      </c>
      <c r="J8" s="24">
        <v>308.67944785603146</v>
      </c>
      <c r="K8" s="68">
        <v>4.6900000000000004</v>
      </c>
      <c r="L8" s="68">
        <v>3.86</v>
      </c>
      <c r="M8" s="69">
        <v>0.19</v>
      </c>
      <c r="N8" s="24">
        <v>0.95217836</v>
      </c>
      <c r="O8" s="24">
        <v>5.5842828000000004</v>
      </c>
      <c r="P8" s="24">
        <v>4.1076424100000004</v>
      </c>
      <c r="Q8" s="70"/>
      <c r="R8" s="70"/>
      <c r="S8" s="70"/>
      <c r="T8" s="70"/>
      <c r="U8" s="70"/>
      <c r="V8" s="24"/>
    </row>
    <row r="9" spans="1:22" ht="15.75">
      <c r="A9" s="2" t="s">
        <v>27</v>
      </c>
      <c r="B9" s="8">
        <v>92</v>
      </c>
      <c r="C9" s="11">
        <v>132</v>
      </c>
      <c r="D9" s="5">
        <v>385</v>
      </c>
      <c r="E9" s="5">
        <v>289.02999999999997</v>
      </c>
      <c r="F9" s="5">
        <v>414.69</v>
      </c>
      <c r="G9" s="5">
        <v>354.67</v>
      </c>
      <c r="H9" s="6">
        <v>319.69042284761866</v>
      </c>
      <c r="I9" s="6">
        <v>397.39538366295602</v>
      </c>
      <c r="J9" s="24">
        <v>378.61565559207793</v>
      </c>
      <c r="K9" s="68">
        <v>33.200000000000003</v>
      </c>
      <c r="L9" s="68">
        <v>7.16</v>
      </c>
      <c r="M9" s="69">
        <v>8.5500000000000007</v>
      </c>
      <c r="N9" s="24">
        <v>3.1191564399999998</v>
      </c>
      <c r="O9" s="24">
        <v>20.4290065</v>
      </c>
      <c r="P9" s="24">
        <v>1.6862336</v>
      </c>
      <c r="Q9" s="70"/>
      <c r="R9" s="70"/>
      <c r="S9" s="70"/>
      <c r="T9" s="70"/>
      <c r="U9" s="70"/>
      <c r="V9" s="24"/>
    </row>
    <row r="10" spans="1:22" ht="15.75">
      <c r="A10" s="2" t="s">
        <v>28</v>
      </c>
      <c r="B10" s="12">
        <v>110</v>
      </c>
      <c r="C10" s="3" t="s">
        <v>21</v>
      </c>
      <c r="D10" s="4">
        <v>330</v>
      </c>
      <c r="E10" s="5">
        <v>345.58</v>
      </c>
      <c r="F10" s="5" t="s">
        <v>21</v>
      </c>
      <c r="G10" s="5" t="s">
        <v>21</v>
      </c>
      <c r="H10" s="6">
        <v>374.70653606215944</v>
      </c>
      <c r="I10" s="9" t="s">
        <v>21</v>
      </c>
      <c r="J10" s="67" t="s">
        <v>21</v>
      </c>
      <c r="K10" s="68">
        <v>4.51</v>
      </c>
      <c r="L10" s="68" t="s">
        <v>21</v>
      </c>
      <c r="M10" s="69" t="s">
        <v>21</v>
      </c>
      <c r="N10" s="68" t="s">
        <v>21</v>
      </c>
      <c r="O10" s="24">
        <v>11.9310799</v>
      </c>
      <c r="P10" s="68" t="s">
        <v>21</v>
      </c>
      <c r="Q10" s="70"/>
      <c r="R10" s="70"/>
      <c r="S10" s="70"/>
      <c r="T10" s="70"/>
      <c r="U10" s="70"/>
      <c r="V10" s="24"/>
    </row>
    <row r="11" spans="1:22">
      <c r="A11" s="13" t="s">
        <v>29</v>
      </c>
      <c r="I11" s="14"/>
      <c r="J11" s="24"/>
      <c r="K11" s="24"/>
      <c r="L11" s="24"/>
      <c r="M11" s="71"/>
      <c r="N11" s="70"/>
      <c r="O11" s="70"/>
      <c r="P11" s="24"/>
      <c r="Q11" s="66">
        <v>75.202449999999999</v>
      </c>
      <c r="R11" s="66">
        <v>22.765080000000001</v>
      </c>
      <c r="S11" s="66">
        <v>29.435569999999998</v>
      </c>
      <c r="T11" s="66">
        <v>60.201700000000002</v>
      </c>
      <c r="U11" s="66">
        <v>21.39199</v>
      </c>
      <c r="V11" s="66">
        <v>15.953049999999999</v>
      </c>
    </row>
    <row r="12" spans="1:22" ht="15.75">
      <c r="A12" s="15" t="s">
        <v>30</v>
      </c>
      <c r="B12" s="8">
        <v>103.7</v>
      </c>
      <c r="C12" s="7">
        <v>107</v>
      </c>
      <c r="D12" s="5">
        <v>339</v>
      </c>
      <c r="E12" s="5">
        <v>325.77999999999997</v>
      </c>
      <c r="F12" s="5">
        <v>336.15</v>
      </c>
      <c r="G12" s="5">
        <v>330.99</v>
      </c>
      <c r="H12" s="6">
        <v>355.57406986656116</v>
      </c>
      <c r="I12" s="6">
        <v>331.70614479318135</v>
      </c>
      <c r="J12" s="24">
        <v>342.01122834468663</v>
      </c>
      <c r="K12" s="68">
        <v>4.0599999999999996</v>
      </c>
      <c r="L12" s="68">
        <v>0.85</v>
      </c>
      <c r="M12" s="69">
        <v>2.42</v>
      </c>
      <c r="N12" s="24">
        <v>2.19889059</v>
      </c>
      <c r="O12" s="24">
        <v>4.6612144000000004</v>
      </c>
      <c r="P12" s="24">
        <v>0.88044719999999999</v>
      </c>
      <c r="Q12" s="70"/>
      <c r="R12" s="70"/>
      <c r="S12" s="70"/>
      <c r="T12" s="70"/>
      <c r="U12" s="70"/>
      <c r="V12" s="24"/>
    </row>
    <row r="13" spans="1:22" ht="15.75">
      <c r="A13" s="15" t="s">
        <v>31</v>
      </c>
      <c r="B13" s="8">
        <v>50</v>
      </c>
      <c r="C13" s="7" t="s">
        <v>21</v>
      </c>
      <c r="D13" s="5">
        <v>228</v>
      </c>
      <c r="E13" s="5">
        <v>157.08000000000001</v>
      </c>
      <c r="F13" s="5" t="s">
        <v>21</v>
      </c>
      <c r="G13" s="5" t="s">
        <v>21</v>
      </c>
      <c r="H13" s="6">
        <v>185.95411786940423</v>
      </c>
      <c r="I13" s="9" t="s">
        <v>21</v>
      </c>
      <c r="J13" s="67" t="s">
        <v>21</v>
      </c>
      <c r="K13" s="68">
        <v>45.15</v>
      </c>
      <c r="L13" s="68" t="s">
        <v>21</v>
      </c>
      <c r="M13" s="69" t="s">
        <v>21</v>
      </c>
      <c r="N13" s="68" t="s">
        <v>21</v>
      </c>
      <c r="O13" s="24">
        <v>22.610890600000001</v>
      </c>
      <c r="P13" s="68" t="s">
        <v>21</v>
      </c>
      <c r="Q13" s="70"/>
      <c r="R13" s="70"/>
      <c r="S13" s="70"/>
      <c r="T13" s="70"/>
      <c r="U13" s="70"/>
      <c r="V13" s="24"/>
    </row>
    <row r="14" spans="1:22">
      <c r="A14" s="5" t="s">
        <v>32</v>
      </c>
      <c r="B14" s="7">
        <v>66</v>
      </c>
      <c r="C14" s="7">
        <v>112</v>
      </c>
      <c r="D14" s="5">
        <v>314</v>
      </c>
      <c r="E14" s="5">
        <v>207.35</v>
      </c>
      <c r="F14" s="5">
        <v>351.86</v>
      </c>
      <c r="G14" s="5">
        <v>284.29000000000002</v>
      </c>
      <c r="H14" s="6">
        <v>237.98569322914841</v>
      </c>
      <c r="I14" s="6">
        <v>346.52404631564787</v>
      </c>
      <c r="J14" s="24">
        <v>306.05296986602286</v>
      </c>
      <c r="K14" s="68">
        <v>51.43</v>
      </c>
      <c r="L14" s="68">
        <v>10.76</v>
      </c>
      <c r="M14" s="69">
        <v>10.45</v>
      </c>
      <c r="N14" s="24">
        <v>9.3857978000000006</v>
      </c>
      <c r="O14" s="24">
        <v>31.940704400000001</v>
      </c>
      <c r="P14" s="24">
        <v>2.5966191699999999</v>
      </c>
      <c r="Q14" s="70"/>
      <c r="R14" s="70"/>
      <c r="S14" s="70"/>
      <c r="T14" s="70"/>
      <c r="U14" s="70"/>
      <c r="V14" s="24"/>
    </row>
    <row r="15" spans="1:22">
      <c r="A15" s="5" t="s">
        <v>33</v>
      </c>
      <c r="B15" s="7">
        <v>69</v>
      </c>
      <c r="C15" s="16" t="s">
        <v>21</v>
      </c>
      <c r="D15" s="5">
        <v>305</v>
      </c>
      <c r="E15" s="5">
        <v>216.77</v>
      </c>
      <c r="F15" s="5" t="s">
        <v>21</v>
      </c>
      <c r="G15" s="5" t="s">
        <v>21</v>
      </c>
      <c r="H15" s="6">
        <v>247.57449377528457</v>
      </c>
      <c r="I15" s="9" t="s">
        <v>21</v>
      </c>
      <c r="J15" s="67" t="s">
        <v>21</v>
      </c>
      <c r="K15" s="68">
        <v>40.700000000000003</v>
      </c>
      <c r="L15" s="68" t="s">
        <v>21</v>
      </c>
      <c r="M15" s="69" t="s">
        <v>21</v>
      </c>
      <c r="N15" s="68" t="s">
        <v>21</v>
      </c>
      <c r="O15" s="24">
        <v>23.195243300000001</v>
      </c>
      <c r="P15" s="68" t="s">
        <v>21</v>
      </c>
      <c r="Q15" s="70"/>
      <c r="R15" s="70"/>
      <c r="S15" s="70"/>
      <c r="T15" s="70"/>
      <c r="U15" s="70"/>
      <c r="V15" s="24"/>
    </row>
    <row r="16" spans="1:22">
      <c r="A16" s="5" t="s">
        <v>34</v>
      </c>
      <c r="B16" s="7">
        <v>80</v>
      </c>
      <c r="C16" s="7">
        <v>123.6</v>
      </c>
      <c r="D16" s="5">
        <v>380</v>
      </c>
      <c r="E16" s="5">
        <v>251.33</v>
      </c>
      <c r="F16" s="5">
        <v>388.3</v>
      </c>
      <c r="G16" s="5">
        <v>323.49</v>
      </c>
      <c r="H16" s="6">
        <v>282.35272760231584</v>
      </c>
      <c r="I16" s="6">
        <v>380.79403994885564</v>
      </c>
      <c r="J16" s="24">
        <v>346.9689079814745</v>
      </c>
      <c r="K16" s="68">
        <v>51.2</v>
      </c>
      <c r="L16" s="68">
        <v>2.14</v>
      </c>
      <c r="M16" s="69">
        <v>17.47</v>
      </c>
      <c r="N16" s="24">
        <v>0.20852213999999999</v>
      </c>
      <c r="O16" s="24">
        <v>34.583435100000003</v>
      </c>
      <c r="P16" s="24">
        <v>9.5198996900000008</v>
      </c>
      <c r="Q16" s="70"/>
      <c r="R16" s="70"/>
      <c r="S16" s="70"/>
      <c r="T16" s="70"/>
      <c r="U16" s="70"/>
      <c r="V16" s="24"/>
    </row>
    <row r="17" spans="1:22">
      <c r="A17" s="5" t="s">
        <v>35</v>
      </c>
      <c r="B17" s="7">
        <v>63.5</v>
      </c>
      <c r="C17" s="7">
        <v>81</v>
      </c>
      <c r="D17" s="5">
        <v>241</v>
      </c>
      <c r="E17" s="5">
        <v>199.49</v>
      </c>
      <c r="F17" s="5">
        <v>254.47</v>
      </c>
      <c r="G17" s="5">
        <v>227.81</v>
      </c>
      <c r="H17" s="6">
        <v>229.95794348547741</v>
      </c>
      <c r="I17" s="6">
        <v>254.13391261887094</v>
      </c>
      <c r="J17" s="24">
        <v>243.95063665454651</v>
      </c>
      <c r="K17" s="68">
        <v>20.81</v>
      </c>
      <c r="L17" s="68">
        <v>5.29</v>
      </c>
      <c r="M17" s="69">
        <v>5.79</v>
      </c>
      <c r="N17" s="24">
        <v>5.1681070299999998</v>
      </c>
      <c r="O17" s="24">
        <v>4.8017722000000003</v>
      </c>
      <c r="P17" s="24">
        <v>1.20952203</v>
      </c>
      <c r="Q17" s="70"/>
      <c r="R17" s="70"/>
      <c r="S17" s="70"/>
      <c r="T17" s="70"/>
      <c r="U17" s="70"/>
      <c r="V17" s="24"/>
    </row>
    <row r="18" spans="1:22">
      <c r="A18" s="5" t="s">
        <v>36</v>
      </c>
      <c r="B18" s="7">
        <v>67</v>
      </c>
      <c r="C18" s="7">
        <v>63</v>
      </c>
      <c r="D18" s="5">
        <v>200</v>
      </c>
      <c r="E18" s="5">
        <v>210.49</v>
      </c>
      <c r="F18" s="5">
        <v>197.92</v>
      </c>
      <c r="G18" s="5">
        <v>204.25</v>
      </c>
      <c r="H18" s="6">
        <v>241.18724888919942</v>
      </c>
      <c r="I18" s="6">
        <v>199.81113539140827</v>
      </c>
      <c r="J18" s="24">
        <v>210.02580441741651</v>
      </c>
      <c r="K18" s="68">
        <v>4.9800000000000004</v>
      </c>
      <c r="L18" s="68">
        <v>1.05</v>
      </c>
      <c r="M18" s="69">
        <v>2.08</v>
      </c>
      <c r="N18" s="24">
        <v>9.4521560000000004E-2</v>
      </c>
      <c r="O18" s="24">
        <v>17.076876599999999</v>
      </c>
      <c r="P18" s="24">
        <v>4.773606</v>
      </c>
      <c r="Q18" s="70"/>
      <c r="R18" s="70"/>
      <c r="S18" s="70"/>
      <c r="T18" s="70"/>
      <c r="U18" s="70"/>
      <c r="V18" s="24"/>
    </row>
    <row r="19" spans="1:22">
      <c r="A19" s="5" t="s">
        <v>37</v>
      </c>
      <c r="B19" s="4" t="s">
        <v>21</v>
      </c>
      <c r="C19" s="7">
        <v>75</v>
      </c>
      <c r="D19" s="5">
        <v>280</v>
      </c>
      <c r="E19" s="17" t="s">
        <v>21</v>
      </c>
      <c r="F19" s="5">
        <v>235.62</v>
      </c>
      <c r="G19" s="17" t="s">
        <v>21</v>
      </c>
      <c r="H19" s="3" t="s">
        <v>21</v>
      </c>
      <c r="I19" s="6">
        <v>236.09056817072349</v>
      </c>
      <c r="J19" s="67" t="s">
        <v>21</v>
      </c>
      <c r="K19" s="72" t="s">
        <v>21</v>
      </c>
      <c r="L19" s="68">
        <v>18.84</v>
      </c>
      <c r="M19" s="73" t="s">
        <v>21</v>
      </c>
      <c r="N19" s="24">
        <v>18.598553989999999</v>
      </c>
      <c r="O19" s="72" t="s">
        <v>21</v>
      </c>
      <c r="P19" s="68" t="s">
        <v>21</v>
      </c>
      <c r="Q19" s="70"/>
      <c r="R19" s="70"/>
      <c r="S19" s="70"/>
      <c r="T19" s="70"/>
      <c r="U19" s="70"/>
      <c r="V19" s="24"/>
    </row>
    <row r="20" spans="1:22">
      <c r="A20" s="5" t="s">
        <v>38</v>
      </c>
      <c r="B20" s="4" t="s">
        <v>21</v>
      </c>
      <c r="C20" s="7">
        <v>102</v>
      </c>
      <c r="D20" s="5">
        <v>303</v>
      </c>
      <c r="E20" s="17" t="s">
        <v>21</v>
      </c>
      <c r="F20" s="5">
        <v>320.44</v>
      </c>
      <c r="G20" s="17" t="s">
        <v>21</v>
      </c>
      <c r="H20" s="3" t="s">
        <v>21</v>
      </c>
      <c r="I20" s="6">
        <v>316.85837502608581</v>
      </c>
      <c r="J20" s="67" t="s">
        <v>21</v>
      </c>
      <c r="K20" s="72" t="s">
        <v>21</v>
      </c>
      <c r="L20" s="68">
        <v>5.44</v>
      </c>
      <c r="M20" s="73" t="s">
        <v>21</v>
      </c>
      <c r="N20" s="24">
        <v>4.3736811400000004</v>
      </c>
      <c r="O20" s="72" t="s">
        <v>21</v>
      </c>
      <c r="P20" s="68" t="s">
        <v>21</v>
      </c>
      <c r="Q20" s="70"/>
      <c r="R20" s="70"/>
      <c r="S20" s="70"/>
      <c r="T20" s="70"/>
      <c r="U20" s="70"/>
      <c r="V20" s="24"/>
    </row>
    <row r="21" spans="1:22">
      <c r="A21" s="5" t="s">
        <v>39</v>
      </c>
      <c r="B21" s="4" t="s">
        <v>21</v>
      </c>
      <c r="C21" s="7">
        <v>97</v>
      </c>
      <c r="D21" s="5">
        <v>318</v>
      </c>
      <c r="E21" s="17" t="s">
        <v>21</v>
      </c>
      <c r="F21" s="5">
        <v>304.73</v>
      </c>
      <c r="G21" s="17" t="s">
        <v>21</v>
      </c>
      <c r="H21" s="3" t="s">
        <v>21</v>
      </c>
      <c r="I21" s="6">
        <v>301.97920700298931</v>
      </c>
      <c r="J21" s="67" t="s">
        <v>21</v>
      </c>
      <c r="K21" s="72" t="s">
        <v>21</v>
      </c>
      <c r="L21" s="68">
        <v>4.3499999999999996</v>
      </c>
      <c r="M21" s="73" t="s">
        <v>21</v>
      </c>
      <c r="N21" s="24">
        <v>5.3052636199999998</v>
      </c>
      <c r="O21" s="72" t="s">
        <v>21</v>
      </c>
      <c r="P21" s="68" t="s">
        <v>21</v>
      </c>
      <c r="Q21" s="70"/>
      <c r="R21" s="70"/>
      <c r="S21" s="70"/>
      <c r="T21" s="70"/>
      <c r="U21" s="70"/>
      <c r="V21" s="24"/>
    </row>
    <row r="22" spans="1:22">
      <c r="A22" s="5" t="s">
        <v>40</v>
      </c>
      <c r="B22" s="7">
        <v>70</v>
      </c>
      <c r="C22" s="18" t="s">
        <v>21</v>
      </c>
      <c r="D22" s="5">
        <v>170</v>
      </c>
      <c r="E22" s="5">
        <v>219.91</v>
      </c>
      <c r="F22" s="5" t="s">
        <v>21</v>
      </c>
      <c r="G22" s="5" t="s">
        <v>21</v>
      </c>
      <c r="H22" s="6">
        <v>250.76035404026388</v>
      </c>
      <c r="I22" s="9" t="s">
        <v>21</v>
      </c>
      <c r="J22" s="67" t="s">
        <v>21</v>
      </c>
      <c r="K22" s="68">
        <v>22.7</v>
      </c>
      <c r="L22" s="68" t="s">
        <v>21</v>
      </c>
      <c r="M22" s="69" t="s">
        <v>21</v>
      </c>
      <c r="N22" s="68" t="s">
        <v>21</v>
      </c>
      <c r="O22" s="24">
        <v>32.206189199999997</v>
      </c>
      <c r="P22" s="68" t="s">
        <v>21</v>
      </c>
      <c r="Q22" s="70"/>
      <c r="R22" s="70"/>
      <c r="S22" s="70"/>
      <c r="T22" s="70"/>
      <c r="U22" s="70"/>
      <c r="V22" s="24"/>
    </row>
    <row r="23" spans="1:22">
      <c r="A23" s="19" t="s">
        <v>41</v>
      </c>
      <c r="I23" s="14"/>
      <c r="J23" s="24"/>
      <c r="K23" s="70"/>
      <c r="L23" s="70"/>
      <c r="M23" s="74"/>
      <c r="N23" s="70"/>
      <c r="O23" s="70"/>
      <c r="P23" s="24"/>
      <c r="Q23" s="66">
        <v>16.716670000000001</v>
      </c>
      <c r="R23" s="66">
        <v>26.80641</v>
      </c>
      <c r="S23" s="66">
        <v>18.78847</v>
      </c>
      <c r="T23" s="66">
        <v>12.515940000000001</v>
      </c>
      <c r="U23" s="66">
        <v>41.834760000000003</v>
      </c>
      <c r="V23" s="66">
        <v>20.299890000000001</v>
      </c>
    </row>
    <row r="24" spans="1:22">
      <c r="A24" s="20" t="s">
        <v>42</v>
      </c>
      <c r="B24" s="7">
        <v>57.5</v>
      </c>
      <c r="C24" s="4" t="s">
        <v>21</v>
      </c>
      <c r="D24" s="5">
        <v>189</v>
      </c>
      <c r="E24" s="5">
        <v>180.64</v>
      </c>
      <c r="F24" s="17" t="s">
        <v>21</v>
      </c>
      <c r="G24" s="17" t="s">
        <v>21</v>
      </c>
      <c r="H24" s="6">
        <v>199.80651427976164</v>
      </c>
      <c r="I24" s="9" t="s">
        <v>21</v>
      </c>
      <c r="J24" s="67" t="s">
        <v>21</v>
      </c>
      <c r="K24" s="68">
        <v>4.63</v>
      </c>
      <c r="L24" s="72" t="s">
        <v>21</v>
      </c>
      <c r="M24" s="73" t="s">
        <v>21</v>
      </c>
      <c r="N24" s="72" t="s">
        <v>21</v>
      </c>
      <c r="O24" s="24">
        <v>5.4084894999999999</v>
      </c>
      <c r="P24" s="68" t="s">
        <v>21</v>
      </c>
      <c r="Q24" s="70"/>
      <c r="R24" s="70"/>
      <c r="S24" s="70"/>
      <c r="T24" s="70"/>
      <c r="U24" s="70"/>
      <c r="V24" s="24"/>
    </row>
    <row r="25" spans="1:22">
      <c r="A25" s="20" t="s">
        <v>43</v>
      </c>
      <c r="B25" s="7">
        <v>122</v>
      </c>
      <c r="C25" s="21">
        <v>120</v>
      </c>
      <c r="D25" s="5">
        <v>370</v>
      </c>
      <c r="E25" s="5">
        <v>383.27</v>
      </c>
      <c r="F25" s="5">
        <v>376.99</v>
      </c>
      <c r="G25" s="5">
        <v>380.14</v>
      </c>
      <c r="H25" s="6">
        <v>389.86694777570693</v>
      </c>
      <c r="I25" s="6">
        <v>348.71562865851217</v>
      </c>
      <c r="J25" s="24">
        <v>379.60300097375733</v>
      </c>
      <c r="K25" s="68">
        <v>3.46</v>
      </c>
      <c r="L25" s="68">
        <v>1.85</v>
      </c>
      <c r="M25" s="69">
        <v>2.67</v>
      </c>
      <c r="N25" s="24">
        <v>6.10364708</v>
      </c>
      <c r="O25" s="24">
        <v>5.0958277000000001</v>
      </c>
      <c r="P25" s="24">
        <v>2.5297484400000001</v>
      </c>
      <c r="Q25" s="70"/>
      <c r="R25" s="70"/>
      <c r="S25" s="70"/>
      <c r="T25" s="70"/>
      <c r="U25" s="70"/>
      <c r="V25" s="24"/>
    </row>
    <row r="26" spans="1:22">
      <c r="A26" s="20" t="s">
        <v>44</v>
      </c>
      <c r="B26" s="7">
        <v>99</v>
      </c>
      <c r="C26" s="4" t="s">
        <v>21</v>
      </c>
      <c r="D26" s="5">
        <v>335</v>
      </c>
      <c r="E26" s="5">
        <v>311.02</v>
      </c>
      <c r="F26" s="17" t="s">
        <v>21</v>
      </c>
      <c r="G26" s="17" t="s">
        <v>21</v>
      </c>
      <c r="H26" s="6">
        <v>323.81443747355718</v>
      </c>
      <c r="I26" s="9" t="s">
        <v>21</v>
      </c>
      <c r="J26" s="67" t="s">
        <v>21</v>
      </c>
      <c r="K26" s="68">
        <v>7.71</v>
      </c>
      <c r="L26" s="72" t="s">
        <v>21</v>
      </c>
      <c r="M26" s="73" t="s">
        <v>21</v>
      </c>
      <c r="N26" s="72" t="s">
        <v>21</v>
      </c>
      <c r="O26" s="24">
        <v>3.4543124999999999</v>
      </c>
      <c r="P26" s="68" t="s">
        <v>21</v>
      </c>
      <c r="Q26" s="70"/>
      <c r="R26" s="70"/>
      <c r="S26" s="70"/>
      <c r="T26" s="70"/>
      <c r="U26" s="70"/>
      <c r="V26" s="24"/>
    </row>
    <row r="27" spans="1:22">
      <c r="A27" s="20" t="s">
        <v>45</v>
      </c>
      <c r="B27" s="7">
        <v>115</v>
      </c>
      <c r="C27" s="4" t="s">
        <v>21</v>
      </c>
      <c r="D27" s="5">
        <v>382</v>
      </c>
      <c r="E27" s="5">
        <v>361.28</v>
      </c>
      <c r="F27" s="17" t="s">
        <v>21</v>
      </c>
      <c r="G27" s="17" t="s">
        <v>21</v>
      </c>
      <c r="H27" s="6">
        <v>369.92401268140867</v>
      </c>
      <c r="I27" s="9" t="s">
        <v>21</v>
      </c>
      <c r="J27" s="67" t="s">
        <v>21</v>
      </c>
      <c r="K27" s="68">
        <v>5.74</v>
      </c>
      <c r="L27" s="72" t="s">
        <v>21</v>
      </c>
      <c r="M27" s="73" t="s">
        <v>21</v>
      </c>
      <c r="N27" s="72" t="s">
        <v>21</v>
      </c>
      <c r="O27" s="24">
        <v>3.2644508000000001</v>
      </c>
      <c r="P27" s="68" t="s">
        <v>21</v>
      </c>
      <c r="Q27" s="70"/>
      <c r="R27" s="70"/>
      <c r="S27" s="70"/>
      <c r="T27" s="70"/>
      <c r="U27" s="70"/>
      <c r="V27" s="24"/>
    </row>
    <row r="28" spans="1:22">
      <c r="A28" s="20" t="s">
        <v>46</v>
      </c>
      <c r="B28" s="11">
        <v>98</v>
      </c>
      <c r="C28" s="11">
        <v>90</v>
      </c>
      <c r="D28" s="5">
        <v>320</v>
      </c>
      <c r="E28" s="5">
        <v>307.88</v>
      </c>
      <c r="F28" s="5">
        <v>282.74</v>
      </c>
      <c r="G28" s="5">
        <v>295.44</v>
      </c>
      <c r="H28" s="6">
        <v>320.90623363726934</v>
      </c>
      <c r="I28" s="6">
        <v>264.79791870514424</v>
      </c>
      <c r="J28" s="24">
        <v>292.94536305470405</v>
      </c>
      <c r="K28" s="68">
        <v>3.94</v>
      </c>
      <c r="L28" s="68">
        <v>13.18</v>
      </c>
      <c r="M28" s="69">
        <v>8.31</v>
      </c>
      <c r="N28" s="24">
        <v>20.846871289999999</v>
      </c>
      <c r="O28" s="24">
        <v>0.28239829999999999</v>
      </c>
      <c r="P28" s="24">
        <v>9.2353866300000007</v>
      </c>
      <c r="Q28" s="70"/>
      <c r="R28" s="70"/>
      <c r="S28" s="70"/>
      <c r="T28" s="70"/>
      <c r="U28" s="70"/>
      <c r="V28" s="24"/>
    </row>
    <row r="29" spans="1:22">
      <c r="A29" s="1" t="s">
        <v>47</v>
      </c>
      <c r="I29" s="9"/>
      <c r="J29" s="24"/>
      <c r="K29" s="24"/>
      <c r="L29" s="24"/>
      <c r="M29" s="71"/>
      <c r="N29" s="70"/>
      <c r="O29" s="70"/>
      <c r="P29" s="24"/>
      <c r="Q29" s="66">
        <v>50.806089999999998</v>
      </c>
      <c r="R29" s="66">
        <v>36.263550000000002</v>
      </c>
      <c r="S29" s="66">
        <v>24.27486</v>
      </c>
      <c r="T29" s="66">
        <v>31.727450000000001</v>
      </c>
      <c r="U29" s="66">
        <v>32.404220000000002</v>
      </c>
      <c r="V29" s="66">
        <v>16.497430000000001</v>
      </c>
    </row>
    <row r="30" spans="1:22">
      <c r="A30" s="20" t="s">
        <v>48</v>
      </c>
      <c r="B30" s="7">
        <v>85</v>
      </c>
      <c r="C30" s="16">
        <v>87.5</v>
      </c>
      <c r="D30" s="4">
        <v>273</v>
      </c>
      <c r="E30" s="5">
        <v>267.04000000000002</v>
      </c>
      <c r="F30" s="5">
        <v>274.89</v>
      </c>
      <c r="G30" s="5">
        <v>270.98</v>
      </c>
      <c r="H30" s="22">
        <v>305.47935848601981</v>
      </c>
      <c r="I30" s="6">
        <v>276.25880584232607</v>
      </c>
      <c r="J30" s="24">
        <v>285.4403324424398</v>
      </c>
      <c r="K30" s="68">
        <v>2.23</v>
      </c>
      <c r="L30" s="68">
        <v>0.69</v>
      </c>
      <c r="M30" s="69">
        <v>0.75</v>
      </c>
      <c r="N30" s="24">
        <v>1.17962061</v>
      </c>
      <c r="O30" s="24">
        <v>10.632259599999999</v>
      </c>
      <c r="P30" s="24">
        <v>4.3582952300000004</v>
      </c>
      <c r="Q30" s="24"/>
      <c r="R30" s="70"/>
      <c r="S30" s="70"/>
      <c r="T30" s="70"/>
      <c r="U30" s="70"/>
      <c r="V30" s="24"/>
    </row>
    <row r="31" spans="1:22">
      <c r="A31" s="20" t="s">
        <v>49</v>
      </c>
      <c r="B31" s="7">
        <v>55</v>
      </c>
      <c r="C31" s="7">
        <v>67</v>
      </c>
      <c r="D31" s="5">
        <v>203</v>
      </c>
      <c r="E31" s="5">
        <v>172.79</v>
      </c>
      <c r="F31" s="5">
        <v>210.49</v>
      </c>
      <c r="G31" s="5">
        <v>192.1</v>
      </c>
      <c r="H31" s="22">
        <v>207.48261317361832</v>
      </c>
      <c r="I31" s="6">
        <v>213.98180630839983</v>
      </c>
      <c r="J31" s="24">
        <v>208.71739829893642</v>
      </c>
      <c r="K31" s="68">
        <v>17.48</v>
      </c>
      <c r="L31" s="68">
        <v>3.56</v>
      </c>
      <c r="M31" s="69">
        <v>5.67</v>
      </c>
      <c r="N31" s="24">
        <v>5.1321215100000002</v>
      </c>
      <c r="O31" s="24">
        <v>2.1604765000000001</v>
      </c>
      <c r="P31" s="24">
        <v>2.73930125</v>
      </c>
      <c r="Q31" s="24"/>
      <c r="R31" s="70"/>
      <c r="S31" s="70"/>
      <c r="T31" s="70"/>
      <c r="U31" s="70"/>
      <c r="V31" s="24"/>
    </row>
    <row r="32" spans="1:22">
      <c r="A32" s="20" t="s">
        <v>50</v>
      </c>
      <c r="B32" s="7">
        <v>84</v>
      </c>
      <c r="C32" s="7">
        <v>88</v>
      </c>
      <c r="D32" s="5">
        <v>290</v>
      </c>
      <c r="E32" s="5">
        <v>263.89</v>
      </c>
      <c r="F32" s="5">
        <v>276.45999999999998</v>
      </c>
      <c r="G32" s="5">
        <v>270.20999999999998</v>
      </c>
      <c r="H32" s="22">
        <v>302.2836488395194</v>
      </c>
      <c r="I32" s="6">
        <v>277.76924093760601</v>
      </c>
      <c r="J32" s="24">
        <v>285.46129423351942</v>
      </c>
      <c r="K32" s="68">
        <v>9.89</v>
      </c>
      <c r="L32" s="68">
        <v>4.9000000000000004</v>
      </c>
      <c r="M32" s="69">
        <v>7.32</v>
      </c>
      <c r="N32" s="24">
        <v>4.4032086000000001</v>
      </c>
      <c r="O32" s="24">
        <v>4.0636166999999999</v>
      </c>
      <c r="P32" s="24">
        <v>1.58995489</v>
      </c>
      <c r="Q32" s="24"/>
      <c r="R32" s="70"/>
      <c r="S32" s="70"/>
      <c r="T32" s="70"/>
      <c r="U32" s="70"/>
      <c r="V32" s="24"/>
    </row>
    <row r="33" spans="1:22">
      <c r="A33" s="20" t="s">
        <v>51</v>
      </c>
      <c r="B33" s="7">
        <v>95</v>
      </c>
      <c r="C33" s="7">
        <v>140</v>
      </c>
      <c r="D33" s="5">
        <v>410</v>
      </c>
      <c r="E33" s="5">
        <v>298.45</v>
      </c>
      <c r="F33" s="5">
        <v>439.82</v>
      </c>
      <c r="G33" s="5">
        <v>372.53</v>
      </c>
      <c r="H33" s="22">
        <v>337.21480368897375</v>
      </c>
      <c r="I33" s="6">
        <v>433.15505789455983</v>
      </c>
      <c r="J33" s="24">
        <v>403.52854462197854</v>
      </c>
      <c r="K33" s="68">
        <v>37.380000000000003</v>
      </c>
      <c r="L33" s="68">
        <v>6.78</v>
      </c>
      <c r="M33" s="69">
        <v>10.06</v>
      </c>
      <c r="N33" s="24">
        <v>5.3456741399999999</v>
      </c>
      <c r="O33" s="24">
        <v>21.584223300000001</v>
      </c>
      <c r="P33" s="24">
        <v>1.6037168799999999</v>
      </c>
      <c r="Q33" s="24"/>
      <c r="R33" s="70"/>
      <c r="S33" s="70"/>
      <c r="T33" s="70"/>
      <c r="U33" s="70"/>
      <c r="V33" s="24"/>
    </row>
    <row r="34" spans="1:22">
      <c r="A34" s="20" t="s">
        <v>52</v>
      </c>
      <c r="B34" s="7">
        <v>125</v>
      </c>
      <c r="C34" s="7">
        <v>165</v>
      </c>
      <c r="D34" s="5">
        <v>480</v>
      </c>
      <c r="E34" s="5">
        <v>392.7</v>
      </c>
      <c r="F34" s="5">
        <v>518.36</v>
      </c>
      <c r="G34" s="5">
        <v>457.7</v>
      </c>
      <c r="H34" s="22">
        <v>430.34691401856691</v>
      </c>
      <c r="I34" s="6">
        <v>506.90380794170579</v>
      </c>
      <c r="J34" s="24">
        <v>490.27279882058434</v>
      </c>
      <c r="K34" s="68">
        <v>22.23</v>
      </c>
      <c r="L34" s="68">
        <v>7.4</v>
      </c>
      <c r="M34" s="69">
        <v>4.87</v>
      </c>
      <c r="N34" s="24">
        <v>5.3074779599999999</v>
      </c>
      <c r="O34" s="24">
        <v>11.5379208</v>
      </c>
      <c r="P34" s="24">
        <v>2.0953230199999999</v>
      </c>
      <c r="Q34" s="24"/>
      <c r="R34" s="70"/>
      <c r="S34" s="70"/>
      <c r="T34" s="70"/>
      <c r="U34" s="70"/>
      <c r="V34" s="24"/>
    </row>
    <row r="35" spans="1:22">
      <c r="A35" s="20" t="s">
        <v>53</v>
      </c>
      <c r="B35" s="7">
        <v>57</v>
      </c>
      <c r="C35" s="7">
        <v>69</v>
      </c>
      <c r="D35" s="5">
        <v>209</v>
      </c>
      <c r="E35" s="5">
        <v>179.07</v>
      </c>
      <c r="F35" s="5">
        <v>216.77</v>
      </c>
      <c r="G35" s="5">
        <v>198.37</v>
      </c>
      <c r="H35" s="22">
        <v>214.17373624285719</v>
      </c>
      <c r="I35" s="6">
        <v>220.09028302678013</v>
      </c>
      <c r="J35" s="24">
        <v>215.21636092009004</v>
      </c>
      <c r="K35" s="68">
        <v>16.71</v>
      </c>
      <c r="L35" s="68">
        <v>3.58</v>
      </c>
      <c r="M35" s="69">
        <v>5.36</v>
      </c>
      <c r="N35" s="24">
        <v>5.03896985</v>
      </c>
      <c r="O35" s="24">
        <v>2.4156726000000002</v>
      </c>
      <c r="P35" s="24">
        <v>2.88842394</v>
      </c>
      <c r="Q35" s="24"/>
      <c r="R35" s="70"/>
      <c r="S35" s="70"/>
      <c r="T35" s="70"/>
      <c r="U35" s="70"/>
      <c r="V35" s="24"/>
    </row>
    <row r="36" spans="1:22" ht="15.75">
      <c r="A36" s="20" t="s">
        <v>54</v>
      </c>
      <c r="B36" s="23">
        <v>97</v>
      </c>
      <c r="C36" s="23">
        <v>82</v>
      </c>
      <c r="D36" s="5">
        <v>330</v>
      </c>
      <c r="E36" s="5">
        <v>304.73</v>
      </c>
      <c r="F36" s="5">
        <v>257.61</v>
      </c>
      <c r="G36" s="5">
        <v>281.67</v>
      </c>
      <c r="H36" s="22">
        <v>343.51604618962313</v>
      </c>
      <c r="I36" s="6">
        <v>259.61897438517394</v>
      </c>
      <c r="J36" s="24">
        <v>284.95420289015135</v>
      </c>
      <c r="K36" s="68">
        <v>8.2899999999999991</v>
      </c>
      <c r="L36" s="68">
        <v>28.1</v>
      </c>
      <c r="M36" s="69">
        <v>17.16</v>
      </c>
      <c r="N36" s="24">
        <v>27.10935353</v>
      </c>
      <c r="O36" s="24">
        <v>3.9346185999999999</v>
      </c>
      <c r="P36" s="24">
        <v>15.80808307</v>
      </c>
      <c r="Q36" s="24"/>
      <c r="R36" s="70"/>
      <c r="S36" s="70"/>
      <c r="T36" s="70"/>
      <c r="U36" s="70"/>
      <c r="V36" s="24"/>
    </row>
    <row r="37" spans="1:22">
      <c r="A37" s="20" t="s">
        <v>55</v>
      </c>
      <c r="B37" s="7">
        <v>110</v>
      </c>
      <c r="C37" s="4" t="s">
        <v>21</v>
      </c>
      <c r="D37" s="5">
        <v>390</v>
      </c>
      <c r="E37" s="5">
        <v>345.58</v>
      </c>
      <c r="F37" s="5" t="s">
        <v>21</v>
      </c>
      <c r="G37" s="5" t="s">
        <v>21</v>
      </c>
      <c r="H37" s="22">
        <v>384.13562792724053</v>
      </c>
      <c r="I37" s="9" t="s">
        <v>21</v>
      </c>
      <c r="J37" s="67" t="s">
        <v>21</v>
      </c>
      <c r="K37" s="68">
        <v>12.85</v>
      </c>
      <c r="L37" s="68" t="s">
        <v>21</v>
      </c>
      <c r="M37" s="69" t="s">
        <v>21</v>
      </c>
      <c r="N37" s="68" t="s">
        <v>21</v>
      </c>
      <c r="O37" s="24">
        <v>1.5266409999999999</v>
      </c>
      <c r="P37" s="68" t="s">
        <v>21</v>
      </c>
      <c r="Q37" s="24"/>
      <c r="R37" s="70"/>
      <c r="S37" s="70"/>
      <c r="T37" s="70"/>
      <c r="U37" s="70"/>
      <c r="V37" s="24"/>
    </row>
    <row r="38" spans="1:22" ht="15.75">
      <c r="A38" s="20" t="s">
        <v>56</v>
      </c>
      <c r="B38" s="4" t="s">
        <v>21</v>
      </c>
      <c r="C38" s="23">
        <v>155</v>
      </c>
      <c r="D38" s="4">
        <v>417</v>
      </c>
      <c r="E38" s="5" t="s">
        <v>21</v>
      </c>
      <c r="F38" s="5">
        <v>486.95</v>
      </c>
      <c r="G38" s="5" t="s">
        <v>21</v>
      </c>
      <c r="H38" s="3" t="s">
        <v>21</v>
      </c>
      <c r="I38" s="6">
        <v>477.46652036957829</v>
      </c>
      <c r="J38" s="67" t="s">
        <v>21</v>
      </c>
      <c r="K38" s="68" t="s">
        <v>21</v>
      </c>
      <c r="L38" s="68">
        <v>14.36</v>
      </c>
      <c r="M38" s="69" t="s">
        <v>21</v>
      </c>
      <c r="N38" s="24">
        <v>12.66403356</v>
      </c>
      <c r="O38" s="68" t="s">
        <v>21</v>
      </c>
      <c r="P38" s="68" t="s">
        <v>21</v>
      </c>
      <c r="Q38" s="24"/>
      <c r="R38" s="70"/>
      <c r="S38" s="70"/>
      <c r="T38" s="70"/>
      <c r="U38" s="70"/>
      <c r="V38" s="24"/>
    </row>
    <row r="39" spans="1:22" ht="15.75">
      <c r="A39" s="20" t="s">
        <v>57</v>
      </c>
      <c r="B39" s="23">
        <v>64</v>
      </c>
      <c r="C39" s="23">
        <v>63</v>
      </c>
      <c r="D39" s="5">
        <v>215</v>
      </c>
      <c r="E39" s="5">
        <v>201.06</v>
      </c>
      <c r="F39" s="5">
        <v>197.92</v>
      </c>
      <c r="G39" s="5">
        <v>199.49</v>
      </c>
      <c r="H39" s="24">
        <v>237.3933862822185</v>
      </c>
      <c r="I39" s="6">
        <v>201.74101769295092</v>
      </c>
      <c r="J39" s="24">
        <v>210.10363758716338</v>
      </c>
      <c r="K39" s="68">
        <v>6.93</v>
      </c>
      <c r="L39" s="68">
        <v>8.6300000000000008</v>
      </c>
      <c r="M39" s="69">
        <v>7.77</v>
      </c>
      <c r="N39" s="24">
        <v>6.5722788799999998</v>
      </c>
      <c r="O39" s="24">
        <v>9.4330286999999995</v>
      </c>
      <c r="P39" s="24">
        <v>2.3304510399999998</v>
      </c>
      <c r="Q39" s="24"/>
      <c r="R39" s="70"/>
      <c r="S39" s="70"/>
      <c r="T39" s="70"/>
      <c r="U39" s="70"/>
      <c r="V39" s="24"/>
    </row>
    <row r="40" spans="1:22">
      <c r="A40" s="20" t="s">
        <v>58</v>
      </c>
      <c r="B40" s="7">
        <v>89</v>
      </c>
      <c r="C40" s="7">
        <v>93</v>
      </c>
      <c r="D40" s="5">
        <v>300</v>
      </c>
      <c r="E40" s="5">
        <v>279.60000000000002</v>
      </c>
      <c r="F40" s="5">
        <v>292.17</v>
      </c>
      <c r="G40" s="5">
        <v>285.92</v>
      </c>
      <c r="H40" s="24">
        <v>318.22088435332654</v>
      </c>
      <c r="I40" s="6">
        <v>292.85361312930274</v>
      </c>
      <c r="J40" s="24">
        <v>301.51208007212642</v>
      </c>
      <c r="K40" s="68">
        <v>7.3</v>
      </c>
      <c r="L40" s="68">
        <v>2.68</v>
      </c>
      <c r="M40" s="69">
        <v>4.92</v>
      </c>
      <c r="N40" s="24">
        <v>2.4402590900000001</v>
      </c>
      <c r="O40" s="24">
        <v>5.7258607000000001</v>
      </c>
      <c r="P40" s="24">
        <v>0.50149900999999997</v>
      </c>
      <c r="Q40" s="70"/>
      <c r="R40" s="70"/>
      <c r="S40" s="70"/>
      <c r="T40" s="70"/>
      <c r="U40" s="70"/>
      <c r="V40" s="24"/>
    </row>
    <row r="41" spans="1:22">
      <c r="A41" s="25" t="s">
        <v>59</v>
      </c>
      <c r="I41" s="9"/>
      <c r="J41" s="24"/>
      <c r="K41" s="24"/>
      <c r="L41" s="24"/>
      <c r="M41" s="71"/>
      <c r="N41" s="70"/>
      <c r="O41" s="70"/>
      <c r="P41" s="24"/>
      <c r="Q41" s="66">
        <v>94.269940000000005</v>
      </c>
      <c r="R41" s="66">
        <v>44.01981</v>
      </c>
      <c r="S41" s="66">
        <v>43.817070000000001</v>
      </c>
      <c r="T41" s="66">
        <v>66.162949999999995</v>
      </c>
      <c r="U41" s="66">
        <v>41.457230000000003</v>
      </c>
      <c r="V41" s="66">
        <v>37.62932</v>
      </c>
    </row>
    <row r="42" spans="1:22" ht="15.75">
      <c r="A42" s="20" t="s">
        <v>60</v>
      </c>
      <c r="B42" s="23">
        <v>168</v>
      </c>
      <c r="C42" s="7">
        <v>200</v>
      </c>
      <c r="D42" s="5">
        <v>505</v>
      </c>
      <c r="E42" s="5">
        <v>527.79</v>
      </c>
      <c r="F42" s="5">
        <v>628.32000000000005</v>
      </c>
      <c r="G42" s="5">
        <v>579.15</v>
      </c>
      <c r="H42" s="3">
        <v>581.41146012139632</v>
      </c>
      <c r="I42" s="6">
        <v>621.82113290454504</v>
      </c>
      <c r="J42" s="24">
        <v>617.41291717199465</v>
      </c>
      <c r="K42" s="68">
        <v>4.32</v>
      </c>
      <c r="L42" s="68">
        <v>19.63</v>
      </c>
      <c r="M42" s="69">
        <v>12.8</v>
      </c>
      <c r="N42" s="24">
        <v>18.786935140000001</v>
      </c>
      <c r="O42" s="24">
        <v>13.142406899999999</v>
      </c>
      <c r="P42" s="24">
        <v>18.207088649999999</v>
      </c>
      <c r="Q42" s="24"/>
      <c r="R42" s="24"/>
      <c r="S42" s="24"/>
      <c r="T42" s="24"/>
      <c r="U42" s="24"/>
      <c r="V42" s="24"/>
    </row>
    <row r="43" spans="1:22" ht="15.75">
      <c r="A43" s="20" t="s">
        <v>61</v>
      </c>
      <c r="B43" s="23">
        <v>145</v>
      </c>
      <c r="C43" s="23">
        <v>148</v>
      </c>
      <c r="D43" s="5">
        <v>494</v>
      </c>
      <c r="E43" s="5">
        <v>455.53</v>
      </c>
      <c r="F43" s="5">
        <v>464.96</v>
      </c>
      <c r="G43" s="5">
        <v>460.25</v>
      </c>
      <c r="H43" s="3">
        <v>510.10989398236842</v>
      </c>
      <c r="I43" s="6">
        <v>466.15484690063892</v>
      </c>
      <c r="J43" s="24">
        <v>482.97834508505667</v>
      </c>
      <c r="K43" s="68">
        <v>8.4499999999999993</v>
      </c>
      <c r="L43" s="68">
        <v>6.25</v>
      </c>
      <c r="M43" s="69">
        <v>7.33</v>
      </c>
      <c r="N43" s="24">
        <v>5.9733698500000001</v>
      </c>
      <c r="O43" s="24">
        <v>3.1581222000000002</v>
      </c>
      <c r="P43" s="24">
        <v>2.2820184399999999</v>
      </c>
      <c r="Q43" s="24"/>
      <c r="R43" s="24"/>
      <c r="S43" s="24"/>
      <c r="T43" s="24"/>
      <c r="U43" s="24"/>
      <c r="V43" s="24"/>
    </row>
    <row r="44" spans="1:22" ht="15.75">
      <c r="A44" s="20" t="s">
        <v>62</v>
      </c>
      <c r="B44" s="23">
        <v>72</v>
      </c>
      <c r="C44" s="23">
        <v>79.3</v>
      </c>
      <c r="D44" s="5">
        <v>250</v>
      </c>
      <c r="E44" s="5">
        <v>226.19</v>
      </c>
      <c r="F44" s="5">
        <v>249.13</v>
      </c>
      <c r="G44" s="5">
        <v>237.8</v>
      </c>
      <c r="H44" s="3">
        <v>273.83571775870445</v>
      </c>
      <c r="I44" s="6">
        <v>256.57529979696017</v>
      </c>
      <c r="J44" s="24">
        <v>256.60489604388545</v>
      </c>
      <c r="K44" s="68">
        <v>10.53</v>
      </c>
      <c r="L44" s="68">
        <v>0.35</v>
      </c>
      <c r="M44" s="69">
        <v>5.13</v>
      </c>
      <c r="N44" s="24">
        <v>2.56271738</v>
      </c>
      <c r="O44" s="24">
        <v>8.7043859999999995</v>
      </c>
      <c r="P44" s="24">
        <v>2.5739555599999999</v>
      </c>
      <c r="Q44" s="24"/>
      <c r="R44" s="24"/>
      <c r="S44" s="24"/>
      <c r="T44" s="24"/>
      <c r="U44" s="24"/>
      <c r="V44" s="24"/>
    </row>
    <row r="45" spans="1:22" ht="15.75">
      <c r="A45" s="20" t="s">
        <v>63</v>
      </c>
      <c r="B45" s="23">
        <v>130</v>
      </c>
      <c r="C45" s="23">
        <v>157</v>
      </c>
      <c r="D45" s="5">
        <v>480</v>
      </c>
      <c r="E45" s="5">
        <v>408.41</v>
      </c>
      <c r="F45" s="5">
        <v>493.23</v>
      </c>
      <c r="G45" s="5">
        <v>451.82</v>
      </c>
      <c r="H45" s="3">
        <v>462.9360500861452</v>
      </c>
      <c r="I45" s="6">
        <v>493.24620794876034</v>
      </c>
      <c r="J45" s="24">
        <v>485.37776396481655</v>
      </c>
      <c r="K45" s="68">
        <v>17.53</v>
      </c>
      <c r="L45" s="68">
        <v>2.68</v>
      </c>
      <c r="M45" s="69">
        <v>6.24</v>
      </c>
      <c r="N45" s="24">
        <v>2.6855164199999999</v>
      </c>
      <c r="O45" s="24">
        <v>3.6860274999999998</v>
      </c>
      <c r="P45" s="24">
        <v>1.10795434</v>
      </c>
      <c r="Q45" s="24"/>
      <c r="R45" s="24"/>
      <c r="S45" s="24"/>
      <c r="T45" s="24"/>
      <c r="U45" s="24"/>
      <c r="V45" s="24"/>
    </row>
    <row r="46" spans="1:22" ht="15.75">
      <c r="A46" s="20" t="s">
        <v>64</v>
      </c>
      <c r="B46" s="7">
        <v>180</v>
      </c>
      <c r="C46" s="23">
        <v>156</v>
      </c>
      <c r="D46" s="5">
        <v>534</v>
      </c>
      <c r="E46" s="5">
        <v>565.49</v>
      </c>
      <c r="F46" s="5">
        <v>490.09</v>
      </c>
      <c r="G46" s="5">
        <v>528.46</v>
      </c>
      <c r="H46" s="3">
        <v>618.17248010558899</v>
      </c>
      <c r="I46" s="6">
        <v>490.23943146777219</v>
      </c>
      <c r="J46" s="24">
        <v>535.12033057193889</v>
      </c>
      <c r="K46" s="68">
        <v>5.57</v>
      </c>
      <c r="L46" s="68">
        <v>8.9600000000000009</v>
      </c>
      <c r="M46" s="69">
        <v>1.05</v>
      </c>
      <c r="N46" s="24">
        <v>8.9263665200000002</v>
      </c>
      <c r="O46" s="24">
        <v>13.6163422</v>
      </c>
      <c r="P46" s="24">
        <v>0.2093605</v>
      </c>
      <c r="Q46" s="24"/>
      <c r="R46" s="24"/>
      <c r="S46" s="24"/>
      <c r="T46" s="24"/>
      <c r="U46" s="24"/>
      <c r="V46" s="24"/>
    </row>
    <row r="47" spans="1:22" ht="15.75">
      <c r="A47" s="20" t="s">
        <v>65</v>
      </c>
      <c r="B47" s="7">
        <v>135</v>
      </c>
      <c r="C47" s="23">
        <v>160</v>
      </c>
      <c r="D47" s="5">
        <v>510</v>
      </c>
      <c r="E47" s="5">
        <v>424.12</v>
      </c>
      <c r="F47" s="5">
        <v>502.65</v>
      </c>
      <c r="G47" s="5">
        <v>464.22</v>
      </c>
      <c r="H47" s="3">
        <v>478.72481591637171</v>
      </c>
      <c r="I47" s="6">
        <v>502.2616099124196</v>
      </c>
      <c r="J47" s="24">
        <v>497.34049507940477</v>
      </c>
      <c r="K47" s="68">
        <v>20.25</v>
      </c>
      <c r="L47" s="68">
        <v>1.46</v>
      </c>
      <c r="M47" s="69">
        <v>9.86</v>
      </c>
      <c r="N47" s="24">
        <v>1.54070905</v>
      </c>
      <c r="O47" s="24">
        <v>6.5330192</v>
      </c>
      <c r="P47" s="24">
        <v>2.5454401999999998</v>
      </c>
      <c r="Q47" s="24"/>
      <c r="R47" s="24"/>
      <c r="S47" s="24"/>
      <c r="T47" s="24"/>
      <c r="U47" s="24"/>
      <c r="V47" s="24"/>
    </row>
    <row r="48" spans="1:22" ht="15.75">
      <c r="A48" s="20" t="s">
        <v>66</v>
      </c>
      <c r="B48" s="23">
        <v>120</v>
      </c>
      <c r="C48" s="23">
        <v>197</v>
      </c>
      <c r="D48" s="5">
        <v>580</v>
      </c>
      <c r="E48" s="5">
        <v>376.99</v>
      </c>
      <c r="F48" s="5">
        <v>618.89</v>
      </c>
      <c r="G48" s="5">
        <v>505.31</v>
      </c>
      <c r="H48" s="3">
        <v>431.15210775574457</v>
      </c>
      <c r="I48" s="6">
        <v>612.89270298288602</v>
      </c>
      <c r="J48" s="24">
        <v>550.19308308069287</v>
      </c>
      <c r="K48" s="68">
        <v>53.85</v>
      </c>
      <c r="L48" s="68">
        <v>6.28</v>
      </c>
      <c r="M48" s="69">
        <v>14.78</v>
      </c>
      <c r="N48" s="24">
        <v>5.3667963199999997</v>
      </c>
      <c r="O48" s="24">
        <v>34.523289900000002</v>
      </c>
      <c r="P48" s="24">
        <v>5.4175375499999996</v>
      </c>
      <c r="Q48" s="24"/>
      <c r="R48" s="24"/>
      <c r="S48" s="24"/>
      <c r="T48" s="24"/>
      <c r="U48" s="24"/>
      <c r="V48" s="24"/>
    </row>
    <row r="49" spans="1:22" ht="15.75">
      <c r="A49" s="20" t="s">
        <v>67</v>
      </c>
      <c r="B49" s="23">
        <v>112</v>
      </c>
      <c r="C49" s="23">
        <v>150</v>
      </c>
      <c r="D49" s="5">
        <v>469</v>
      </c>
      <c r="E49" s="5">
        <v>351.86</v>
      </c>
      <c r="F49" s="5">
        <v>471.24</v>
      </c>
      <c r="G49" s="5">
        <v>413.72</v>
      </c>
      <c r="H49" s="3">
        <v>405.51267578567609</v>
      </c>
      <c r="I49" s="6">
        <v>472.18113634144697</v>
      </c>
      <c r="J49" s="24">
        <v>449.47727264323078</v>
      </c>
      <c r="K49" s="68">
        <v>33.29</v>
      </c>
      <c r="L49" s="68">
        <v>0.48</v>
      </c>
      <c r="M49" s="69">
        <v>13.36</v>
      </c>
      <c r="N49" s="24">
        <v>0.67371101</v>
      </c>
      <c r="O49" s="24">
        <v>15.656064000000001</v>
      </c>
      <c r="P49" s="24">
        <v>4.3434292699999997</v>
      </c>
      <c r="Q49" s="24"/>
      <c r="R49" s="68"/>
      <c r="S49" s="24"/>
      <c r="T49" s="24"/>
      <c r="U49" s="24"/>
      <c r="V49" s="24"/>
    </row>
    <row r="50" spans="1:22">
      <c r="A50" s="20" t="s">
        <v>68</v>
      </c>
      <c r="B50" s="7">
        <v>146</v>
      </c>
      <c r="C50" s="7">
        <v>165</v>
      </c>
      <c r="D50" s="5">
        <v>520</v>
      </c>
      <c r="E50" s="5">
        <v>458.67</v>
      </c>
      <c r="F50" s="5">
        <v>518.36</v>
      </c>
      <c r="G50" s="5">
        <v>488.97</v>
      </c>
      <c r="H50" s="3">
        <v>513.23487969585631</v>
      </c>
      <c r="I50" s="6">
        <v>517.27117338379685</v>
      </c>
      <c r="J50" s="24">
        <v>520.17618459697769</v>
      </c>
      <c r="K50" s="68">
        <v>13.37</v>
      </c>
      <c r="L50" s="68">
        <v>0.32</v>
      </c>
      <c r="M50" s="69">
        <v>6.35</v>
      </c>
      <c r="N50" s="24">
        <v>0.52754276</v>
      </c>
      <c r="O50" s="24">
        <v>1.3181334</v>
      </c>
      <c r="P50" s="24">
        <v>3.387018E-2</v>
      </c>
      <c r="Q50" s="24"/>
      <c r="R50" s="68"/>
      <c r="S50" s="24"/>
      <c r="T50" s="24"/>
      <c r="U50" s="24"/>
      <c r="V50" s="24"/>
    </row>
    <row r="51" spans="1:22">
      <c r="A51" s="20" t="s">
        <v>69</v>
      </c>
      <c r="B51" s="4" t="s">
        <v>21</v>
      </c>
      <c r="C51" s="7">
        <v>160</v>
      </c>
      <c r="D51" s="5">
        <v>515</v>
      </c>
      <c r="E51" s="5" t="s">
        <v>21</v>
      </c>
      <c r="F51" s="5">
        <v>502.65</v>
      </c>
      <c r="G51" s="5" t="s">
        <v>21</v>
      </c>
      <c r="H51" s="3" t="s">
        <v>21</v>
      </c>
      <c r="I51" s="6">
        <v>502.2616099124196</v>
      </c>
      <c r="J51" s="24"/>
      <c r="K51" s="68" t="s">
        <v>21</v>
      </c>
      <c r="L51" s="68">
        <v>2.46</v>
      </c>
      <c r="M51" s="69" t="s">
        <v>21</v>
      </c>
      <c r="N51" s="24">
        <v>2.5362062000000001</v>
      </c>
      <c r="O51" s="68" t="s">
        <v>21</v>
      </c>
      <c r="P51" s="68" t="s">
        <v>21</v>
      </c>
      <c r="Q51" s="24"/>
      <c r="R51" s="68"/>
      <c r="S51" s="68"/>
      <c r="T51" s="24"/>
      <c r="U51" s="24"/>
      <c r="V51" s="24"/>
    </row>
    <row r="52" spans="1:22">
      <c r="A52" s="20" t="s">
        <v>70</v>
      </c>
      <c r="B52" s="4" t="s">
        <v>21</v>
      </c>
      <c r="C52" s="7">
        <v>186</v>
      </c>
      <c r="D52" s="5">
        <v>580</v>
      </c>
      <c r="E52" s="5" t="s">
        <v>21</v>
      </c>
      <c r="F52" s="5">
        <v>584.34</v>
      </c>
      <c r="G52" s="5" t="s">
        <v>21</v>
      </c>
      <c r="H52" s="3" t="s">
        <v>21</v>
      </c>
      <c r="I52" s="6">
        <v>580.1042704354993</v>
      </c>
      <c r="J52" s="24"/>
      <c r="K52" s="68" t="s">
        <v>21</v>
      </c>
      <c r="L52" s="68">
        <v>0.74</v>
      </c>
      <c r="M52" s="69" t="s">
        <v>21</v>
      </c>
      <c r="N52" s="24">
        <v>1.7974420000000001E-2</v>
      </c>
      <c r="O52" s="68" t="s">
        <v>21</v>
      </c>
      <c r="P52" s="68" t="s">
        <v>21</v>
      </c>
      <c r="Q52" s="24"/>
      <c r="R52" s="68"/>
      <c r="S52" s="68"/>
      <c r="T52" s="24"/>
      <c r="U52" s="24"/>
      <c r="V52" s="24"/>
    </row>
    <row r="53" spans="1:22" ht="15.75">
      <c r="A53" s="20" t="s">
        <v>71</v>
      </c>
      <c r="B53" s="23">
        <v>123</v>
      </c>
      <c r="C53" s="23">
        <v>199</v>
      </c>
      <c r="D53" s="5">
        <v>570</v>
      </c>
      <c r="E53" s="5">
        <v>386.42</v>
      </c>
      <c r="F53" s="5">
        <v>625.17999999999995</v>
      </c>
      <c r="G53" s="5">
        <v>512.87</v>
      </c>
      <c r="H53" s="6">
        <f t="shared" ref="H53:H57" si="0">G53/0.071</f>
        <v>7223.5211267605637</v>
      </c>
      <c r="I53" s="6">
        <v>618.84563488797937</v>
      </c>
      <c r="J53" s="24">
        <v>558.18278482376672</v>
      </c>
      <c r="K53" s="68">
        <v>47.51</v>
      </c>
      <c r="L53" s="68">
        <v>8.83</v>
      </c>
      <c r="M53" s="69">
        <v>11.14</v>
      </c>
      <c r="N53" s="24">
        <v>7.8930240700000001</v>
      </c>
      <c r="O53" s="24">
        <v>29.334635599999999</v>
      </c>
      <c r="P53" s="24">
        <v>2.1170870000000002</v>
      </c>
      <c r="Q53" s="24"/>
      <c r="R53" s="68"/>
      <c r="S53" s="24"/>
      <c r="T53" s="24"/>
      <c r="U53" s="24"/>
      <c r="V53" s="24"/>
    </row>
    <row r="54" spans="1:22">
      <c r="A54" s="20" t="s">
        <v>72</v>
      </c>
      <c r="B54" s="7">
        <v>114</v>
      </c>
      <c r="C54" s="7">
        <v>150</v>
      </c>
      <c r="D54" s="5">
        <v>460</v>
      </c>
      <c r="E54" s="5">
        <v>358.14</v>
      </c>
      <c r="F54" s="5">
        <v>471.24</v>
      </c>
      <c r="G54" s="5">
        <v>416.62</v>
      </c>
      <c r="H54" s="6">
        <f t="shared" si="0"/>
        <v>5867.8873239436625</v>
      </c>
      <c r="I54" s="6">
        <v>472.18113634144697</v>
      </c>
      <c r="J54" s="24">
        <v>451.97281657415323</v>
      </c>
      <c r="K54" s="68">
        <v>28.44</v>
      </c>
      <c r="L54" s="68">
        <v>2.39</v>
      </c>
      <c r="M54" s="69">
        <v>10.41</v>
      </c>
      <c r="N54" s="24">
        <v>2.5797591999999998</v>
      </c>
      <c r="O54" s="24">
        <v>11.6664441</v>
      </c>
      <c r="P54" s="24">
        <v>1.77603234</v>
      </c>
      <c r="Q54" s="24"/>
      <c r="R54" s="68"/>
      <c r="S54" s="24"/>
      <c r="T54" s="24"/>
      <c r="U54" s="24"/>
      <c r="V54" s="24"/>
    </row>
    <row r="55" spans="1:22">
      <c r="A55" s="20" t="s">
        <v>73</v>
      </c>
      <c r="B55" s="7">
        <v>150</v>
      </c>
      <c r="C55" s="7">
        <v>180</v>
      </c>
      <c r="D55" s="5">
        <v>495</v>
      </c>
      <c r="E55" s="5">
        <v>471.24</v>
      </c>
      <c r="F55" s="5">
        <v>565.49</v>
      </c>
      <c r="G55" s="5">
        <v>519.42999999999995</v>
      </c>
      <c r="H55" s="6">
        <f t="shared" si="0"/>
        <v>7315.9154929577462</v>
      </c>
      <c r="I55" s="6">
        <v>562.18473379153727</v>
      </c>
      <c r="J55" s="24">
        <v>555.72618681091774</v>
      </c>
      <c r="K55" s="68">
        <v>5.04</v>
      </c>
      <c r="L55" s="68">
        <v>12.47</v>
      </c>
      <c r="M55" s="69">
        <v>4.7</v>
      </c>
      <c r="N55" s="24">
        <v>11.950650700000001</v>
      </c>
      <c r="O55" s="24">
        <v>5.8418336000000002</v>
      </c>
      <c r="P55" s="24">
        <v>10.92735744</v>
      </c>
      <c r="Q55" s="24"/>
      <c r="R55" s="68"/>
      <c r="S55" s="24"/>
      <c r="T55" s="24"/>
      <c r="U55" s="24"/>
      <c r="V55" s="24"/>
    </row>
    <row r="56" spans="1:22" ht="15.75">
      <c r="A56" s="20" t="s">
        <v>74</v>
      </c>
      <c r="B56" s="7">
        <v>120</v>
      </c>
      <c r="C56" s="23">
        <v>149</v>
      </c>
      <c r="D56" s="5">
        <v>426</v>
      </c>
      <c r="E56" s="5">
        <v>376.99</v>
      </c>
      <c r="F56" s="5">
        <v>468.1</v>
      </c>
      <c r="G56" s="5">
        <v>423.77</v>
      </c>
      <c r="H56" s="6">
        <f t="shared" si="0"/>
        <v>5968.5915492957747</v>
      </c>
      <c r="I56" s="6">
        <v>469.16842717796311</v>
      </c>
      <c r="J56" s="24">
        <v>457.25235210045435</v>
      </c>
      <c r="K56" s="68">
        <v>13</v>
      </c>
      <c r="L56" s="68">
        <v>9</v>
      </c>
      <c r="M56" s="69">
        <v>0.53</v>
      </c>
      <c r="N56" s="24">
        <v>9.2010512000000002</v>
      </c>
      <c r="O56" s="24">
        <v>1.1949628999999999</v>
      </c>
      <c r="P56" s="24">
        <v>6.8348149500000002</v>
      </c>
      <c r="Q56" s="24"/>
      <c r="R56" s="68"/>
      <c r="S56" s="24"/>
      <c r="T56" s="24"/>
      <c r="U56" s="24"/>
      <c r="V56" s="24"/>
    </row>
    <row r="57" spans="1:22">
      <c r="A57" s="20" t="s">
        <v>75</v>
      </c>
      <c r="B57" s="7">
        <v>61.7</v>
      </c>
      <c r="C57" s="16">
        <v>67</v>
      </c>
      <c r="D57" s="5">
        <v>245</v>
      </c>
      <c r="E57" s="5">
        <v>193.84</v>
      </c>
      <c r="F57" s="5">
        <v>210.49</v>
      </c>
      <c r="G57" s="5">
        <v>202.25</v>
      </c>
      <c r="H57" s="6">
        <f t="shared" si="0"/>
        <v>2848.5915492957747</v>
      </c>
      <c r="I57" s="6">
        <v>218.35823345138365</v>
      </c>
      <c r="J57" s="24">
        <v>218.67071862864427</v>
      </c>
      <c r="K57" s="68">
        <v>26.39</v>
      </c>
      <c r="L57" s="68">
        <v>16.399999999999999</v>
      </c>
      <c r="M57" s="69">
        <v>21.14</v>
      </c>
      <c r="N57" s="24">
        <v>12.20094433</v>
      </c>
      <c r="O57" s="24">
        <v>2.6256563000000002</v>
      </c>
      <c r="P57" s="24">
        <v>12.04060679</v>
      </c>
      <c r="Q57" s="24"/>
      <c r="R57" s="68"/>
      <c r="S57" s="24"/>
      <c r="T57" s="24"/>
      <c r="U57" s="24"/>
      <c r="V57" s="24"/>
    </row>
    <row r="58" spans="1:22">
      <c r="L58" s="24"/>
    </row>
    <row r="59" spans="1:22">
      <c r="L59" s="24"/>
    </row>
    <row r="60" spans="1:22">
      <c r="L60" s="24"/>
    </row>
    <row r="61" spans="1:22">
      <c r="L61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3"/>
  <sheetViews>
    <sheetView workbookViewId="0">
      <selection activeCell="I40" sqref="I40"/>
    </sheetView>
  </sheetViews>
  <sheetFormatPr defaultRowHeight="15"/>
  <sheetData>
    <row r="1" spans="1:14"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s="30" t="s">
        <v>90</v>
      </c>
      <c r="M1" t="s">
        <v>91</v>
      </c>
      <c r="N1" t="s">
        <v>92</v>
      </c>
    </row>
    <row r="2" spans="1:14">
      <c r="A2" t="s">
        <v>19</v>
      </c>
      <c r="B2" s="2" t="s">
        <v>22</v>
      </c>
      <c r="C2" s="26">
        <v>50.2</v>
      </c>
      <c r="D2" s="26">
        <v>10.040000000000001</v>
      </c>
      <c r="E2" s="26">
        <v>1.0017337128090005</v>
      </c>
      <c r="F2" s="31">
        <v>51.3</v>
      </c>
      <c r="G2" s="26">
        <v>10.26</v>
      </c>
      <c r="H2" s="26">
        <v>1.0111473607757975</v>
      </c>
      <c r="I2" s="31">
        <v>162</v>
      </c>
      <c r="J2" s="26">
        <v>32.4</v>
      </c>
      <c r="K2" s="26">
        <v>1.510545010206612</v>
      </c>
      <c r="L2" s="32">
        <v>1.5249657152603096</v>
      </c>
      <c r="M2" s="26">
        <v>33.493899684719409</v>
      </c>
      <c r="N2" s="26">
        <v>167.46949842359703</v>
      </c>
    </row>
    <row r="3" spans="1:14">
      <c r="B3" s="2" t="s">
        <v>23</v>
      </c>
      <c r="C3" s="33">
        <v>63.5</v>
      </c>
      <c r="D3" s="26">
        <v>12.700000000000001</v>
      </c>
      <c r="E3" s="26">
        <v>1.1038037209559568</v>
      </c>
      <c r="F3" s="31">
        <v>55</v>
      </c>
      <c r="G3" s="26">
        <v>11</v>
      </c>
      <c r="H3" s="26">
        <v>1.0413926851582251</v>
      </c>
      <c r="I3" s="31">
        <v>191</v>
      </c>
      <c r="J3" s="26">
        <v>38.200000000000003</v>
      </c>
      <c r="K3" s="26">
        <v>1.5820633629117087</v>
      </c>
      <c r="L3" s="32">
        <v>1.5769353740971939</v>
      </c>
      <c r="M3" s="26">
        <v>37.751600985632933</v>
      </c>
      <c r="N3" s="26">
        <v>188.75800492816467</v>
      </c>
    </row>
    <row r="4" spans="1:14">
      <c r="B4" s="2" t="s">
        <v>24</v>
      </c>
      <c r="C4" s="26">
        <v>51</v>
      </c>
      <c r="D4" s="26">
        <v>10.200000000000001</v>
      </c>
      <c r="E4" s="26">
        <v>1.0086001717619175</v>
      </c>
      <c r="F4" s="31">
        <v>64</v>
      </c>
      <c r="G4" s="26">
        <v>12.8</v>
      </c>
      <c r="H4" s="26">
        <v>1.1072099696478683</v>
      </c>
      <c r="I4" s="31">
        <v>194</v>
      </c>
      <c r="J4" s="26">
        <v>38.800000000000004</v>
      </c>
      <c r="K4" s="26">
        <v>1.5888317255942073</v>
      </c>
      <c r="L4" s="32">
        <v>1.5907640216786594</v>
      </c>
      <c r="M4" s="26">
        <v>38.973016528719107</v>
      </c>
      <c r="N4" s="26">
        <v>194.86508264359551</v>
      </c>
    </row>
    <row r="5" spans="1:14" ht="15.75">
      <c r="B5" s="2" t="s">
        <v>26</v>
      </c>
      <c r="C5" s="34">
        <v>90</v>
      </c>
      <c r="D5" s="26">
        <v>18</v>
      </c>
      <c r="E5" s="26">
        <v>1.255272505103306</v>
      </c>
      <c r="F5" s="31">
        <v>98</v>
      </c>
      <c r="G5" s="26">
        <v>19.600000000000001</v>
      </c>
      <c r="H5" s="26">
        <v>1.2922560713564761</v>
      </c>
      <c r="I5" s="31">
        <v>296</v>
      </c>
      <c r="J5" s="26">
        <v>59.2</v>
      </c>
      <c r="K5" s="26">
        <v>1.7723217067229198</v>
      </c>
      <c r="L5" s="32">
        <v>1.790537710407333</v>
      </c>
      <c r="M5" s="26">
        <v>61.7358895712063</v>
      </c>
      <c r="N5" s="26">
        <v>308.67944785603146</v>
      </c>
    </row>
    <row r="6" spans="1:14" ht="15.75">
      <c r="B6" s="2" t="s">
        <v>27</v>
      </c>
      <c r="C6" s="34">
        <v>92</v>
      </c>
      <c r="D6" s="26">
        <v>18.400000000000002</v>
      </c>
      <c r="E6" s="26">
        <v>1.2648178230095366</v>
      </c>
      <c r="F6" s="31">
        <v>132</v>
      </c>
      <c r="G6" s="26">
        <v>26.400000000000002</v>
      </c>
      <c r="H6" s="26">
        <v>1.4216039268698311</v>
      </c>
      <c r="I6" s="31">
        <v>385</v>
      </c>
      <c r="J6" s="26">
        <v>77</v>
      </c>
      <c r="K6" s="26">
        <v>1.8864907251724818</v>
      </c>
      <c r="L6" s="32">
        <v>1.8792285635502846</v>
      </c>
      <c r="M6" s="26">
        <v>75.723131118415594</v>
      </c>
      <c r="N6" s="26">
        <v>378.61565559207793</v>
      </c>
    </row>
    <row r="7" spans="1:14" ht="15.75">
      <c r="A7" t="s">
        <v>29</v>
      </c>
      <c r="B7" s="15" t="s">
        <v>30</v>
      </c>
      <c r="C7" s="35">
        <v>103.7</v>
      </c>
      <c r="D7" s="27">
        <v>20.740000000000002</v>
      </c>
      <c r="E7" s="27">
        <v>1.3168087520530223</v>
      </c>
      <c r="F7" s="36">
        <v>107</v>
      </c>
      <c r="G7" s="27">
        <v>21.400000000000002</v>
      </c>
      <c r="H7" s="27">
        <v>1.330413773349191</v>
      </c>
      <c r="I7" s="27">
        <v>339</v>
      </c>
      <c r="J7" s="27">
        <v>67.8</v>
      </c>
      <c r="K7" s="27">
        <v>1.8312296938670634</v>
      </c>
      <c r="L7" s="37">
        <v>1.8350703599893863</v>
      </c>
      <c r="M7" s="27">
        <v>68.402245668937326</v>
      </c>
      <c r="N7" s="27">
        <v>342.01122834468663</v>
      </c>
    </row>
    <row r="8" spans="1:14">
      <c r="B8" s="5" t="s">
        <v>32</v>
      </c>
      <c r="C8" s="36">
        <v>66</v>
      </c>
      <c r="D8" s="27">
        <v>13.200000000000001</v>
      </c>
      <c r="E8" s="27">
        <v>1.1205739312058498</v>
      </c>
      <c r="F8" s="36">
        <v>112</v>
      </c>
      <c r="G8" s="27">
        <v>22.400000000000002</v>
      </c>
      <c r="H8" s="27">
        <v>1.3502480183341627</v>
      </c>
      <c r="I8" s="36">
        <v>314</v>
      </c>
      <c r="J8" s="27">
        <v>62.800000000000004</v>
      </c>
      <c r="K8" s="27">
        <v>1.7979596437371961</v>
      </c>
      <c r="L8" s="37">
        <v>1.7868265938111225</v>
      </c>
      <c r="M8" s="27">
        <v>61.210593973204574</v>
      </c>
      <c r="N8" s="27">
        <v>306.05296986602286</v>
      </c>
    </row>
    <row r="9" spans="1:14">
      <c r="B9" s="5" t="s">
        <v>34</v>
      </c>
      <c r="C9" s="36">
        <v>80</v>
      </c>
      <c r="D9" s="27">
        <v>16</v>
      </c>
      <c r="E9" s="27">
        <v>1.2041199826559248</v>
      </c>
      <c r="F9" s="36">
        <v>123.6</v>
      </c>
      <c r="G9" s="27">
        <v>24.72</v>
      </c>
      <c r="H9" s="27">
        <v>1.3930484664167782</v>
      </c>
      <c r="I9" s="36">
        <v>380</v>
      </c>
      <c r="J9" s="27">
        <v>76</v>
      </c>
      <c r="K9" s="27">
        <v>1.8808135922807914</v>
      </c>
      <c r="L9" s="37">
        <v>1.8413205549013463</v>
      </c>
      <c r="M9" s="27">
        <v>69.3937815962949</v>
      </c>
      <c r="N9" s="27">
        <v>346.9689079814745</v>
      </c>
    </row>
    <row r="10" spans="1:14">
      <c r="B10" s="5" t="s">
        <v>35</v>
      </c>
      <c r="C10" s="36">
        <v>63.5</v>
      </c>
      <c r="D10" s="27">
        <v>12.700000000000001</v>
      </c>
      <c r="E10" s="27">
        <v>1.1038037209559568</v>
      </c>
      <c r="F10" s="36">
        <v>81</v>
      </c>
      <c r="G10" s="27">
        <v>16.2</v>
      </c>
      <c r="H10" s="27">
        <v>1.209515014542631</v>
      </c>
      <c r="I10" s="36">
        <v>241</v>
      </c>
      <c r="J10" s="27">
        <v>48.2</v>
      </c>
      <c r="K10" s="27">
        <v>1.6830470382388496</v>
      </c>
      <c r="L10" s="37">
        <v>1.6883319515215534</v>
      </c>
      <c r="M10" s="27">
        <v>48.790127330909307</v>
      </c>
      <c r="N10" s="27">
        <v>243.95063665454651</v>
      </c>
    </row>
    <row r="11" spans="1:14">
      <c r="B11" s="5" t="s">
        <v>36</v>
      </c>
      <c r="C11" s="36">
        <v>67</v>
      </c>
      <c r="D11" s="27">
        <v>13.4</v>
      </c>
      <c r="E11" s="27">
        <v>1.1271047983648077</v>
      </c>
      <c r="F11" s="36">
        <v>63</v>
      </c>
      <c r="G11" s="27">
        <v>12.600000000000001</v>
      </c>
      <c r="H11" s="27">
        <v>1.1003705451175629</v>
      </c>
      <c r="I11" s="36">
        <v>200</v>
      </c>
      <c r="J11" s="27">
        <v>40</v>
      </c>
      <c r="K11" s="27">
        <v>1.6020599913279623</v>
      </c>
      <c r="L11" s="37">
        <v>1.6233026524341798</v>
      </c>
      <c r="M11" s="27">
        <v>42.005160883483306</v>
      </c>
      <c r="N11" s="27">
        <v>210.02580441741651</v>
      </c>
    </row>
    <row r="12" spans="1:14">
      <c r="A12" t="s">
        <v>41</v>
      </c>
      <c r="B12" s="20" t="s">
        <v>43</v>
      </c>
      <c r="C12" s="38">
        <v>122</v>
      </c>
      <c r="D12" s="28">
        <v>61</v>
      </c>
      <c r="E12" s="28">
        <v>1.7853298350107671</v>
      </c>
      <c r="F12" s="39">
        <v>120</v>
      </c>
      <c r="G12" s="28">
        <v>60</v>
      </c>
      <c r="H12" s="28">
        <v>1.7781512503836436</v>
      </c>
      <c r="I12" s="38">
        <v>370</v>
      </c>
      <c r="J12" s="28">
        <v>185</v>
      </c>
      <c r="K12" s="28">
        <v>2.2671717284030137</v>
      </c>
      <c r="L12" s="40">
        <v>2.2782996414453081</v>
      </c>
      <c r="M12" s="28">
        <v>189.80150048687867</v>
      </c>
      <c r="N12" s="28">
        <v>379.60300097375733</v>
      </c>
    </row>
    <row r="13" spans="1:14">
      <c r="B13" s="20" t="s">
        <v>46</v>
      </c>
      <c r="C13" s="38">
        <v>98</v>
      </c>
      <c r="D13" s="28">
        <v>49</v>
      </c>
      <c r="E13" s="28">
        <v>1.6901960800285136</v>
      </c>
      <c r="F13" s="38">
        <v>90</v>
      </c>
      <c r="G13" s="28">
        <v>45</v>
      </c>
      <c r="H13" s="28">
        <v>1.6532125137753437</v>
      </c>
      <c r="I13" s="38">
        <v>320</v>
      </c>
      <c r="J13" s="28">
        <v>160</v>
      </c>
      <c r="K13" s="28">
        <v>2.2041199826559246</v>
      </c>
      <c r="L13" s="40">
        <v>2.1657566324153699</v>
      </c>
      <c r="M13" s="28">
        <v>146.47268152735202</v>
      </c>
      <c r="N13" s="28">
        <v>292.94536305470405</v>
      </c>
    </row>
    <row r="14" spans="1:14" ht="15.75">
      <c r="A14" t="s">
        <v>47</v>
      </c>
      <c r="B14" s="20" t="s">
        <v>48</v>
      </c>
      <c r="C14" s="41">
        <v>85</v>
      </c>
      <c r="D14" s="29">
        <v>9.35</v>
      </c>
      <c r="E14" s="29">
        <v>0.97081161087251777</v>
      </c>
      <c r="F14" s="42">
        <v>87.5</v>
      </c>
      <c r="G14" s="29">
        <v>9.625</v>
      </c>
      <c r="H14" s="29">
        <v>0.9834007381805383</v>
      </c>
      <c r="I14" s="42">
        <v>273</v>
      </c>
      <c r="J14" s="29">
        <v>30.03</v>
      </c>
      <c r="K14" s="29">
        <v>1.4775553321989812</v>
      </c>
      <c r="L14" s="43">
        <v>1.4969080236622454</v>
      </c>
      <c r="M14" s="29">
        <v>31.398436568668377</v>
      </c>
      <c r="N14" s="29">
        <v>285.4403324424398</v>
      </c>
    </row>
    <row r="15" spans="1:14">
      <c r="B15" s="20" t="s">
        <v>49</v>
      </c>
      <c r="C15" s="41">
        <v>55</v>
      </c>
      <c r="D15" s="29">
        <v>6.05</v>
      </c>
      <c r="E15" s="29">
        <v>0.78175537465246892</v>
      </c>
      <c r="F15" s="41">
        <v>67</v>
      </c>
      <c r="G15" s="29">
        <v>7.37</v>
      </c>
      <c r="H15" s="29">
        <v>0.86746748785905148</v>
      </c>
      <c r="I15" s="41">
        <v>203</v>
      </c>
      <c r="J15" s="29">
        <v>22.330000000000002</v>
      </c>
      <c r="K15" s="29">
        <v>1.3488887230714379</v>
      </c>
      <c r="L15" s="43">
        <v>1.3609513377228994</v>
      </c>
      <c r="M15" s="29">
        <v>22.958913812883004</v>
      </c>
      <c r="N15" s="29">
        <v>208.71739829893642</v>
      </c>
    </row>
    <row r="16" spans="1:14">
      <c r="B16" s="20" t="s">
        <v>50</v>
      </c>
      <c r="C16" s="41">
        <v>84</v>
      </c>
      <c r="D16" s="29">
        <v>9.24</v>
      </c>
      <c r="E16" s="29">
        <v>0.96567197122010673</v>
      </c>
      <c r="F16" s="41">
        <v>88</v>
      </c>
      <c r="G16" s="29">
        <v>9.68</v>
      </c>
      <c r="H16" s="29">
        <v>0.98587535730839371</v>
      </c>
      <c r="I16" s="41">
        <v>290</v>
      </c>
      <c r="J16" s="29">
        <v>31.9</v>
      </c>
      <c r="K16" s="29">
        <v>1.503790683057181</v>
      </c>
      <c r="L16" s="43">
        <v>1.4969399156372387</v>
      </c>
      <c r="M16" s="29">
        <v>31.400742365687137</v>
      </c>
      <c r="N16" s="29">
        <v>285.46129423351942</v>
      </c>
    </row>
    <row r="17" spans="1:14">
      <c r="B17" s="20" t="s">
        <v>51</v>
      </c>
      <c r="C17" s="41">
        <v>95</v>
      </c>
      <c r="D17" s="29">
        <v>10.45</v>
      </c>
      <c r="E17" s="29">
        <v>1.0191162904470727</v>
      </c>
      <c r="F17" s="41">
        <v>140</v>
      </c>
      <c r="G17" s="29">
        <v>15.4</v>
      </c>
      <c r="H17" s="29">
        <v>1.1875207208364631</v>
      </c>
      <c r="I17" s="41">
        <v>410</v>
      </c>
      <c r="J17" s="29">
        <v>45.1</v>
      </c>
      <c r="K17" s="29">
        <v>1.6541765418779606</v>
      </c>
      <c r="L17" s="43">
        <v>1.6472669462320373</v>
      </c>
      <c r="M17" s="29">
        <v>44.388139908417642</v>
      </c>
      <c r="N17" s="29">
        <v>403.52854462197854</v>
      </c>
    </row>
    <row r="18" spans="1:14">
      <c r="B18" s="20" t="s">
        <v>52</v>
      </c>
      <c r="C18" s="41">
        <v>125</v>
      </c>
      <c r="D18" s="29">
        <v>13.75</v>
      </c>
      <c r="E18" s="29">
        <v>1.1383026981662814</v>
      </c>
      <c r="F18" s="41">
        <v>165</v>
      </c>
      <c r="G18" s="29">
        <v>18.149999999999999</v>
      </c>
      <c r="H18" s="29">
        <v>1.2588766293721312</v>
      </c>
      <c r="I18" s="41">
        <v>480</v>
      </c>
      <c r="J18" s="29">
        <v>52.8</v>
      </c>
      <c r="K18" s="29">
        <v>1.7226339225338123</v>
      </c>
      <c r="L18" s="43">
        <v>1.7318304836668401</v>
      </c>
      <c r="M18" s="29">
        <v>53.930007870264276</v>
      </c>
      <c r="N18" s="29">
        <v>490.27279882058434</v>
      </c>
    </row>
    <row r="19" spans="1:14">
      <c r="B19" s="20" t="s">
        <v>53</v>
      </c>
      <c r="C19" s="41">
        <v>57</v>
      </c>
      <c r="D19" s="29">
        <v>6.2700000000000005</v>
      </c>
      <c r="E19" s="29">
        <v>0.79726754083071649</v>
      </c>
      <c r="F19" s="41">
        <v>69</v>
      </c>
      <c r="G19" s="29">
        <v>7.59</v>
      </c>
      <c r="H19" s="29">
        <v>0.88024177589548036</v>
      </c>
      <c r="I19" s="41">
        <v>209</v>
      </c>
      <c r="J19" s="29">
        <v>22.99</v>
      </c>
      <c r="K19" s="29">
        <v>1.3615389712692789</v>
      </c>
      <c r="L19" s="43">
        <v>1.3742679688218415</v>
      </c>
      <c r="M19" s="29">
        <v>23.673799701209905</v>
      </c>
      <c r="N19" s="29">
        <v>215.21636092009004</v>
      </c>
    </row>
    <row r="20" spans="1:14" ht="15.75">
      <c r="B20" s="20" t="s">
        <v>54</v>
      </c>
      <c r="C20" s="42">
        <v>97</v>
      </c>
      <c r="D20" s="29">
        <v>10.67</v>
      </c>
      <c r="E20" s="29">
        <v>1.0281644194244699</v>
      </c>
      <c r="F20" s="42">
        <v>82</v>
      </c>
      <c r="G20" s="29">
        <v>9.02</v>
      </c>
      <c r="H20" s="29">
        <v>0.95520653754194174</v>
      </c>
      <c r="I20" s="42">
        <v>330</v>
      </c>
      <c r="J20" s="29">
        <v>36.299999999999997</v>
      </c>
      <c r="K20" s="29">
        <v>1.5599066250361124</v>
      </c>
      <c r="L20" s="43">
        <v>1.4961677520779699</v>
      </c>
      <c r="M20" s="29">
        <v>31.34496231791665</v>
      </c>
      <c r="N20" s="29">
        <v>284.95420289015135</v>
      </c>
    </row>
    <row r="21" spans="1:14" ht="15.75">
      <c r="B21" s="20" t="s">
        <v>57</v>
      </c>
      <c r="C21" s="42">
        <v>64</v>
      </c>
      <c r="D21" s="29">
        <v>7.04</v>
      </c>
      <c r="E21" s="29">
        <v>0.84757265914211222</v>
      </c>
      <c r="F21" s="42">
        <v>63</v>
      </c>
      <c r="G21" s="29">
        <v>6.93</v>
      </c>
      <c r="H21" s="29">
        <v>0.84073323461180671</v>
      </c>
      <c r="I21" s="41">
        <v>215</v>
      </c>
      <c r="J21" s="29">
        <v>23.65</v>
      </c>
      <c r="K21" s="29">
        <v>1.3738311450738303</v>
      </c>
      <c r="L21" s="43">
        <v>1.3638262566996215</v>
      </c>
      <c r="M21" s="29">
        <v>23.111400134587971</v>
      </c>
      <c r="N21" s="29">
        <v>210.10363758716338</v>
      </c>
    </row>
    <row r="22" spans="1:14">
      <c r="B22" s="20" t="s">
        <v>58</v>
      </c>
      <c r="C22" s="41">
        <v>89</v>
      </c>
      <c r="D22" s="29">
        <v>9.7900000000000009</v>
      </c>
      <c r="E22" s="29">
        <v>0.99078269180313783</v>
      </c>
      <c r="F22" s="41">
        <v>93</v>
      </c>
      <c r="G22" s="29">
        <v>10.23</v>
      </c>
      <c r="H22" s="29">
        <v>1.0098756337121602</v>
      </c>
      <c r="I22" s="29">
        <v>300</v>
      </c>
      <c r="J22" s="29">
        <v>33</v>
      </c>
      <c r="K22" s="29">
        <v>1.5185139398778875</v>
      </c>
      <c r="L22" s="43">
        <v>1.5206974019779025</v>
      </c>
      <c r="M22" s="29">
        <v>33.166328807933908</v>
      </c>
      <c r="N22" s="29">
        <v>301.51208007212642</v>
      </c>
    </row>
    <row r="23" spans="1:14" ht="15.75">
      <c r="A23" t="s">
        <v>59</v>
      </c>
      <c r="B23" s="20" t="s">
        <v>60</v>
      </c>
      <c r="C23" s="23">
        <v>168</v>
      </c>
      <c r="D23">
        <v>11.995200000000001</v>
      </c>
      <c r="E23">
        <v>1.0790074935020373</v>
      </c>
      <c r="F23" s="7">
        <v>200</v>
      </c>
      <c r="G23">
        <v>14.280000000000001</v>
      </c>
      <c r="H23">
        <v>1.1547282074401557</v>
      </c>
      <c r="I23" s="7">
        <v>505</v>
      </c>
      <c r="J23">
        <v>36.057000000000002</v>
      </c>
      <c r="K23">
        <v>1.5569895898948358</v>
      </c>
      <c r="L23" s="44">
        <v>1.6442739230865455</v>
      </c>
      <c r="M23">
        <v>44.083282286080419</v>
      </c>
      <c r="N23" s="24">
        <v>617.41291717199465</v>
      </c>
    </row>
    <row r="24" spans="1:14" ht="15.75">
      <c r="B24" s="20" t="s">
        <v>61</v>
      </c>
      <c r="C24" s="23">
        <v>145</v>
      </c>
      <c r="D24">
        <v>10.353000000000002</v>
      </c>
      <c r="E24">
        <v>1.0150662140111493</v>
      </c>
      <c r="F24" s="23">
        <v>148</v>
      </c>
      <c r="G24">
        <v>10.567200000000001</v>
      </c>
      <c r="H24">
        <v>1.0239599271711319</v>
      </c>
      <c r="I24" s="23">
        <v>494</v>
      </c>
      <c r="J24">
        <v>35.271599999999999</v>
      </c>
      <c r="K24">
        <v>1.5474251606998213</v>
      </c>
      <c r="L24" s="44">
        <v>1.537625870848812</v>
      </c>
      <c r="M24">
        <v>34.484653839073047</v>
      </c>
      <c r="N24" s="24">
        <v>482.97834508505667</v>
      </c>
    </row>
    <row r="25" spans="1:14" ht="15.75">
      <c r="B25" s="20" t="s">
        <v>62</v>
      </c>
      <c r="C25" s="23">
        <v>72</v>
      </c>
      <c r="D25">
        <v>5.1408000000000005</v>
      </c>
      <c r="E25">
        <v>0.71103070820744285</v>
      </c>
      <c r="F25" s="23">
        <v>79.3</v>
      </c>
      <c r="G25">
        <v>5.6620200000000001</v>
      </c>
      <c r="H25">
        <v>0.75297139909377819</v>
      </c>
      <c r="I25" s="23">
        <v>250</v>
      </c>
      <c r="J25">
        <v>17.850000000000001</v>
      </c>
      <c r="K25">
        <v>1.2516382204482119</v>
      </c>
      <c r="L25" s="44">
        <v>1.26296315027088</v>
      </c>
      <c r="M25">
        <v>18.321589577533423</v>
      </c>
      <c r="N25" s="24">
        <v>256.60489604388545</v>
      </c>
    </row>
    <row r="26" spans="1:14" ht="15.75">
      <c r="B26" s="20" t="s">
        <v>63</v>
      </c>
      <c r="C26" s="23">
        <v>130</v>
      </c>
      <c r="D26">
        <v>9.282</v>
      </c>
      <c r="E26">
        <v>0.96764156408301116</v>
      </c>
      <c r="F26" s="23">
        <v>157</v>
      </c>
      <c r="G26">
        <v>11.209800000000001</v>
      </c>
      <c r="H26">
        <v>1.0495978641854082</v>
      </c>
      <c r="I26" s="23">
        <v>480</v>
      </c>
      <c r="J26">
        <v>34.272000000000006</v>
      </c>
      <c r="K26">
        <v>1.5349394491517616</v>
      </c>
      <c r="L26" s="44">
        <v>1.5397780884103716</v>
      </c>
      <c r="M26">
        <v>34.655972347087904</v>
      </c>
      <c r="N26" s="24">
        <v>485.37776396481655</v>
      </c>
    </row>
    <row r="27" spans="1:14" ht="15.75">
      <c r="B27" s="20" t="s">
        <v>64</v>
      </c>
      <c r="C27" s="7">
        <v>180</v>
      </c>
      <c r="D27">
        <v>12.852</v>
      </c>
      <c r="E27">
        <v>1.1089707168794805</v>
      </c>
      <c r="F27" s="23">
        <v>156</v>
      </c>
      <c r="G27">
        <v>11.138400000000001</v>
      </c>
      <c r="H27">
        <v>1.0468228101306361</v>
      </c>
      <c r="I27" s="23">
        <v>534</v>
      </c>
      <c r="J27">
        <v>38.127600000000001</v>
      </c>
      <c r="K27">
        <v>1.5812394688047309</v>
      </c>
      <c r="L27" s="44">
        <v>1.5821496630073497</v>
      </c>
      <c r="M27">
        <v>38.207591602836438</v>
      </c>
      <c r="N27" s="24">
        <v>535.12033057193889</v>
      </c>
    </row>
    <row r="28" spans="1:14" ht="15.75">
      <c r="B28" s="20" t="s">
        <v>65</v>
      </c>
      <c r="C28" s="7">
        <v>135</v>
      </c>
      <c r="D28">
        <v>9.6390000000000011</v>
      </c>
      <c r="E28">
        <v>0.98403198027118055</v>
      </c>
      <c r="F28" s="23">
        <v>160</v>
      </c>
      <c r="G28">
        <v>11.424000000000001</v>
      </c>
      <c r="H28">
        <v>1.0578181944320992</v>
      </c>
      <c r="I28" s="23">
        <v>510</v>
      </c>
      <c r="J28">
        <v>36.414000000000001</v>
      </c>
      <c r="K28">
        <v>1.5612683878741107</v>
      </c>
      <c r="L28" s="44">
        <v>1.5503520341162285</v>
      </c>
      <c r="M28">
        <v>35.510111348669504</v>
      </c>
      <c r="N28" s="24">
        <v>497.34049507940477</v>
      </c>
    </row>
    <row r="29" spans="1:14" ht="15.75">
      <c r="B29" s="20" t="s">
        <v>66</v>
      </c>
      <c r="C29" s="23">
        <v>120</v>
      </c>
      <c r="D29">
        <v>8.5680000000000014</v>
      </c>
      <c r="E29">
        <v>0.93287945782379933</v>
      </c>
      <c r="F29" s="23">
        <v>197</v>
      </c>
      <c r="G29">
        <v>14.065800000000001</v>
      </c>
      <c r="H29">
        <v>1.1481644379377673</v>
      </c>
      <c r="I29" s="23">
        <v>580</v>
      </c>
      <c r="J29">
        <v>41.412000000000006</v>
      </c>
      <c r="K29">
        <v>1.6171262053391118</v>
      </c>
      <c r="L29" s="44">
        <v>1.5942133379992875</v>
      </c>
      <c r="M29">
        <v>39.283786131961477</v>
      </c>
      <c r="N29" s="24">
        <v>550.19308308069287</v>
      </c>
    </row>
    <row r="30" spans="1:14" ht="15.75">
      <c r="B30" s="20" t="s">
        <v>67</v>
      </c>
      <c r="C30" s="23">
        <v>112</v>
      </c>
      <c r="D30">
        <v>7.9968000000000004</v>
      </c>
      <c r="E30">
        <v>0.90291623444635605</v>
      </c>
      <c r="F30" s="23">
        <v>150</v>
      </c>
      <c r="G30">
        <v>10.71</v>
      </c>
      <c r="H30">
        <v>1.0297894708318556</v>
      </c>
      <c r="I30" s="7">
        <v>469</v>
      </c>
      <c r="J30">
        <v>33.486600000000003</v>
      </c>
      <c r="K30">
        <v>1.5248710544912576</v>
      </c>
      <c r="L30" s="44">
        <v>1.5064059487460417</v>
      </c>
      <c r="M30">
        <v>32.092677266726682</v>
      </c>
      <c r="N30" s="24">
        <v>449.47727264323078</v>
      </c>
    </row>
    <row r="31" spans="1:14" ht="15.75">
      <c r="B31" s="20" t="s">
        <v>68</v>
      </c>
      <c r="C31" s="7">
        <v>146</v>
      </c>
      <c r="D31">
        <v>10.4244</v>
      </c>
      <c r="E31">
        <v>1.0180510675606116</v>
      </c>
      <c r="F31" s="7">
        <v>165</v>
      </c>
      <c r="G31">
        <v>11.781000000000001</v>
      </c>
      <c r="H31">
        <v>1.0711821559900807</v>
      </c>
      <c r="I31" s="23">
        <v>520</v>
      </c>
      <c r="J31">
        <v>37.128</v>
      </c>
      <c r="K31">
        <v>1.5697015554109734</v>
      </c>
      <c r="L31" s="44">
        <v>1.5698486766393356</v>
      </c>
      <c r="M31">
        <v>37.140579580224212</v>
      </c>
      <c r="N31" s="24">
        <v>520.17618459697769</v>
      </c>
    </row>
    <row r="32" spans="1:14" ht="15.75">
      <c r="B32" s="20" t="s">
        <v>71</v>
      </c>
      <c r="C32" s="23">
        <v>123</v>
      </c>
      <c r="D32">
        <v>8.7822000000000013</v>
      </c>
      <c r="E32">
        <v>0.94360332321557239</v>
      </c>
      <c r="F32" s="23">
        <v>199</v>
      </c>
      <c r="G32">
        <v>14.208600000000001</v>
      </c>
      <c r="H32">
        <v>1.152551288185881</v>
      </c>
      <c r="I32" s="7">
        <v>570</v>
      </c>
      <c r="J32">
        <v>40.698</v>
      </c>
      <c r="K32">
        <v>1.6095730674486657</v>
      </c>
      <c r="L32" s="44">
        <v>1.6004746498561704</v>
      </c>
      <c r="M32">
        <v>39.854250836416945</v>
      </c>
      <c r="N32" s="24">
        <v>558.18278482376672</v>
      </c>
    </row>
    <row r="33" spans="2:14" ht="15.75">
      <c r="B33" s="20" t="s">
        <v>72</v>
      </c>
      <c r="C33" s="7">
        <v>114</v>
      </c>
      <c r="D33">
        <v>8.1395999999999997</v>
      </c>
      <c r="E33">
        <v>0.91060306311264694</v>
      </c>
      <c r="F33" s="7">
        <v>150</v>
      </c>
      <c r="G33">
        <v>10.71</v>
      </c>
      <c r="H33">
        <v>1.0297894708318556</v>
      </c>
      <c r="I33" s="23">
        <v>460</v>
      </c>
      <c r="J33">
        <v>32.844000000000001</v>
      </c>
      <c r="K33">
        <v>1.5164560434577485</v>
      </c>
      <c r="L33" s="44">
        <v>1.5088105271918586</v>
      </c>
      <c r="M33">
        <v>32.270859103394542</v>
      </c>
      <c r="N33" s="24">
        <v>451.97281657415323</v>
      </c>
    </row>
    <row r="34" spans="2:14">
      <c r="B34" s="20" t="s">
        <v>73</v>
      </c>
      <c r="C34" s="7">
        <v>150</v>
      </c>
      <c r="D34">
        <v>10.71</v>
      </c>
      <c r="E34">
        <v>1.0297894708318556</v>
      </c>
      <c r="F34" s="7">
        <v>180</v>
      </c>
      <c r="G34">
        <v>12.852</v>
      </c>
      <c r="H34">
        <v>1.1089707168794805</v>
      </c>
      <c r="I34" s="7">
        <v>495</v>
      </c>
      <c r="J34">
        <v>35.343000000000004</v>
      </c>
      <c r="K34">
        <v>1.5483034107097431</v>
      </c>
      <c r="L34" s="44">
        <v>1.5985590737757391</v>
      </c>
      <c r="M34">
        <v>39.678849738299533</v>
      </c>
      <c r="N34" s="24">
        <v>555.72618681091774</v>
      </c>
    </row>
    <row r="35" spans="2:14" ht="15.75">
      <c r="B35" s="20" t="s">
        <v>74</v>
      </c>
      <c r="C35" s="7">
        <v>120</v>
      </c>
      <c r="D35">
        <v>8.5680000000000014</v>
      </c>
      <c r="E35">
        <v>0.93287945782379933</v>
      </c>
      <c r="F35" s="23">
        <v>149</v>
      </c>
      <c r="G35">
        <v>10.6386</v>
      </c>
      <c r="H35">
        <v>1.0268844801884485</v>
      </c>
      <c r="I35" s="23">
        <v>426</v>
      </c>
      <c r="J35">
        <v>30.416400000000003</v>
      </c>
      <c r="K35">
        <v>1.4831078108788933</v>
      </c>
      <c r="L35" s="44">
        <v>1.5138541599358279</v>
      </c>
      <c r="M35">
        <v>32.647817939972441</v>
      </c>
      <c r="N35" s="24">
        <v>457.25235210045435</v>
      </c>
    </row>
    <row r="36" spans="2:14" ht="16.5" thickBot="1">
      <c r="B36" s="20" t="s">
        <v>75</v>
      </c>
      <c r="C36" s="7">
        <v>61.7</v>
      </c>
      <c r="D36">
        <v>4.405380000000001</v>
      </c>
      <c r="E36">
        <v>0.64398337580941611</v>
      </c>
      <c r="F36" s="23">
        <v>67</v>
      </c>
      <c r="G36">
        <v>4.7838000000000003</v>
      </c>
      <c r="H36">
        <v>0.67977301447700089</v>
      </c>
      <c r="I36">
        <v>245</v>
      </c>
      <c r="J36">
        <v>17.493000000000002</v>
      </c>
      <c r="K36">
        <v>1.2428642961407068</v>
      </c>
      <c r="L36" s="45">
        <v>1.193488843970695</v>
      </c>
      <c r="M36">
        <v>15.613089310085202</v>
      </c>
      <c r="N36" s="24">
        <v>218.67071862864427</v>
      </c>
    </row>
    <row r="53" spans="5:5">
      <c r="E53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2"/>
  <sheetViews>
    <sheetView workbookViewId="0">
      <selection activeCell="O9" sqref="O9"/>
    </sheetView>
  </sheetViews>
  <sheetFormatPr defaultRowHeight="15"/>
  <sheetData>
    <row r="1" spans="1:11"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s="30" t="s">
        <v>99</v>
      </c>
      <c r="J1" t="s">
        <v>100</v>
      </c>
      <c r="K1" t="s">
        <v>101</v>
      </c>
    </row>
    <row r="2" spans="1:11">
      <c r="A2" s="26" t="s">
        <v>19</v>
      </c>
      <c r="B2" s="46" t="s">
        <v>22</v>
      </c>
      <c r="C2" s="31">
        <v>51.3</v>
      </c>
      <c r="D2" s="26">
        <f>C2*0.2</f>
        <v>10.26</v>
      </c>
      <c r="E2" s="26">
        <f>LOG(D2)</f>
        <v>1.0111473607757975</v>
      </c>
      <c r="F2" s="31">
        <v>162</v>
      </c>
      <c r="G2" s="26">
        <f t="shared" ref="G2:G6" si="0">F2*0.2</f>
        <v>32.4</v>
      </c>
      <c r="H2" s="26">
        <f>LOG(G2)</f>
        <v>1.510545010206612</v>
      </c>
      <c r="I2" s="32">
        <v>1.5074771760186176</v>
      </c>
      <c r="J2" s="26">
        <f>10^I2</f>
        <v>32.171934513555534</v>
      </c>
      <c r="K2" s="26">
        <f>J2/0.2</f>
        <v>160.85967256777766</v>
      </c>
    </row>
    <row r="3" spans="1:11">
      <c r="A3" s="2"/>
      <c r="B3" s="46" t="s">
        <v>23</v>
      </c>
      <c r="C3" s="31">
        <v>55</v>
      </c>
      <c r="D3" s="26">
        <f t="shared" ref="D3:D6" si="1">C3*0.2</f>
        <v>11</v>
      </c>
      <c r="E3" s="26">
        <f t="shared" ref="E3:E42" si="2">LOG(D3)</f>
        <v>1.0413926851582251</v>
      </c>
      <c r="F3" s="31">
        <v>191</v>
      </c>
      <c r="G3" s="26">
        <f t="shared" si="0"/>
        <v>38.200000000000003</v>
      </c>
      <c r="H3" s="26">
        <f t="shared" ref="H3:H42" si="3">LOG(G3)</f>
        <v>1.5820633629117087</v>
      </c>
      <c r="I3" s="32">
        <v>1.5364196453228691</v>
      </c>
      <c r="J3" s="26">
        <f t="shared" ref="J3:J42" si="4">10^I3</f>
        <v>34.389007775445101</v>
      </c>
      <c r="K3" s="26">
        <f t="shared" ref="K3:K6" si="5">J3/0.2</f>
        <v>171.9450388772255</v>
      </c>
    </row>
    <row r="4" spans="1:11">
      <c r="A4" s="2"/>
      <c r="B4" s="46" t="s">
        <v>24</v>
      </c>
      <c r="C4" s="31">
        <v>64</v>
      </c>
      <c r="D4" s="26">
        <f t="shared" si="1"/>
        <v>12.8</v>
      </c>
      <c r="E4" s="26">
        <f t="shared" si="2"/>
        <v>1.1072099696478683</v>
      </c>
      <c r="F4" s="31">
        <v>194</v>
      </c>
      <c r="G4" s="26">
        <f t="shared" si="0"/>
        <v>38.800000000000004</v>
      </c>
      <c r="H4" s="26">
        <f t="shared" si="3"/>
        <v>1.5888317255942073</v>
      </c>
      <c r="I4" s="32">
        <v>1.5994017681774493</v>
      </c>
      <c r="J4" s="26">
        <f t="shared" si="4"/>
        <v>39.755916353780229</v>
      </c>
      <c r="K4" s="26">
        <f t="shared" si="5"/>
        <v>198.77958176890112</v>
      </c>
    </row>
    <row r="5" spans="1:11">
      <c r="A5" s="2"/>
      <c r="B5" s="46" t="s">
        <v>26</v>
      </c>
      <c r="C5" s="31">
        <v>98</v>
      </c>
      <c r="D5" s="26">
        <f t="shared" si="1"/>
        <v>19.600000000000001</v>
      </c>
      <c r="E5" s="26">
        <f t="shared" si="2"/>
        <v>1.2922560713564761</v>
      </c>
      <c r="F5" s="31">
        <v>296</v>
      </c>
      <c r="G5" s="26">
        <f t="shared" si="0"/>
        <v>59.2</v>
      </c>
      <c r="H5" s="26">
        <f t="shared" si="3"/>
        <v>1.7723217067229198</v>
      </c>
      <c r="I5" s="32">
        <v>1.7764767782138571</v>
      </c>
      <c r="J5" s="26">
        <f t="shared" si="4"/>
        <v>59.769108520909917</v>
      </c>
      <c r="K5" s="26">
        <f t="shared" si="5"/>
        <v>298.84554260454956</v>
      </c>
    </row>
    <row r="6" spans="1:11">
      <c r="B6" s="46" t="s">
        <v>27</v>
      </c>
      <c r="C6" s="31">
        <v>132</v>
      </c>
      <c r="D6" s="26">
        <f t="shared" si="1"/>
        <v>26.400000000000002</v>
      </c>
      <c r="E6" s="26">
        <f t="shared" si="2"/>
        <v>1.4216039268698311</v>
      </c>
      <c r="F6" s="31">
        <v>385</v>
      </c>
      <c r="G6" s="26">
        <f t="shared" si="0"/>
        <v>77</v>
      </c>
      <c r="H6" s="26">
        <f t="shared" si="3"/>
        <v>1.8864907251724818</v>
      </c>
      <c r="I6" s="32">
        <v>1.9002528134922578</v>
      </c>
      <c r="J6" s="26">
        <f t="shared" si="4"/>
        <v>79.47907673259121</v>
      </c>
      <c r="K6" s="26">
        <f t="shared" si="5"/>
        <v>397.39538366295602</v>
      </c>
    </row>
    <row r="7" spans="1:11" ht="15.75">
      <c r="A7" s="27" t="s">
        <v>29</v>
      </c>
      <c r="B7" s="50" t="s">
        <v>30</v>
      </c>
      <c r="C7" s="36">
        <v>107</v>
      </c>
      <c r="D7" s="27">
        <f>C7*0.125</f>
        <v>13.375</v>
      </c>
      <c r="E7" s="27">
        <f t="shared" si="2"/>
        <v>1.126293790693266</v>
      </c>
      <c r="F7" s="27">
        <v>339</v>
      </c>
      <c r="G7" s="27">
        <f t="shared" ref="G7:G14" si="6">F7*0.125</f>
        <v>42.375</v>
      </c>
      <c r="H7" s="27">
        <f t="shared" si="3"/>
        <v>1.6271097112111386</v>
      </c>
      <c r="I7" s="37">
        <v>1.6176635298246529</v>
      </c>
      <c r="J7" s="27">
        <f t="shared" si="4"/>
        <v>41.463268099147669</v>
      </c>
      <c r="K7" s="27">
        <f>J7/0.125</f>
        <v>331.70614479318135</v>
      </c>
    </row>
    <row r="8" spans="1:11">
      <c r="B8" s="52" t="s">
        <v>32</v>
      </c>
      <c r="C8" s="36">
        <v>112</v>
      </c>
      <c r="D8" s="27">
        <f t="shared" ref="D8:D14" si="7">C8*0.125</f>
        <v>14</v>
      </c>
      <c r="E8" s="27">
        <f t="shared" si="2"/>
        <v>1.146128035678238</v>
      </c>
      <c r="F8" s="36">
        <v>314</v>
      </c>
      <c r="G8" s="27">
        <f t="shared" si="6"/>
        <v>39.25</v>
      </c>
      <c r="H8" s="27">
        <f t="shared" si="3"/>
        <v>1.5938396610812713</v>
      </c>
      <c r="I8" s="37">
        <v>1.6366433899640958</v>
      </c>
      <c r="J8" s="27">
        <f t="shared" si="4"/>
        <v>43.315505789455983</v>
      </c>
      <c r="K8" s="27">
        <f t="shared" ref="K8:K14" si="8">J8/0.125</f>
        <v>346.52404631564787</v>
      </c>
    </row>
    <row r="9" spans="1:11">
      <c r="B9" s="52" t="s">
        <v>34</v>
      </c>
      <c r="C9" s="36">
        <v>123.6</v>
      </c>
      <c r="D9" s="27">
        <f t="shared" si="7"/>
        <v>15.45</v>
      </c>
      <c r="E9" s="27">
        <f t="shared" si="2"/>
        <v>1.1889284837608534</v>
      </c>
      <c r="F9" s="36">
        <v>380</v>
      </c>
      <c r="G9" s="27">
        <f t="shared" si="6"/>
        <v>47.5</v>
      </c>
      <c r="H9" s="27">
        <f t="shared" si="3"/>
        <v>1.6766936096248666</v>
      </c>
      <c r="I9" s="37">
        <v>1.6776001553528979</v>
      </c>
      <c r="J9" s="27">
        <f t="shared" si="4"/>
        <v>47.599254993606955</v>
      </c>
      <c r="K9" s="27">
        <f t="shared" si="8"/>
        <v>380.79403994885564</v>
      </c>
    </row>
    <row r="10" spans="1:11">
      <c r="B10" s="52" t="s">
        <v>35</v>
      </c>
      <c r="C10" s="36">
        <v>81</v>
      </c>
      <c r="D10" s="27">
        <f t="shared" si="7"/>
        <v>10.125</v>
      </c>
      <c r="E10" s="27">
        <f t="shared" si="2"/>
        <v>1.0053950318867062</v>
      </c>
      <c r="F10" s="36">
        <v>241</v>
      </c>
      <c r="G10" s="27">
        <f t="shared" si="6"/>
        <v>30.125</v>
      </c>
      <c r="H10" s="27">
        <f t="shared" si="3"/>
        <v>1.4789270555829248</v>
      </c>
      <c r="I10" s="37">
        <v>1.5019726358723327</v>
      </c>
      <c r="J10" s="27">
        <f t="shared" si="4"/>
        <v>31.766739077358867</v>
      </c>
      <c r="K10" s="27">
        <f t="shared" si="8"/>
        <v>254.13391261887094</v>
      </c>
    </row>
    <row r="11" spans="1:11">
      <c r="B11" s="52" t="s">
        <v>36</v>
      </c>
      <c r="C11" s="36">
        <v>63</v>
      </c>
      <c r="D11" s="27">
        <f t="shared" si="7"/>
        <v>7.875</v>
      </c>
      <c r="E11" s="27">
        <f t="shared" si="2"/>
        <v>0.89625056246163814</v>
      </c>
      <c r="F11" s="36">
        <v>200</v>
      </c>
      <c r="G11" s="27">
        <f t="shared" si="6"/>
        <v>25</v>
      </c>
      <c r="H11" s="27">
        <f t="shared" si="3"/>
        <v>1.3979400086720377</v>
      </c>
      <c r="I11" s="37">
        <v>1.3975297006231686</v>
      </c>
      <c r="J11" s="27">
        <f t="shared" si="4"/>
        <v>24.976391923926034</v>
      </c>
      <c r="K11" s="27">
        <f t="shared" si="8"/>
        <v>199.81113539140827</v>
      </c>
    </row>
    <row r="12" spans="1:11">
      <c r="B12" s="52" t="s">
        <v>37</v>
      </c>
      <c r="C12" s="36">
        <v>75</v>
      </c>
      <c r="D12" s="27">
        <f t="shared" si="7"/>
        <v>9.375</v>
      </c>
      <c r="E12" s="27">
        <f t="shared" si="2"/>
        <v>0.97197127639975645</v>
      </c>
      <c r="F12" s="36">
        <v>280</v>
      </c>
      <c r="G12" s="27">
        <f t="shared" si="6"/>
        <v>35</v>
      </c>
      <c r="H12" s="27">
        <f t="shared" si="3"/>
        <v>1.5440680443502757</v>
      </c>
      <c r="I12" s="37">
        <v>1.4699886503484119</v>
      </c>
      <c r="J12" s="27">
        <f t="shared" si="4"/>
        <v>29.511321021340436</v>
      </c>
      <c r="K12" s="27">
        <f t="shared" si="8"/>
        <v>236.09056817072349</v>
      </c>
    </row>
    <row r="13" spans="1:11">
      <c r="B13" s="52" t="s">
        <v>38</v>
      </c>
      <c r="C13" s="36">
        <v>102</v>
      </c>
      <c r="D13" s="27">
        <f t="shared" si="7"/>
        <v>12.75</v>
      </c>
      <c r="E13" s="27">
        <f t="shared" si="2"/>
        <v>1.105510184769974</v>
      </c>
      <c r="F13" s="36">
        <v>303</v>
      </c>
      <c r="G13" s="27">
        <f t="shared" si="6"/>
        <v>37.875</v>
      </c>
      <c r="H13" s="27">
        <f t="shared" si="3"/>
        <v>1.5783526415103615</v>
      </c>
      <c r="I13" s="37">
        <v>1.5977752036536159</v>
      </c>
      <c r="J13" s="27">
        <f t="shared" si="4"/>
        <v>39.607296878260726</v>
      </c>
      <c r="K13" s="27">
        <f t="shared" si="8"/>
        <v>316.85837502608581</v>
      </c>
    </row>
    <row r="14" spans="1:11">
      <c r="B14" s="52" t="s">
        <v>39</v>
      </c>
      <c r="C14" s="36">
        <v>97</v>
      </c>
      <c r="D14" s="27">
        <f t="shared" si="7"/>
        <v>12.125</v>
      </c>
      <c r="E14" s="27">
        <f t="shared" si="2"/>
        <v>1.0836817472743012</v>
      </c>
      <c r="F14" s="36">
        <v>318</v>
      </c>
      <c r="G14" s="27">
        <f t="shared" si="6"/>
        <v>39.75</v>
      </c>
      <c r="H14" s="27">
        <f t="shared" si="3"/>
        <v>1.599337132992489</v>
      </c>
      <c r="I14" s="37">
        <v>1.5768870533335837</v>
      </c>
      <c r="J14" s="27">
        <f t="shared" si="4"/>
        <v>37.747400875373664</v>
      </c>
      <c r="K14" s="27">
        <f t="shared" si="8"/>
        <v>301.97920700298931</v>
      </c>
    </row>
    <row r="15" spans="1:11">
      <c r="A15" s="28" t="s">
        <v>41</v>
      </c>
      <c r="B15" s="65" t="s">
        <v>43</v>
      </c>
      <c r="C15" s="39">
        <v>120</v>
      </c>
      <c r="D15" s="28">
        <f>C15*0.5</f>
        <v>60</v>
      </c>
      <c r="E15" s="28">
        <f t="shared" si="2"/>
        <v>1.7781512503836436</v>
      </c>
      <c r="F15" s="38">
        <v>370</v>
      </c>
      <c r="G15" s="28">
        <f t="shared" ref="G15:G16" si="9">F15*0.5</f>
        <v>185</v>
      </c>
      <c r="H15" s="28">
        <f t="shared" si="3"/>
        <v>2.2671717284030137</v>
      </c>
      <c r="I15" s="40">
        <v>2.2414414162604612</v>
      </c>
      <c r="J15" s="28">
        <f t="shared" si="4"/>
        <v>174.35781432925609</v>
      </c>
      <c r="K15" s="28">
        <f>J15/0.5</f>
        <v>348.71562865851217</v>
      </c>
    </row>
    <row r="16" spans="1:11">
      <c r="B16" s="65" t="s">
        <v>46</v>
      </c>
      <c r="C16" s="38">
        <v>90</v>
      </c>
      <c r="D16" s="28">
        <f t="shared" ref="D16" si="10">C16*0.5</f>
        <v>45</v>
      </c>
      <c r="E16" s="28">
        <f t="shared" si="2"/>
        <v>1.6532125137753437</v>
      </c>
      <c r="F16" s="38">
        <v>320</v>
      </c>
      <c r="G16" s="28">
        <f t="shared" si="9"/>
        <v>160</v>
      </c>
      <c r="H16" s="28">
        <f t="shared" si="3"/>
        <v>2.2041199826559246</v>
      </c>
      <c r="I16" s="40">
        <v>2.1218845715899977</v>
      </c>
      <c r="J16" s="28">
        <f t="shared" si="4"/>
        <v>132.39895935257212</v>
      </c>
      <c r="K16" s="28">
        <f t="shared" ref="K16" si="11">J16/0.5</f>
        <v>264.79791870514424</v>
      </c>
    </row>
    <row r="17" spans="1:11" ht="15.75">
      <c r="A17" s="29" t="s">
        <v>47</v>
      </c>
      <c r="B17" s="58" t="s">
        <v>48</v>
      </c>
      <c r="C17" s="42">
        <v>87.5</v>
      </c>
      <c r="D17" s="29">
        <f>C17*0.1</f>
        <v>8.75</v>
      </c>
      <c r="E17" s="29">
        <f t="shared" si="2"/>
        <v>0.94200805302231327</v>
      </c>
      <c r="F17" s="42">
        <v>273</v>
      </c>
      <c r="G17" s="29">
        <f t="shared" ref="G17:G26" si="12">F17*0.1</f>
        <v>27.3</v>
      </c>
      <c r="H17" s="29">
        <f t="shared" si="3"/>
        <v>1.436162647040756</v>
      </c>
      <c r="I17" s="43">
        <v>1.4413161301964401</v>
      </c>
      <c r="J17" s="29">
        <f t="shared" si="4"/>
        <v>27.625880584232608</v>
      </c>
      <c r="K17" s="29">
        <f>J17/0.1</f>
        <v>276.25880584232607</v>
      </c>
    </row>
    <row r="18" spans="1:11">
      <c r="B18" s="58" t="s">
        <v>49</v>
      </c>
      <c r="C18" s="41">
        <v>67</v>
      </c>
      <c r="D18" s="29">
        <f t="shared" ref="D18:D26" si="13">C18*0.1</f>
        <v>6.7</v>
      </c>
      <c r="E18" s="29">
        <f t="shared" si="2"/>
        <v>0.82607480270082645</v>
      </c>
      <c r="F18" s="41">
        <v>203</v>
      </c>
      <c r="G18" s="29">
        <f t="shared" si="12"/>
        <v>20.3</v>
      </c>
      <c r="H18" s="29">
        <f t="shared" si="3"/>
        <v>1.307496037913213</v>
      </c>
      <c r="I18" s="43">
        <v>1.3303768492568313</v>
      </c>
      <c r="J18" s="29">
        <f t="shared" si="4"/>
        <v>21.398180630839985</v>
      </c>
      <c r="K18" s="29">
        <f t="shared" ref="K18:K26" si="14">J18/0.1</f>
        <v>213.98180630839983</v>
      </c>
    </row>
    <row r="19" spans="1:11">
      <c r="B19" s="58" t="s">
        <v>50</v>
      </c>
      <c r="C19" s="41">
        <v>88</v>
      </c>
      <c r="D19" s="29">
        <f t="shared" si="13"/>
        <v>8.8000000000000007</v>
      </c>
      <c r="E19" s="29">
        <f t="shared" si="2"/>
        <v>0.94448267215016868</v>
      </c>
      <c r="F19" s="41">
        <v>290</v>
      </c>
      <c r="G19" s="29">
        <f t="shared" si="12"/>
        <v>29</v>
      </c>
      <c r="H19" s="29">
        <f t="shared" si="3"/>
        <v>1.4623979978989561</v>
      </c>
      <c r="I19" s="43">
        <v>1.4436841520183279</v>
      </c>
      <c r="J19" s="29">
        <f t="shared" si="4"/>
        <v>27.776924093760602</v>
      </c>
      <c r="K19" s="29">
        <f t="shared" si="14"/>
        <v>277.76924093760601</v>
      </c>
    </row>
    <row r="20" spans="1:11">
      <c r="B20" s="58" t="s">
        <v>51</v>
      </c>
      <c r="C20" s="41">
        <v>140</v>
      </c>
      <c r="D20" s="29">
        <f t="shared" si="13"/>
        <v>14</v>
      </c>
      <c r="E20" s="29">
        <f t="shared" si="2"/>
        <v>1.146128035678238</v>
      </c>
      <c r="F20" s="41">
        <v>410</v>
      </c>
      <c r="G20" s="29">
        <f t="shared" si="12"/>
        <v>41</v>
      </c>
      <c r="H20" s="29">
        <f t="shared" si="3"/>
        <v>1.6127838567197355</v>
      </c>
      <c r="I20" s="43">
        <v>1.6366433899640958</v>
      </c>
      <c r="J20" s="29">
        <f t="shared" si="4"/>
        <v>43.315505789455983</v>
      </c>
      <c r="K20" s="29">
        <f t="shared" si="14"/>
        <v>433.15505789455983</v>
      </c>
    </row>
    <row r="21" spans="1:11">
      <c r="B21" s="58" t="s">
        <v>52</v>
      </c>
      <c r="C21" s="41">
        <v>165</v>
      </c>
      <c r="D21" s="29">
        <f t="shared" si="13"/>
        <v>16.5</v>
      </c>
      <c r="E21" s="29">
        <f t="shared" si="2"/>
        <v>1.2174839442139063</v>
      </c>
      <c r="F21" s="41">
        <v>480</v>
      </c>
      <c r="G21" s="29">
        <f t="shared" si="12"/>
        <v>48</v>
      </c>
      <c r="H21" s="29">
        <f t="shared" si="3"/>
        <v>1.6812412373755872</v>
      </c>
      <c r="I21" s="43">
        <v>1.7049255537246022</v>
      </c>
      <c r="J21" s="29">
        <f t="shared" si="4"/>
        <v>50.690380794170579</v>
      </c>
      <c r="K21" s="29">
        <f t="shared" si="14"/>
        <v>506.90380794170579</v>
      </c>
    </row>
    <row r="22" spans="1:11">
      <c r="B22" s="58" t="s">
        <v>53</v>
      </c>
      <c r="C22" s="41">
        <v>69</v>
      </c>
      <c r="D22" s="29">
        <f t="shared" si="13"/>
        <v>6.9</v>
      </c>
      <c r="E22" s="29">
        <f t="shared" si="2"/>
        <v>0.83884909073725533</v>
      </c>
      <c r="F22" s="41">
        <v>209</v>
      </c>
      <c r="G22" s="29">
        <f t="shared" si="12"/>
        <v>20.900000000000002</v>
      </c>
      <c r="H22" s="29">
        <f t="shared" si="3"/>
        <v>1.320146286111054</v>
      </c>
      <c r="I22" s="43">
        <v>1.3426008689004365</v>
      </c>
      <c r="J22" s="29">
        <f t="shared" si="4"/>
        <v>22.009028302678015</v>
      </c>
      <c r="K22" s="29">
        <f t="shared" si="14"/>
        <v>220.09028302678013</v>
      </c>
    </row>
    <row r="23" spans="1:11" ht="15.75">
      <c r="B23" s="58" t="s">
        <v>54</v>
      </c>
      <c r="C23" s="42">
        <v>82</v>
      </c>
      <c r="D23" s="29">
        <f t="shared" si="13"/>
        <v>8.2000000000000011</v>
      </c>
      <c r="E23" s="29">
        <f t="shared" si="2"/>
        <v>0.91381385238371671</v>
      </c>
      <c r="F23" s="42">
        <v>330</v>
      </c>
      <c r="G23" s="29">
        <f t="shared" si="12"/>
        <v>33</v>
      </c>
      <c r="H23" s="29">
        <f t="shared" si="3"/>
        <v>1.5185139398778875</v>
      </c>
      <c r="I23" s="43">
        <v>1.4143364299220207</v>
      </c>
      <c r="J23" s="29">
        <f t="shared" si="4"/>
        <v>25.961897438517397</v>
      </c>
      <c r="K23" s="29">
        <f t="shared" si="14"/>
        <v>259.61897438517394</v>
      </c>
    </row>
    <row r="24" spans="1:11" ht="15.75">
      <c r="B24" s="58" t="s">
        <v>56</v>
      </c>
      <c r="C24" s="42">
        <v>155</v>
      </c>
      <c r="D24" s="29">
        <f t="shared" si="13"/>
        <v>15.5</v>
      </c>
      <c r="E24" s="29">
        <f t="shared" si="2"/>
        <v>1.1903316981702914</v>
      </c>
      <c r="F24" s="42">
        <v>417</v>
      </c>
      <c r="G24" s="29">
        <f t="shared" si="12"/>
        <v>41.7</v>
      </c>
      <c r="H24" s="29">
        <f t="shared" si="3"/>
        <v>1.6201360549737576</v>
      </c>
      <c r="I24" s="43">
        <v>1.6789429245511691</v>
      </c>
      <c r="J24" s="29">
        <f t="shared" si="4"/>
        <v>47.746652036957833</v>
      </c>
      <c r="K24" s="29">
        <f t="shared" si="14"/>
        <v>477.46652036957829</v>
      </c>
    </row>
    <row r="25" spans="1:11" ht="15.75">
      <c r="B25" s="58" t="s">
        <v>57</v>
      </c>
      <c r="C25" s="42">
        <v>63</v>
      </c>
      <c r="D25" s="29">
        <f t="shared" si="13"/>
        <v>6.3000000000000007</v>
      </c>
      <c r="E25" s="29">
        <f t="shared" si="2"/>
        <v>0.79934054945358179</v>
      </c>
      <c r="F25" s="41">
        <v>215</v>
      </c>
      <c r="G25" s="29">
        <f t="shared" si="12"/>
        <v>21.5</v>
      </c>
      <c r="H25" s="29">
        <f t="shared" si="3"/>
        <v>1.3324384599156054</v>
      </c>
      <c r="I25" s="43">
        <v>1.3047942073186278</v>
      </c>
      <c r="J25" s="29">
        <f t="shared" si="4"/>
        <v>20.174101769295092</v>
      </c>
      <c r="K25" s="29">
        <f t="shared" si="14"/>
        <v>201.74101769295092</v>
      </c>
    </row>
    <row r="26" spans="1:11">
      <c r="B26" s="58" t="s">
        <v>58</v>
      </c>
      <c r="C26" s="41">
        <v>93</v>
      </c>
      <c r="D26" s="29">
        <f t="shared" si="13"/>
        <v>9.3000000000000007</v>
      </c>
      <c r="E26" s="29">
        <f t="shared" si="2"/>
        <v>0.96848294855393513</v>
      </c>
      <c r="F26" s="29">
        <v>300</v>
      </c>
      <c r="G26" s="29">
        <f t="shared" si="12"/>
        <v>30</v>
      </c>
      <c r="H26" s="29">
        <f t="shared" si="3"/>
        <v>1.4771212547196624</v>
      </c>
      <c r="I26" s="43">
        <v>1.4666505865761645</v>
      </c>
      <c r="J26" s="29">
        <f t="shared" si="4"/>
        <v>29.285361312930274</v>
      </c>
      <c r="K26" s="29">
        <f t="shared" si="14"/>
        <v>292.85361312930274</v>
      </c>
    </row>
    <row r="27" spans="1:11">
      <c r="A27" t="s">
        <v>59</v>
      </c>
      <c r="B27" s="20" t="s">
        <v>60</v>
      </c>
      <c r="C27" s="7">
        <v>200</v>
      </c>
      <c r="D27" s="6">
        <f>C27*0.0625</f>
        <v>12.5</v>
      </c>
      <c r="E27">
        <f t="shared" si="2"/>
        <v>1.0969100130080565</v>
      </c>
      <c r="F27" s="7">
        <v>505</v>
      </c>
      <c r="G27" s="6">
        <f t="shared" ref="G27:G42" si="15">F27*0.0625</f>
        <v>31.5625</v>
      </c>
      <c r="H27">
        <f t="shared" si="3"/>
        <v>1.4991713954627366</v>
      </c>
      <c r="I27" s="44">
        <v>1.5895454950188757</v>
      </c>
      <c r="J27">
        <f t="shared" si="4"/>
        <v>38.863820806534065</v>
      </c>
      <c r="K27" s="6">
        <f>J27/0.0625</f>
        <v>621.82113290454504</v>
      </c>
    </row>
    <row r="28" spans="1:11" ht="15.75">
      <c r="B28" s="20" t="s">
        <v>61</v>
      </c>
      <c r="C28" s="23">
        <v>148</v>
      </c>
      <c r="D28" s="6">
        <f t="shared" ref="D28:D42" si="16">C28*0.0625</f>
        <v>9.25</v>
      </c>
      <c r="E28">
        <f t="shared" si="2"/>
        <v>0.96614173273903259</v>
      </c>
      <c r="F28" s="23">
        <v>494</v>
      </c>
      <c r="G28" s="6">
        <f t="shared" si="15"/>
        <v>30.875</v>
      </c>
      <c r="H28">
        <f t="shared" si="3"/>
        <v>1.489606966267722</v>
      </c>
      <c r="I28" s="44">
        <v>1.4644102215531061</v>
      </c>
      <c r="J28">
        <f t="shared" si="4"/>
        <v>29.134677931289932</v>
      </c>
      <c r="K28" s="6">
        <f t="shared" ref="K28:K42" si="17">J28/0.0625</f>
        <v>466.15484690063892</v>
      </c>
    </row>
    <row r="29" spans="1:11" ht="15.75">
      <c r="B29" s="20" t="s">
        <v>62</v>
      </c>
      <c r="C29" s="23">
        <v>79.3</v>
      </c>
      <c r="D29" s="6">
        <f t="shared" si="16"/>
        <v>4.9562499999999998</v>
      </c>
      <c r="E29">
        <f t="shared" si="2"/>
        <v>0.69515320466167896</v>
      </c>
      <c r="F29" s="23">
        <v>250</v>
      </c>
      <c r="G29" s="6">
        <f t="shared" si="15"/>
        <v>15.625</v>
      </c>
      <c r="H29">
        <f t="shared" si="3"/>
        <v>1.1938200260161129</v>
      </c>
      <c r="I29" s="44">
        <v>1.2050948623751472</v>
      </c>
      <c r="J29">
        <f t="shared" si="4"/>
        <v>16.03595623731001</v>
      </c>
      <c r="K29" s="6">
        <f t="shared" si="17"/>
        <v>256.57529979696017</v>
      </c>
    </row>
    <row r="30" spans="1:11" ht="15.75">
      <c r="B30" s="20" t="s">
        <v>63</v>
      </c>
      <c r="C30" s="23">
        <v>157</v>
      </c>
      <c r="D30" s="6">
        <f t="shared" si="16"/>
        <v>9.8125</v>
      </c>
      <c r="E30">
        <f t="shared" si="2"/>
        <v>0.991779669753309</v>
      </c>
      <c r="F30" s="23">
        <v>480</v>
      </c>
      <c r="G30" s="6">
        <f t="shared" si="15"/>
        <v>30</v>
      </c>
      <c r="H30">
        <f t="shared" si="3"/>
        <v>1.4771212547196624</v>
      </c>
      <c r="I30" s="44">
        <v>1.4889437724477079</v>
      </c>
      <c r="J30">
        <f t="shared" si="4"/>
        <v>30.827887996797521</v>
      </c>
      <c r="K30" s="6">
        <f t="shared" si="17"/>
        <v>493.24620794876034</v>
      </c>
    </row>
    <row r="31" spans="1:11" ht="15.75">
      <c r="B31" s="20" t="s">
        <v>64</v>
      </c>
      <c r="C31" s="23">
        <v>156</v>
      </c>
      <c r="D31" s="6">
        <f t="shared" si="16"/>
        <v>9.75</v>
      </c>
      <c r="E31">
        <f t="shared" si="2"/>
        <v>0.98900461569853682</v>
      </c>
      <c r="F31" s="23">
        <v>534</v>
      </c>
      <c r="G31" s="6">
        <f t="shared" si="15"/>
        <v>33.375</v>
      </c>
      <c r="H31">
        <f t="shared" si="3"/>
        <v>1.5234212743726316</v>
      </c>
      <c r="I31" s="44">
        <v>1.4862882573081664</v>
      </c>
      <c r="J31">
        <f t="shared" si="4"/>
        <v>30.639964466735762</v>
      </c>
      <c r="K31" s="6">
        <f t="shared" si="17"/>
        <v>490.23943146777219</v>
      </c>
    </row>
    <row r="32" spans="1:11" ht="15.75">
      <c r="B32" s="20" t="s">
        <v>65</v>
      </c>
      <c r="C32" s="23">
        <v>160</v>
      </c>
      <c r="D32" s="6">
        <f t="shared" si="16"/>
        <v>10</v>
      </c>
      <c r="E32">
        <f t="shared" si="2"/>
        <v>1</v>
      </c>
      <c r="F32" s="23">
        <v>510</v>
      </c>
      <c r="G32" s="6">
        <f t="shared" si="15"/>
        <v>31.875</v>
      </c>
      <c r="H32">
        <f t="shared" si="3"/>
        <v>1.5034501934420117</v>
      </c>
      <c r="I32" s="44">
        <v>1.4968100017143344</v>
      </c>
      <c r="J32">
        <f t="shared" si="4"/>
        <v>31.391350619526225</v>
      </c>
      <c r="K32" s="6">
        <f t="shared" si="17"/>
        <v>502.2616099124196</v>
      </c>
    </row>
    <row r="33" spans="2:11" ht="15.75">
      <c r="B33" s="20" t="s">
        <v>66</v>
      </c>
      <c r="C33" s="23">
        <v>197</v>
      </c>
      <c r="D33" s="6">
        <f t="shared" si="16"/>
        <v>12.3125</v>
      </c>
      <c r="E33">
        <f t="shared" si="2"/>
        <v>1.0903462435056681</v>
      </c>
      <c r="F33" s="23">
        <v>580</v>
      </c>
      <c r="G33" s="6">
        <f t="shared" si="15"/>
        <v>36.25</v>
      </c>
      <c r="H33">
        <f t="shared" si="3"/>
        <v>1.5593080109070125</v>
      </c>
      <c r="I33" s="44">
        <v>1.5832644680759664</v>
      </c>
      <c r="J33">
        <f t="shared" si="4"/>
        <v>38.305793936430376</v>
      </c>
      <c r="K33" s="6">
        <f t="shared" si="17"/>
        <v>612.89270298288602</v>
      </c>
    </row>
    <row r="34" spans="2:11" ht="15.75">
      <c r="B34" s="20" t="s">
        <v>67</v>
      </c>
      <c r="C34" s="23">
        <v>150</v>
      </c>
      <c r="D34" s="6">
        <f t="shared" si="16"/>
        <v>9.375</v>
      </c>
      <c r="E34">
        <f t="shared" si="2"/>
        <v>0.97197127639975645</v>
      </c>
      <c r="F34" s="7">
        <v>469</v>
      </c>
      <c r="G34" s="6">
        <f t="shared" si="15"/>
        <v>29.3125</v>
      </c>
      <c r="H34">
        <f t="shared" si="3"/>
        <v>1.4670528600591586</v>
      </c>
      <c r="I34" s="44">
        <v>1.4699886503484119</v>
      </c>
      <c r="J34">
        <f t="shared" si="4"/>
        <v>29.511321021340436</v>
      </c>
      <c r="K34" s="6">
        <f t="shared" si="17"/>
        <v>472.18113634144697</v>
      </c>
    </row>
    <row r="35" spans="2:11" ht="15.75">
      <c r="B35" s="20" t="s">
        <v>68</v>
      </c>
      <c r="C35" s="7">
        <v>165</v>
      </c>
      <c r="D35" s="6">
        <f t="shared" si="16"/>
        <v>10.3125</v>
      </c>
      <c r="E35">
        <f t="shared" si="2"/>
        <v>1.0133639615579815</v>
      </c>
      <c r="F35" s="23">
        <v>520</v>
      </c>
      <c r="G35" s="6">
        <f t="shared" si="15"/>
        <v>32.5</v>
      </c>
      <c r="H35">
        <f t="shared" si="3"/>
        <v>1.5118833609788744</v>
      </c>
      <c r="I35" s="44">
        <v>1.5095982939569463</v>
      </c>
      <c r="J35">
        <f t="shared" si="4"/>
        <v>32.329448336487303</v>
      </c>
      <c r="K35" s="6">
        <f t="shared" si="17"/>
        <v>517.27117338379685</v>
      </c>
    </row>
    <row r="36" spans="2:11">
      <c r="B36" s="20" t="s">
        <v>69</v>
      </c>
      <c r="C36" s="7">
        <v>160</v>
      </c>
      <c r="D36" s="6">
        <f t="shared" si="16"/>
        <v>10</v>
      </c>
      <c r="E36">
        <f t="shared" si="2"/>
        <v>1</v>
      </c>
      <c r="F36" s="7">
        <v>515</v>
      </c>
      <c r="G36" s="6">
        <f t="shared" si="15"/>
        <v>32.1875</v>
      </c>
      <c r="H36">
        <f t="shared" si="3"/>
        <v>1.5076872463852662</v>
      </c>
      <c r="I36" s="44">
        <v>1.4968100017143344</v>
      </c>
      <c r="J36">
        <f t="shared" si="4"/>
        <v>31.391350619526225</v>
      </c>
      <c r="K36" s="6">
        <f t="shared" si="17"/>
        <v>502.2616099124196</v>
      </c>
    </row>
    <row r="37" spans="2:11" ht="15.75">
      <c r="B37" s="20" t="s">
        <v>70</v>
      </c>
      <c r="C37" s="7">
        <v>186</v>
      </c>
      <c r="D37" s="6">
        <f t="shared" si="16"/>
        <v>11.625</v>
      </c>
      <c r="E37">
        <f t="shared" si="2"/>
        <v>1.0653929615619915</v>
      </c>
      <c r="F37" s="23">
        <v>580</v>
      </c>
      <c r="G37" s="6">
        <f t="shared" si="15"/>
        <v>36.25</v>
      </c>
      <c r="H37">
        <f t="shared" si="3"/>
        <v>1.5593080109070125</v>
      </c>
      <c r="I37" s="44">
        <v>1.5593860798807055</v>
      </c>
      <c r="J37">
        <f t="shared" si="4"/>
        <v>36.256516902218706</v>
      </c>
      <c r="K37" s="6">
        <f t="shared" si="17"/>
        <v>580.1042704354993</v>
      </c>
    </row>
    <row r="38" spans="2:11" ht="15.75">
      <c r="B38" s="20" t="s">
        <v>71</v>
      </c>
      <c r="C38" s="23">
        <v>199</v>
      </c>
      <c r="D38" s="6">
        <f t="shared" si="16"/>
        <v>12.4375</v>
      </c>
      <c r="E38">
        <f t="shared" si="2"/>
        <v>1.0947330937537818</v>
      </c>
      <c r="F38" s="7">
        <v>570</v>
      </c>
      <c r="G38" s="6">
        <f t="shared" si="15"/>
        <v>35.625</v>
      </c>
      <c r="H38">
        <f t="shared" si="3"/>
        <v>1.5517548730165667</v>
      </c>
      <c r="I38" s="44">
        <v>1.5874623492771396</v>
      </c>
      <c r="J38">
        <f t="shared" si="4"/>
        <v>38.677852180498711</v>
      </c>
      <c r="K38" s="6">
        <f t="shared" si="17"/>
        <v>618.84563488797937</v>
      </c>
    </row>
    <row r="39" spans="2:11" ht="15.75">
      <c r="B39" s="20" t="s">
        <v>72</v>
      </c>
      <c r="C39" s="7">
        <v>150</v>
      </c>
      <c r="D39" s="6">
        <f t="shared" si="16"/>
        <v>9.375</v>
      </c>
      <c r="E39">
        <f t="shared" si="2"/>
        <v>0.97197127639975645</v>
      </c>
      <c r="F39" s="23">
        <v>460</v>
      </c>
      <c r="G39" s="6">
        <f t="shared" si="15"/>
        <v>28.75</v>
      </c>
      <c r="H39">
        <f t="shared" si="3"/>
        <v>1.4586378490256493</v>
      </c>
      <c r="I39" s="44">
        <v>1.4699886503484119</v>
      </c>
      <c r="J39">
        <f t="shared" si="4"/>
        <v>29.511321021340436</v>
      </c>
      <c r="K39" s="6">
        <f t="shared" si="17"/>
        <v>472.18113634144697</v>
      </c>
    </row>
    <row r="40" spans="2:11">
      <c r="B40" s="20" t="s">
        <v>73</v>
      </c>
      <c r="C40" s="7">
        <v>180</v>
      </c>
      <c r="D40" s="6">
        <f t="shared" si="16"/>
        <v>11.25</v>
      </c>
      <c r="E40">
        <f t="shared" si="2"/>
        <v>1.0511525224473812</v>
      </c>
      <c r="F40" s="7">
        <v>495</v>
      </c>
      <c r="G40" s="6">
        <f t="shared" si="15"/>
        <v>30.9375</v>
      </c>
      <c r="H40">
        <f t="shared" si="3"/>
        <v>1.4904852162776439</v>
      </c>
      <c r="I40" s="44">
        <v>1.5457590654456039</v>
      </c>
      <c r="J40">
        <f t="shared" si="4"/>
        <v>35.136545861971079</v>
      </c>
      <c r="K40" s="6">
        <f t="shared" si="17"/>
        <v>562.18473379153727</v>
      </c>
    </row>
    <row r="41" spans="2:11" ht="15.75">
      <c r="B41" s="20" t="s">
        <v>74</v>
      </c>
      <c r="C41" s="23">
        <v>149</v>
      </c>
      <c r="D41" s="6">
        <f t="shared" si="16"/>
        <v>9.3125</v>
      </c>
      <c r="E41">
        <f t="shared" si="2"/>
        <v>0.96906628575634923</v>
      </c>
      <c r="F41" s="23">
        <v>426</v>
      </c>
      <c r="G41" s="6">
        <f t="shared" si="15"/>
        <v>26.625</v>
      </c>
      <c r="H41">
        <f t="shared" si="3"/>
        <v>1.4252896164467941</v>
      </c>
      <c r="I41" s="44">
        <v>1.4672087958008839</v>
      </c>
      <c r="J41">
        <f t="shared" si="4"/>
        <v>29.323026698622694</v>
      </c>
      <c r="K41" s="6">
        <f t="shared" si="17"/>
        <v>469.16842717796311</v>
      </c>
    </row>
    <row r="42" spans="2:11" ht="16.5" thickBot="1">
      <c r="B42" s="20" t="s">
        <v>75</v>
      </c>
      <c r="C42" s="23">
        <v>67</v>
      </c>
      <c r="D42" s="6">
        <f t="shared" si="16"/>
        <v>4.1875</v>
      </c>
      <c r="E42">
        <f t="shared" si="2"/>
        <v>0.62195482004490166</v>
      </c>
      <c r="F42">
        <v>245</v>
      </c>
      <c r="G42" s="6">
        <f t="shared" si="15"/>
        <v>15.3125</v>
      </c>
      <c r="H42">
        <f t="shared" si="3"/>
        <v>1.1850461017086076</v>
      </c>
      <c r="I42" s="45">
        <v>1.1350495894891754</v>
      </c>
      <c r="J42">
        <f t="shared" si="4"/>
        <v>13.647389590711478</v>
      </c>
      <c r="K42" s="6">
        <f t="shared" si="17"/>
        <v>218.35823345138365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6"/>
  <sheetViews>
    <sheetView workbookViewId="0">
      <selection activeCell="M21" sqref="M21"/>
    </sheetView>
  </sheetViews>
  <sheetFormatPr defaultRowHeight="15"/>
  <sheetData>
    <row r="1" spans="1:11">
      <c r="C1" t="s">
        <v>102</v>
      </c>
      <c r="D1" t="s">
        <v>103</v>
      </c>
      <c r="E1" t="s">
        <v>104</v>
      </c>
      <c r="F1" t="s">
        <v>96</v>
      </c>
      <c r="G1" t="s">
        <v>105</v>
      </c>
      <c r="H1" t="s">
        <v>106</v>
      </c>
      <c r="I1" t="s">
        <v>107</v>
      </c>
      <c r="J1" t="s">
        <v>108</v>
      </c>
      <c r="K1" t="s">
        <v>78</v>
      </c>
    </row>
    <row r="2" spans="1:11" ht="15.75">
      <c r="A2" s="26" t="s">
        <v>19</v>
      </c>
      <c r="B2" s="46" t="s">
        <v>20</v>
      </c>
      <c r="C2" s="26">
        <v>95</v>
      </c>
      <c r="D2" s="26">
        <v>11.875</v>
      </c>
      <c r="E2" s="26">
        <v>1.0746336182969043</v>
      </c>
      <c r="F2" s="47">
        <v>266</v>
      </c>
      <c r="G2" s="26">
        <v>33.25</v>
      </c>
      <c r="H2" s="26">
        <v>1.5217916496391235</v>
      </c>
      <c r="I2" s="32">
        <v>1.6140233243687865</v>
      </c>
      <c r="J2" s="26">
        <f>10^I2</f>
        <v>41.117180304579144</v>
      </c>
      <c r="K2" s="26">
        <f>J2/0.125</f>
        <v>328.93744243663315</v>
      </c>
    </row>
    <row r="3" spans="1:11">
      <c r="B3" s="46" t="s">
        <v>22</v>
      </c>
      <c r="C3" s="33">
        <v>50.2</v>
      </c>
      <c r="D3" s="26">
        <v>6.2750000000000004</v>
      </c>
      <c r="E3" s="26">
        <v>0.7976137301530758</v>
      </c>
      <c r="F3" s="31">
        <v>162</v>
      </c>
      <c r="G3" s="26">
        <v>20.25</v>
      </c>
      <c r="H3" s="26">
        <v>1.3064250275506875</v>
      </c>
      <c r="I3" s="32">
        <v>1.3678564341845931</v>
      </c>
      <c r="J3" s="26">
        <f t="shared" ref="J3:J46" si="0">10^I3</f>
        <v>23.326868126847103</v>
      </c>
      <c r="K3" s="26">
        <f t="shared" ref="K3:K17" si="1">J3/0.125</f>
        <v>186.61494501477682</v>
      </c>
    </row>
    <row r="4" spans="1:11">
      <c r="B4" s="46" t="s">
        <v>23</v>
      </c>
      <c r="C4" s="33">
        <v>63.5</v>
      </c>
      <c r="D4" s="26">
        <v>7.9375</v>
      </c>
      <c r="E4" s="26">
        <v>0.89968373830003212</v>
      </c>
      <c r="F4" s="31">
        <v>191</v>
      </c>
      <c r="G4" s="26">
        <v>23.875</v>
      </c>
      <c r="H4" s="26">
        <v>1.3779433802557839</v>
      </c>
      <c r="I4" s="32">
        <v>1.4585584291026112</v>
      </c>
      <c r="J4" s="26">
        <f t="shared" si="0"/>
        <v>28.744742935684677</v>
      </c>
      <c r="K4" s="26">
        <f t="shared" si="1"/>
        <v>229.95794348547741</v>
      </c>
    </row>
    <row r="5" spans="1:11">
      <c r="B5" s="46" t="s">
        <v>24</v>
      </c>
      <c r="C5" s="26">
        <v>51</v>
      </c>
      <c r="D5" s="26">
        <v>6.375</v>
      </c>
      <c r="E5" s="26">
        <v>0.80448018910599273</v>
      </c>
      <c r="F5" s="31">
        <v>194</v>
      </c>
      <c r="G5" s="26">
        <v>24.25</v>
      </c>
      <c r="H5" s="26">
        <v>1.3847117429382825</v>
      </c>
      <c r="I5" s="32">
        <v>1.373958143554064</v>
      </c>
      <c r="J5" s="26">
        <f t="shared" si="0"/>
        <v>23.656916857976604</v>
      </c>
      <c r="K5" s="26">
        <f t="shared" si="1"/>
        <v>189.25533486381283</v>
      </c>
    </row>
    <row r="6" spans="1:11" ht="15.75">
      <c r="B6" s="46" t="s">
        <v>25</v>
      </c>
      <c r="C6" s="48">
        <v>46</v>
      </c>
      <c r="D6" s="26">
        <v>5.75</v>
      </c>
      <c r="E6" s="26">
        <v>0.75966784468963044</v>
      </c>
      <c r="F6" s="31">
        <v>136</v>
      </c>
      <c r="G6" s="26">
        <v>17</v>
      </c>
      <c r="H6" s="26">
        <v>1.2304489213782739</v>
      </c>
      <c r="I6" s="32">
        <v>1.3341367591012934</v>
      </c>
      <c r="J6" s="26">
        <f t="shared" si="0"/>
        <v>21.584239887131286</v>
      </c>
      <c r="K6" s="26">
        <f t="shared" si="1"/>
        <v>172.67391909705029</v>
      </c>
    </row>
    <row r="7" spans="1:11" ht="15.75">
      <c r="B7" s="46" t="s">
        <v>26</v>
      </c>
      <c r="C7" s="48">
        <v>90</v>
      </c>
      <c r="D7" s="26">
        <v>11.25</v>
      </c>
      <c r="E7" s="26">
        <v>1.0511525224473812</v>
      </c>
      <c r="F7" s="31">
        <v>296</v>
      </c>
      <c r="G7" s="26">
        <v>37</v>
      </c>
      <c r="H7" s="26">
        <v>1.568201724066995</v>
      </c>
      <c r="I7" s="32">
        <v>1.5931574277643052</v>
      </c>
      <c r="J7" s="26">
        <f t="shared" si="0"/>
        <v>39.188390568381458</v>
      </c>
      <c r="K7" s="26">
        <f t="shared" si="1"/>
        <v>313.50712454705166</v>
      </c>
    </row>
    <row r="8" spans="1:11" ht="15.75">
      <c r="B8" s="46" t="s">
        <v>27</v>
      </c>
      <c r="C8" s="48">
        <v>92</v>
      </c>
      <c r="D8" s="26">
        <v>11.5</v>
      </c>
      <c r="E8" s="26">
        <v>1.0606978403536116</v>
      </c>
      <c r="F8" s="31">
        <v>385</v>
      </c>
      <c r="G8" s="26">
        <v>48.125</v>
      </c>
      <c r="H8" s="26">
        <v>1.682370742516557</v>
      </c>
      <c r="I8" s="32">
        <v>1.6016396390616263</v>
      </c>
      <c r="J8" s="26">
        <f t="shared" si="0"/>
        <v>39.961302855952333</v>
      </c>
      <c r="K8" s="26">
        <f t="shared" si="1"/>
        <v>319.69042284761866</v>
      </c>
    </row>
    <row r="9" spans="1:11" ht="15.75">
      <c r="B9" s="46" t="s">
        <v>28</v>
      </c>
      <c r="C9" s="49">
        <v>110</v>
      </c>
      <c r="D9" s="26">
        <v>13.75</v>
      </c>
      <c r="E9" s="26">
        <v>1.1383026981662814</v>
      </c>
      <c r="F9" s="47">
        <v>330</v>
      </c>
      <c r="G9" s="26">
        <v>41.25</v>
      </c>
      <c r="H9" s="26">
        <v>1.615423952885944</v>
      </c>
      <c r="I9" s="32">
        <v>1.6706012816315372</v>
      </c>
      <c r="J9" s="26">
        <f t="shared" si="0"/>
        <v>46.83831700776993</v>
      </c>
      <c r="K9" s="26">
        <f t="shared" si="1"/>
        <v>374.70653606215944</v>
      </c>
    </row>
    <row r="10" spans="1:11" ht="15.75">
      <c r="A10" s="27" t="s">
        <v>29</v>
      </c>
      <c r="B10" s="50" t="s">
        <v>30</v>
      </c>
      <c r="C10" s="35">
        <v>103.7</v>
      </c>
      <c r="D10" s="27">
        <v>12.9625</v>
      </c>
      <c r="E10" s="27">
        <v>1.1126887693970975</v>
      </c>
      <c r="F10" s="51">
        <v>339</v>
      </c>
      <c r="G10" s="27">
        <v>42.375</v>
      </c>
      <c r="H10" s="27">
        <v>1.6271097112111386</v>
      </c>
      <c r="I10" s="37">
        <v>1.6478400956648613</v>
      </c>
      <c r="J10" s="27">
        <f t="shared" si="0"/>
        <v>44.446758733320145</v>
      </c>
      <c r="K10" s="27">
        <f t="shared" si="1"/>
        <v>355.57406986656116</v>
      </c>
    </row>
    <row r="11" spans="1:11" ht="15.75">
      <c r="B11" s="50" t="s">
        <v>31</v>
      </c>
      <c r="C11" s="35">
        <v>50</v>
      </c>
      <c r="D11" s="27">
        <v>6.25</v>
      </c>
      <c r="E11" s="27">
        <v>0.79588001734407521</v>
      </c>
      <c r="F11" s="51">
        <v>228</v>
      </c>
      <c r="G11" s="27">
        <v>28.5</v>
      </c>
      <c r="H11" s="27">
        <v>1.4548448600085102</v>
      </c>
      <c r="I11" s="37">
        <v>1.3663158130634028</v>
      </c>
      <c r="J11" s="27">
        <f t="shared" si="0"/>
        <v>23.244264733675529</v>
      </c>
      <c r="K11" s="27">
        <f t="shared" si="1"/>
        <v>185.95411786940423</v>
      </c>
    </row>
    <row r="12" spans="1:11">
      <c r="B12" s="52" t="s">
        <v>32</v>
      </c>
      <c r="C12" s="36">
        <v>66</v>
      </c>
      <c r="D12" s="27">
        <v>8.25</v>
      </c>
      <c r="E12" s="27">
        <v>0.91645394854992512</v>
      </c>
      <c r="F12" s="36">
        <v>314</v>
      </c>
      <c r="G12" s="27">
        <v>39.25</v>
      </c>
      <c r="H12" s="27">
        <v>1.5938396610812713</v>
      </c>
      <c r="I12" s="37">
        <v>1.4734608627603993</v>
      </c>
      <c r="J12" s="27">
        <f t="shared" si="0"/>
        <v>29.748211653643551</v>
      </c>
      <c r="K12" s="27">
        <f t="shared" si="1"/>
        <v>237.98569322914841</v>
      </c>
    </row>
    <row r="13" spans="1:11">
      <c r="B13" s="52" t="s">
        <v>33</v>
      </c>
      <c r="C13" s="36">
        <v>69</v>
      </c>
      <c r="D13" s="27">
        <v>8.625</v>
      </c>
      <c r="E13" s="27">
        <v>0.93575910374531168</v>
      </c>
      <c r="F13" s="36">
        <v>305</v>
      </c>
      <c r="G13" s="27">
        <v>38.125</v>
      </c>
      <c r="H13" s="27">
        <v>1.5812098523548423</v>
      </c>
      <c r="I13" s="37">
        <v>1.4906159127130012</v>
      </c>
      <c r="J13" s="27">
        <f t="shared" si="0"/>
        <v>30.946811721910571</v>
      </c>
      <c r="K13" s="27">
        <f t="shared" si="1"/>
        <v>247.57449377528457</v>
      </c>
    </row>
    <row r="14" spans="1:11">
      <c r="B14" s="52" t="s">
        <v>34</v>
      </c>
      <c r="C14" s="36">
        <v>80</v>
      </c>
      <c r="D14" s="27">
        <v>10</v>
      </c>
      <c r="E14" s="27">
        <v>1</v>
      </c>
      <c r="F14" s="36">
        <v>380</v>
      </c>
      <c r="G14" s="27">
        <v>47.5</v>
      </c>
      <c r="H14" s="27">
        <v>1.6766936096248666</v>
      </c>
      <c r="I14" s="37">
        <v>1.547702000501223</v>
      </c>
      <c r="J14" s="27">
        <f t="shared" si="0"/>
        <v>35.29409095028948</v>
      </c>
      <c r="K14" s="27">
        <f t="shared" si="1"/>
        <v>282.35272760231584</v>
      </c>
    </row>
    <row r="15" spans="1:11">
      <c r="B15" s="52" t="s">
        <v>35</v>
      </c>
      <c r="C15" s="36">
        <v>63.5</v>
      </c>
      <c r="D15" s="27">
        <v>7.9375</v>
      </c>
      <c r="E15" s="27">
        <v>0.89968373830003212</v>
      </c>
      <c r="F15" s="36">
        <v>241</v>
      </c>
      <c r="G15" s="27">
        <v>30.125</v>
      </c>
      <c r="H15" s="27">
        <v>1.4789270555829248</v>
      </c>
      <c r="I15" s="37">
        <v>1.4585584291026112</v>
      </c>
      <c r="J15" s="27">
        <f t="shared" si="0"/>
        <v>28.744742935684677</v>
      </c>
      <c r="K15" s="27">
        <f t="shared" si="1"/>
        <v>229.95794348547741</v>
      </c>
    </row>
    <row r="16" spans="1:11">
      <c r="B16" s="52" t="s">
        <v>36</v>
      </c>
      <c r="C16" s="36">
        <v>67</v>
      </c>
      <c r="D16" s="27">
        <v>8.375</v>
      </c>
      <c r="E16" s="27">
        <v>0.9229848157088828</v>
      </c>
      <c r="F16" s="36">
        <v>200</v>
      </c>
      <c r="G16" s="27">
        <v>25</v>
      </c>
      <c r="H16" s="27">
        <v>1.3979400086720377</v>
      </c>
      <c r="I16" s="37">
        <v>1.4792643567604111</v>
      </c>
      <c r="J16" s="27">
        <f t="shared" si="0"/>
        <v>30.148406111149928</v>
      </c>
      <c r="K16" s="27">
        <f t="shared" si="1"/>
        <v>241.18724888919942</v>
      </c>
    </row>
    <row r="17" spans="1:11">
      <c r="B17" s="53" t="s">
        <v>40</v>
      </c>
      <c r="C17" s="36">
        <v>70</v>
      </c>
      <c r="D17" s="27">
        <v>8.75</v>
      </c>
      <c r="E17" s="27">
        <v>0.94200805302231327</v>
      </c>
      <c r="F17" s="36">
        <v>170</v>
      </c>
      <c r="G17" s="27">
        <v>21.25</v>
      </c>
      <c r="H17" s="27">
        <v>1.3273589343863303</v>
      </c>
      <c r="I17" s="37">
        <v>1.4961688873414491</v>
      </c>
      <c r="J17" s="27">
        <f t="shared" si="0"/>
        <v>31.345044255032985</v>
      </c>
      <c r="K17" s="27">
        <f t="shared" si="1"/>
        <v>250.76035404026388</v>
      </c>
    </row>
    <row r="18" spans="1:11">
      <c r="A18" s="54" t="s">
        <v>41</v>
      </c>
      <c r="B18" s="55" t="s">
        <v>42</v>
      </c>
      <c r="C18" s="56">
        <v>57.5</v>
      </c>
      <c r="D18" s="54">
        <v>11.5</v>
      </c>
      <c r="E18" s="54">
        <v>1.0606978403536116</v>
      </c>
      <c r="F18" s="56">
        <v>189</v>
      </c>
      <c r="G18" s="54">
        <v>37.800000000000004</v>
      </c>
      <c r="H18" s="54">
        <v>1.5774917998372253</v>
      </c>
      <c r="I18" s="57">
        <v>1.6016396390616263</v>
      </c>
      <c r="J18" s="54">
        <f t="shared" si="0"/>
        <v>39.961302855952333</v>
      </c>
      <c r="K18" s="54">
        <f>J18/0.2</f>
        <v>199.80651427976164</v>
      </c>
    </row>
    <row r="19" spans="1:11">
      <c r="B19" s="55" t="s">
        <v>43</v>
      </c>
      <c r="C19" s="56">
        <v>122</v>
      </c>
      <c r="D19" s="54">
        <v>24.400000000000002</v>
      </c>
      <c r="E19" s="54">
        <v>1.3873898263387294</v>
      </c>
      <c r="F19" s="56">
        <v>370</v>
      </c>
      <c r="G19" s="54">
        <v>74</v>
      </c>
      <c r="H19" s="54">
        <v>1.8692317197309762</v>
      </c>
      <c r="I19" s="57">
        <v>1.891946413701215</v>
      </c>
      <c r="J19" s="54">
        <f t="shared" si="0"/>
        <v>77.973389555141395</v>
      </c>
      <c r="K19" s="54">
        <f t="shared" ref="K19:K22" si="2">J19/0.2</f>
        <v>389.86694777570693</v>
      </c>
    </row>
    <row r="20" spans="1:11">
      <c r="B20" s="55" t="s">
        <v>44</v>
      </c>
      <c r="C20" s="56">
        <v>99</v>
      </c>
      <c r="D20" s="54">
        <v>19.8</v>
      </c>
      <c r="E20" s="54">
        <v>1.2966651902615312</v>
      </c>
      <c r="F20" s="56">
        <v>335</v>
      </c>
      <c r="G20" s="54">
        <v>67</v>
      </c>
      <c r="H20" s="54">
        <v>1.8260748027008264</v>
      </c>
      <c r="I20" s="57">
        <v>1.8113262038099271</v>
      </c>
      <c r="J20" s="54">
        <f t="shared" si="0"/>
        <v>64.762887494711435</v>
      </c>
      <c r="K20" s="54">
        <f t="shared" si="2"/>
        <v>323.81443747355718</v>
      </c>
    </row>
    <row r="21" spans="1:11">
      <c r="B21" s="55" t="s">
        <v>45</v>
      </c>
      <c r="C21" s="56">
        <v>115</v>
      </c>
      <c r="D21" s="54">
        <v>23</v>
      </c>
      <c r="E21" s="54">
        <v>1.3617278360175928</v>
      </c>
      <c r="F21" s="56">
        <v>382</v>
      </c>
      <c r="G21" s="54">
        <v>76.400000000000006</v>
      </c>
      <c r="H21" s="54">
        <v>1.8830933585756899</v>
      </c>
      <c r="I21" s="57">
        <v>1.8691425190219593</v>
      </c>
      <c r="J21" s="54">
        <f t="shared" si="0"/>
        <v>73.984802536281734</v>
      </c>
      <c r="K21" s="54">
        <f t="shared" si="2"/>
        <v>369.92401268140867</v>
      </c>
    </row>
    <row r="22" spans="1:11">
      <c r="B22" s="55" t="s">
        <v>46</v>
      </c>
      <c r="C22" s="56">
        <v>98</v>
      </c>
      <c r="D22" s="54">
        <v>19.600000000000001</v>
      </c>
      <c r="E22" s="54">
        <v>1.2922560713564761</v>
      </c>
      <c r="F22" s="56">
        <v>320</v>
      </c>
      <c r="G22" s="54">
        <v>64</v>
      </c>
      <c r="H22" s="54">
        <v>1.8061799739838871</v>
      </c>
      <c r="I22" s="57">
        <v>1.8074081490573159</v>
      </c>
      <c r="J22" s="54">
        <f t="shared" si="0"/>
        <v>64.181246727453868</v>
      </c>
      <c r="K22" s="54">
        <f t="shared" si="2"/>
        <v>320.90623363726934</v>
      </c>
    </row>
    <row r="23" spans="1:11" ht="15.75">
      <c r="A23" s="29" t="s">
        <v>47</v>
      </c>
      <c r="B23" s="58" t="s">
        <v>48</v>
      </c>
      <c r="C23" s="41">
        <v>85</v>
      </c>
      <c r="D23" s="29">
        <v>8.5</v>
      </c>
      <c r="E23" s="29">
        <v>0.92941892571429274</v>
      </c>
      <c r="F23" s="42">
        <v>273</v>
      </c>
      <c r="G23" s="29">
        <v>27.3</v>
      </c>
      <c r="H23" s="29">
        <v>1.436162647040756</v>
      </c>
      <c r="I23" s="43">
        <v>1.4849818699026893</v>
      </c>
      <c r="J23" s="29">
        <f t="shared" si="0"/>
        <v>30.547935848601981</v>
      </c>
      <c r="K23" s="29">
        <f>J23/0.1</f>
        <v>305.47935848601981</v>
      </c>
    </row>
    <row r="24" spans="1:11">
      <c r="B24" s="58" t="s">
        <v>49</v>
      </c>
      <c r="C24" s="41">
        <v>55</v>
      </c>
      <c r="D24" s="29">
        <v>5.5</v>
      </c>
      <c r="E24" s="29">
        <v>0.74036268949424389</v>
      </c>
      <c r="F24" s="41">
        <v>203</v>
      </c>
      <c r="G24" s="29">
        <v>20.3</v>
      </c>
      <c r="H24" s="29">
        <v>1.307496037913213</v>
      </c>
      <c r="I24" s="43">
        <v>1.3169817091486917</v>
      </c>
      <c r="J24" s="29">
        <f t="shared" si="0"/>
        <v>20.748261317361834</v>
      </c>
      <c r="K24" s="29">
        <f t="shared" ref="K24:K32" si="3">J24/0.1</f>
        <v>207.48261317361832</v>
      </c>
    </row>
    <row r="25" spans="1:11">
      <c r="B25" s="58" t="s">
        <v>50</v>
      </c>
      <c r="C25" s="41">
        <v>84</v>
      </c>
      <c r="D25" s="29">
        <v>8.4</v>
      </c>
      <c r="E25" s="29">
        <v>0.9242792860618817</v>
      </c>
      <c r="F25" s="41">
        <v>290</v>
      </c>
      <c r="G25" s="29">
        <v>29</v>
      </c>
      <c r="H25" s="29">
        <v>1.4623979978989561</v>
      </c>
      <c r="I25" s="43">
        <v>1.4804146559081315</v>
      </c>
      <c r="J25" s="29">
        <f t="shared" si="0"/>
        <v>30.22836488395194</v>
      </c>
      <c r="K25" s="29">
        <f t="shared" si="3"/>
        <v>302.2836488395194</v>
      </c>
    </row>
    <row r="26" spans="1:11">
      <c r="B26" s="58" t="s">
        <v>51</v>
      </c>
      <c r="C26" s="41">
        <v>95</v>
      </c>
      <c r="D26" s="29">
        <v>9.5</v>
      </c>
      <c r="E26" s="29">
        <v>0.97772360528884772</v>
      </c>
      <c r="F26" s="41">
        <v>410</v>
      </c>
      <c r="G26" s="29">
        <v>41</v>
      </c>
      <c r="H26" s="29">
        <v>1.6127838567197355</v>
      </c>
      <c r="I26" s="43">
        <v>1.5279066318462733</v>
      </c>
      <c r="J26" s="29">
        <f t="shared" si="0"/>
        <v>33.721480368897375</v>
      </c>
      <c r="K26" s="29">
        <f t="shared" si="3"/>
        <v>337.21480368897375</v>
      </c>
    </row>
    <row r="27" spans="1:11">
      <c r="B27" s="58" t="s">
        <v>52</v>
      </c>
      <c r="C27" s="41">
        <v>125</v>
      </c>
      <c r="D27" s="29">
        <v>12.5</v>
      </c>
      <c r="E27" s="29">
        <v>1.0969100130080565</v>
      </c>
      <c r="F27" s="41">
        <v>480</v>
      </c>
      <c r="G27" s="29">
        <v>48</v>
      </c>
      <c r="H27" s="29">
        <v>1.6812412373755872</v>
      </c>
      <c r="I27" s="43">
        <v>1.6338186930237359</v>
      </c>
      <c r="J27" s="29">
        <f t="shared" si="0"/>
        <v>43.034691401856691</v>
      </c>
      <c r="K27" s="29">
        <f t="shared" si="3"/>
        <v>430.34691401856691</v>
      </c>
    </row>
    <row r="28" spans="1:11">
      <c r="B28" s="58" t="s">
        <v>53</v>
      </c>
      <c r="C28" s="41">
        <v>57</v>
      </c>
      <c r="D28" s="29">
        <v>5.7</v>
      </c>
      <c r="E28" s="29">
        <v>0.75587485567249146</v>
      </c>
      <c r="F28" s="41">
        <v>209</v>
      </c>
      <c r="G28" s="29">
        <v>20.900000000000002</v>
      </c>
      <c r="H28" s="29">
        <v>1.320146286111054</v>
      </c>
      <c r="I28" s="43">
        <v>1.3307662129751354</v>
      </c>
      <c r="J28" s="29">
        <f t="shared" si="0"/>
        <v>21.41737362428572</v>
      </c>
      <c r="K28" s="29">
        <f t="shared" si="3"/>
        <v>214.17373624285719</v>
      </c>
    </row>
    <row r="29" spans="1:11" ht="15.75">
      <c r="B29" s="58" t="s">
        <v>54</v>
      </c>
      <c r="C29" s="42">
        <v>97</v>
      </c>
      <c r="D29" s="29">
        <v>9.7000000000000011</v>
      </c>
      <c r="E29" s="29">
        <v>0.98677173426624487</v>
      </c>
      <c r="F29" s="42">
        <v>330</v>
      </c>
      <c r="G29" s="29">
        <v>33</v>
      </c>
      <c r="H29" s="29">
        <v>1.5185139398778875</v>
      </c>
      <c r="I29" s="43">
        <v>1.5359470284664427</v>
      </c>
      <c r="J29" s="29">
        <f t="shared" si="0"/>
        <v>34.351604618962313</v>
      </c>
      <c r="K29" s="29">
        <f t="shared" si="3"/>
        <v>343.51604618962313</v>
      </c>
    </row>
    <row r="30" spans="1:11">
      <c r="B30" s="58" t="s">
        <v>55</v>
      </c>
      <c r="C30" s="41">
        <v>110</v>
      </c>
      <c r="D30" s="29">
        <v>11</v>
      </c>
      <c r="E30" s="29">
        <v>1.0413926851582251</v>
      </c>
      <c r="F30" s="41">
        <v>390</v>
      </c>
      <c r="G30" s="29">
        <v>39</v>
      </c>
      <c r="H30" s="29">
        <v>1.5910646070264991</v>
      </c>
      <c r="I30" s="43">
        <v>1.5844845891090247</v>
      </c>
      <c r="J30" s="29">
        <f t="shared" si="0"/>
        <v>38.413562792724058</v>
      </c>
      <c r="K30" s="29">
        <f t="shared" si="3"/>
        <v>384.13562792724053</v>
      </c>
    </row>
    <row r="31" spans="1:11" ht="15.75">
      <c r="B31" s="58" t="s">
        <v>57</v>
      </c>
      <c r="C31" s="42">
        <v>64</v>
      </c>
      <c r="D31" s="29">
        <v>6.4</v>
      </c>
      <c r="E31" s="29">
        <v>0.80617997398388719</v>
      </c>
      <c r="F31" s="41">
        <v>215</v>
      </c>
      <c r="G31" s="29">
        <v>21.5</v>
      </c>
      <c r="H31" s="29">
        <v>1.3324384599156054</v>
      </c>
      <c r="I31" s="43">
        <v>1.3754686154561975</v>
      </c>
      <c r="J31" s="29">
        <f t="shared" si="0"/>
        <v>23.739338628221851</v>
      </c>
      <c r="K31" s="29">
        <f t="shared" si="3"/>
        <v>237.3933862822185</v>
      </c>
    </row>
    <row r="32" spans="1:11">
      <c r="B32" s="58" t="s">
        <v>58</v>
      </c>
      <c r="C32" s="41">
        <v>89</v>
      </c>
      <c r="D32" s="29">
        <v>8.9</v>
      </c>
      <c r="E32" s="29">
        <v>0.9493900066449128</v>
      </c>
      <c r="F32" s="59">
        <v>300</v>
      </c>
      <c r="G32" s="29">
        <v>30</v>
      </c>
      <c r="H32" s="29">
        <v>1.4771212547196624</v>
      </c>
      <c r="I32" s="43">
        <v>1.5027286783331191</v>
      </c>
      <c r="J32" s="29">
        <f t="shared" si="0"/>
        <v>31.822088435332656</v>
      </c>
      <c r="K32" s="29">
        <f t="shared" si="3"/>
        <v>318.22088435332654</v>
      </c>
    </row>
    <row r="33" spans="1:11" ht="15.75">
      <c r="A33" t="s">
        <v>59</v>
      </c>
      <c r="B33" s="60" t="s">
        <v>60</v>
      </c>
      <c r="C33" s="23">
        <v>168</v>
      </c>
      <c r="D33" s="6">
        <v>11.927999999999999</v>
      </c>
      <c r="E33" s="6">
        <v>1.0765676304449381</v>
      </c>
      <c r="F33" s="61">
        <v>505</v>
      </c>
      <c r="G33" s="6">
        <v>35.854999999999997</v>
      </c>
      <c r="H33" s="6">
        <v>1.5545497268377366</v>
      </c>
      <c r="I33" s="62">
        <v>1.6157419365567054</v>
      </c>
      <c r="J33" s="6">
        <f t="shared" si="0"/>
        <v>41.280213668619133</v>
      </c>
      <c r="K33" s="6">
        <f>J33/0.071</f>
        <v>581.41146012139632</v>
      </c>
    </row>
    <row r="34" spans="1:11" ht="15.75">
      <c r="B34" s="60" t="s">
        <v>61</v>
      </c>
      <c r="C34" s="23">
        <v>145</v>
      </c>
      <c r="D34" s="6">
        <v>10.295</v>
      </c>
      <c r="E34" s="6">
        <v>1.0126263509540501</v>
      </c>
      <c r="F34" s="23">
        <v>494</v>
      </c>
      <c r="G34" s="6">
        <v>35.073999999999998</v>
      </c>
      <c r="H34" s="6">
        <v>1.5449852976427221</v>
      </c>
      <c r="I34" s="62">
        <v>1.5589220958148091</v>
      </c>
      <c r="J34" s="6">
        <f t="shared" si="0"/>
        <v>36.217802472748154</v>
      </c>
      <c r="K34" s="6">
        <f t="shared" ref="K34:K46" si="4">J34/0.071</f>
        <v>510.10989398236842</v>
      </c>
    </row>
    <row r="35" spans="1:11" ht="15.75">
      <c r="B35" s="60" t="s">
        <v>62</v>
      </c>
      <c r="C35" s="23">
        <v>72</v>
      </c>
      <c r="D35" s="6">
        <v>5.1119999999999992</v>
      </c>
      <c r="E35" s="6">
        <v>0.70859084515034365</v>
      </c>
      <c r="F35" s="23">
        <v>250</v>
      </c>
      <c r="G35" s="6">
        <v>17.75</v>
      </c>
      <c r="H35" s="6">
        <v>1.249198357391113</v>
      </c>
      <c r="I35" s="62">
        <v>1.2887484434075207</v>
      </c>
      <c r="J35" s="6">
        <f t="shared" si="0"/>
        <v>19.442335960868014</v>
      </c>
      <c r="K35" s="6">
        <f t="shared" si="4"/>
        <v>273.83571775870445</v>
      </c>
    </row>
    <row r="36" spans="1:11" ht="15.75">
      <c r="B36" s="60" t="s">
        <v>63</v>
      </c>
      <c r="C36" s="23">
        <v>130</v>
      </c>
      <c r="D36" s="6">
        <v>9.2299999999999986</v>
      </c>
      <c r="E36" s="6">
        <v>0.96520170102591196</v>
      </c>
      <c r="F36" s="23">
        <v>480</v>
      </c>
      <c r="G36" s="6">
        <v>34.08</v>
      </c>
      <c r="H36" s="6">
        <v>1.5324995860946624</v>
      </c>
      <c r="I36" s="62">
        <v>1.5167793505082972</v>
      </c>
      <c r="J36" s="6">
        <f t="shared" si="0"/>
        <v>32.868459556116306</v>
      </c>
      <c r="K36" s="6">
        <f t="shared" si="4"/>
        <v>462.9360500861452</v>
      </c>
    </row>
    <row r="37" spans="1:11" ht="15.75">
      <c r="B37" s="60" t="s">
        <v>64</v>
      </c>
      <c r="C37" s="61">
        <v>180</v>
      </c>
      <c r="D37" s="6">
        <v>12.78</v>
      </c>
      <c r="E37" s="6">
        <v>1.1065308538223813</v>
      </c>
      <c r="F37" s="23">
        <v>534</v>
      </c>
      <c r="G37" s="6">
        <v>37.913999999999994</v>
      </c>
      <c r="H37" s="6">
        <v>1.5787996057476317</v>
      </c>
      <c r="I37" s="62">
        <v>1.6423680158903664</v>
      </c>
      <c r="J37" s="6">
        <f t="shared" si="0"/>
        <v>43.890246087496813</v>
      </c>
      <c r="K37" s="6">
        <f t="shared" si="4"/>
        <v>618.17248010558899</v>
      </c>
    </row>
    <row r="38" spans="1:11" ht="15.75">
      <c r="B38" s="60" t="s">
        <v>65</v>
      </c>
      <c r="C38" s="61">
        <v>135</v>
      </c>
      <c r="D38" s="6">
        <v>9.5849999999999991</v>
      </c>
      <c r="E38" s="6">
        <v>0.98159211721408135</v>
      </c>
      <c r="F38" s="23">
        <v>510</v>
      </c>
      <c r="G38" s="6">
        <v>36.209999999999994</v>
      </c>
      <c r="H38" s="6">
        <v>1.5588285248170115</v>
      </c>
      <c r="I38" s="62">
        <v>1.5313442895417411</v>
      </c>
      <c r="J38" s="6">
        <f t="shared" si="0"/>
        <v>33.98946193006239</v>
      </c>
      <c r="K38" s="6">
        <f t="shared" si="4"/>
        <v>478.72481591637171</v>
      </c>
    </row>
    <row r="39" spans="1:11" ht="15.75">
      <c r="B39" s="60" t="s">
        <v>66</v>
      </c>
      <c r="C39" s="23">
        <v>120</v>
      </c>
      <c r="D39" s="6">
        <v>8.52</v>
      </c>
      <c r="E39" s="6">
        <v>0.93043959476670013</v>
      </c>
      <c r="F39" s="23">
        <v>580</v>
      </c>
      <c r="G39" s="6">
        <v>41.18</v>
      </c>
      <c r="H39" s="6">
        <v>1.6146863422820126</v>
      </c>
      <c r="I39" s="62">
        <v>1.4858888622786588</v>
      </c>
      <c r="J39" s="6">
        <f t="shared" si="0"/>
        <v>30.611799650657861</v>
      </c>
      <c r="K39" s="6">
        <f t="shared" si="4"/>
        <v>431.15210775574457</v>
      </c>
    </row>
    <row r="40" spans="1:11" ht="15.75">
      <c r="B40" s="60" t="s">
        <v>67</v>
      </c>
      <c r="C40" s="23">
        <v>112</v>
      </c>
      <c r="D40" s="6">
        <v>7.9519999999999991</v>
      </c>
      <c r="E40" s="6">
        <v>0.90047637138925685</v>
      </c>
      <c r="F40" s="61">
        <v>469</v>
      </c>
      <c r="G40" s="6">
        <v>33.298999999999999</v>
      </c>
      <c r="H40" s="6">
        <v>1.5224311914341586</v>
      </c>
      <c r="I40" s="62">
        <v>1.4592627829449976</v>
      </c>
      <c r="J40" s="6">
        <f t="shared" si="0"/>
        <v>28.791399980783002</v>
      </c>
      <c r="K40" s="6">
        <f t="shared" si="4"/>
        <v>405.51267578567609</v>
      </c>
    </row>
    <row r="41" spans="1:11" ht="15.75">
      <c r="B41" s="60" t="s">
        <v>68</v>
      </c>
      <c r="C41" s="61">
        <v>146</v>
      </c>
      <c r="D41" s="6">
        <v>10.366</v>
      </c>
      <c r="E41" s="6">
        <v>1.0156112045035124</v>
      </c>
      <c r="F41" s="23">
        <v>520</v>
      </c>
      <c r="G41" s="6">
        <v>36.919999999999995</v>
      </c>
      <c r="H41" s="6">
        <v>1.5672616923538745</v>
      </c>
      <c r="I41" s="62">
        <v>1.5615745122923759</v>
      </c>
      <c r="J41" s="6">
        <f t="shared" si="0"/>
        <v>36.439676458405792</v>
      </c>
      <c r="K41" s="6">
        <f t="shared" si="4"/>
        <v>513.23487969585631</v>
      </c>
    </row>
    <row r="42" spans="1:11" ht="15.75">
      <c r="B42" s="60" t="s">
        <v>71</v>
      </c>
      <c r="C42" s="23">
        <v>123</v>
      </c>
      <c r="D42" s="6">
        <v>8.7329999999999988</v>
      </c>
      <c r="E42" s="6">
        <v>0.94116346015847319</v>
      </c>
      <c r="F42" s="61">
        <v>570</v>
      </c>
      <c r="G42" s="6">
        <v>40.47</v>
      </c>
      <c r="H42" s="6">
        <v>1.6071332043915667</v>
      </c>
      <c r="I42" s="62">
        <v>1.4954183607270739</v>
      </c>
      <c r="J42" s="6">
        <f t="shared" si="0"/>
        <v>31.29092205225356</v>
      </c>
      <c r="K42" s="6">
        <f t="shared" si="4"/>
        <v>440.71721200357132</v>
      </c>
    </row>
    <row r="43" spans="1:11" ht="15.75">
      <c r="B43" s="60" t="s">
        <v>72</v>
      </c>
      <c r="C43" s="61">
        <v>114</v>
      </c>
      <c r="D43" s="6">
        <v>8.0939999999999994</v>
      </c>
      <c r="E43" s="6">
        <v>0.90816320005554785</v>
      </c>
      <c r="F43" s="23">
        <v>460</v>
      </c>
      <c r="G43" s="6">
        <v>32.659999999999997</v>
      </c>
      <c r="H43" s="6">
        <v>1.5140161804006493</v>
      </c>
      <c r="I43" s="62">
        <v>1.4660934936237093</v>
      </c>
      <c r="J43" s="6">
        <f t="shared" si="0"/>
        <v>29.247819484292815</v>
      </c>
      <c r="K43" s="6">
        <f t="shared" si="4"/>
        <v>411.94111949708196</v>
      </c>
    </row>
    <row r="44" spans="1:11">
      <c r="B44" s="60" t="s">
        <v>73</v>
      </c>
      <c r="C44" s="61">
        <v>150</v>
      </c>
      <c r="D44" s="6">
        <v>10.649999999999999</v>
      </c>
      <c r="E44" s="6">
        <v>1.0273496077747564</v>
      </c>
      <c r="F44" s="61">
        <v>495</v>
      </c>
      <c r="G44" s="6">
        <v>35.144999999999996</v>
      </c>
      <c r="H44" s="6">
        <v>1.5458635476526439</v>
      </c>
      <c r="I44" s="62">
        <v>1.5720055548011715</v>
      </c>
      <c r="J44" s="6">
        <f t="shared" si="0"/>
        <v>37.325493184595537</v>
      </c>
      <c r="K44" s="6">
        <f t="shared" si="4"/>
        <v>525.71117161402174</v>
      </c>
    </row>
    <row r="45" spans="1:11" ht="15.75">
      <c r="B45" s="60" t="s">
        <v>74</v>
      </c>
      <c r="C45" s="61">
        <v>120</v>
      </c>
      <c r="D45" s="6">
        <v>8.52</v>
      </c>
      <c r="E45" s="6">
        <v>0.93043959476670013</v>
      </c>
      <c r="F45" s="23">
        <v>426</v>
      </c>
      <c r="G45" s="6">
        <v>30.245999999999999</v>
      </c>
      <c r="H45" s="6">
        <v>1.4806679478217941</v>
      </c>
      <c r="I45" s="62">
        <v>1.4858888622786588</v>
      </c>
      <c r="J45" s="6">
        <f t="shared" si="0"/>
        <v>30.611799650657861</v>
      </c>
      <c r="K45" s="6">
        <f t="shared" si="4"/>
        <v>431.15210775574457</v>
      </c>
    </row>
    <row r="46" spans="1:11" ht="15.75" thickBot="1">
      <c r="B46" s="60" t="s">
        <v>75</v>
      </c>
      <c r="C46" s="61">
        <v>61.7</v>
      </c>
      <c r="D46" s="6">
        <v>4.3807</v>
      </c>
      <c r="E46" s="6">
        <v>0.64154351275231702</v>
      </c>
      <c r="F46" s="63">
        <v>245</v>
      </c>
      <c r="G46" s="6">
        <v>17.395</v>
      </c>
      <c r="H46" s="6">
        <v>1.2404244330836078</v>
      </c>
      <c r="I46" s="64">
        <v>1.2291684853685556</v>
      </c>
      <c r="J46" s="6">
        <f t="shared" si="0"/>
        <v>16.949952495339701</v>
      </c>
      <c r="K46" s="6">
        <f t="shared" si="4"/>
        <v>238.7317252864747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Prediction Data Set</vt:lpstr>
      <vt:lpstr>ELLR Regression Data</vt:lpstr>
      <vt:lpstr>MLR Regression Data</vt:lpstr>
      <vt:lpstr>APR Regression Data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Bradley</dc:creator>
  <cp:lastModifiedBy>Gavin Bradley</cp:lastModifiedBy>
  <dcterms:created xsi:type="dcterms:W3CDTF">2015-01-01T02:35:33Z</dcterms:created>
  <dcterms:modified xsi:type="dcterms:W3CDTF">2015-03-13T04:55:02Z</dcterms:modified>
</cp:coreProperties>
</file>