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chutat/Desktop/"/>
    </mc:Choice>
  </mc:AlternateContent>
  <xr:revisionPtr revIDLastSave="0" documentId="13_ncr:1_{72D66BCA-E303-C54A-B981-32A76533DD22}" xr6:coauthVersionLast="47" xr6:coauthVersionMax="47" xr10:uidLastSave="{00000000-0000-0000-0000-000000000000}"/>
  <bookViews>
    <workbookView xWindow="0" yWindow="500" windowWidth="28800" windowHeight="16260" xr2:uid="{F405F7B9-808F-0F40-85DF-AD468496D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V23" i="1"/>
  <c r="Z17" i="1"/>
  <c r="Z23" i="1" s="1"/>
  <c r="Y17" i="1"/>
  <c r="Y23" i="1" s="1"/>
  <c r="X17" i="1"/>
  <c r="X23" i="1" s="1"/>
  <c r="W17" i="1"/>
  <c r="V17" i="1"/>
  <c r="U17" i="1"/>
  <c r="U23" i="1" s="1"/>
  <c r="T17" i="1"/>
  <c r="T23" i="1" s="1"/>
  <c r="S17" i="1"/>
  <c r="S23" i="1" s="1"/>
  <c r="R17" i="1"/>
  <c r="R23" i="1" s="1"/>
  <c r="Q17" i="1"/>
  <c r="Q23" i="1" s="1"/>
  <c r="AA16" i="1"/>
  <c r="K19" i="1"/>
  <c r="K25" i="1" s="1"/>
  <c r="J19" i="1"/>
  <c r="J25" i="1" s="1"/>
  <c r="I19" i="1"/>
  <c r="I25" i="1" s="1"/>
  <c r="H19" i="1"/>
  <c r="H24" i="1" s="1"/>
  <c r="G19" i="1"/>
  <c r="G24" i="1" s="1"/>
  <c r="F19" i="1"/>
  <c r="F25" i="1" s="1"/>
  <c r="E19" i="1"/>
  <c r="E25" i="1" s="1"/>
  <c r="D19" i="1"/>
  <c r="D25" i="1" s="1"/>
  <c r="C19" i="1"/>
  <c r="C25" i="1" s="1"/>
  <c r="B19" i="1"/>
  <c r="B25" i="1" s="1"/>
  <c r="L17" i="1"/>
  <c r="L18" i="1"/>
  <c r="L16" i="1"/>
  <c r="Q27" i="1" l="1"/>
  <c r="Z32" i="1" s="1"/>
  <c r="Y32" i="1"/>
  <c r="B26" i="1"/>
  <c r="C26" i="1"/>
  <c r="H26" i="1"/>
  <c r="I26" i="1"/>
  <c r="D26" i="1"/>
  <c r="J26" i="1"/>
  <c r="G26" i="1"/>
  <c r="K26" i="1"/>
  <c r="B31" i="1"/>
  <c r="F38" i="1" s="1"/>
  <c r="E26" i="1"/>
  <c r="F26" i="1"/>
  <c r="B24" i="1"/>
  <c r="I24" i="1"/>
  <c r="J24" i="1"/>
  <c r="H25" i="1"/>
  <c r="G25" i="1"/>
  <c r="K24" i="1"/>
  <c r="D24" i="1"/>
  <c r="E24" i="1"/>
  <c r="F24" i="1"/>
  <c r="C24" i="1"/>
  <c r="X32" i="1" l="1"/>
  <c r="Q32" i="1"/>
  <c r="T32" i="1"/>
  <c r="U32" i="1"/>
  <c r="V32" i="1"/>
  <c r="S32" i="1"/>
  <c r="W32" i="1"/>
  <c r="R32" i="1"/>
  <c r="G38" i="1"/>
  <c r="B30" i="1"/>
  <c r="I37" i="1" s="1"/>
  <c r="B32" i="1"/>
  <c r="D38" i="1"/>
  <c r="K38" i="1"/>
  <c r="C38" i="1"/>
  <c r="J38" i="1"/>
  <c r="B38" i="1"/>
  <c r="I38" i="1"/>
  <c r="H38" i="1"/>
  <c r="E38" i="1"/>
  <c r="B47" i="1" l="1"/>
  <c r="C47" i="1"/>
  <c r="D47" i="1"/>
  <c r="D46" i="1"/>
  <c r="D48" i="1"/>
  <c r="D39" i="1"/>
  <c r="C48" i="1" s="1"/>
  <c r="B39" i="1"/>
  <c r="J39" i="1"/>
  <c r="K39" i="1"/>
  <c r="C39" i="1"/>
  <c r="I39" i="1"/>
  <c r="G39" i="1"/>
  <c r="H39" i="1"/>
  <c r="F39" i="1"/>
  <c r="K37" i="1"/>
  <c r="H37" i="1"/>
  <c r="B37" i="1"/>
  <c r="D37" i="1"/>
  <c r="G37" i="1"/>
  <c r="E37" i="1"/>
  <c r="F37" i="1"/>
  <c r="C37" i="1"/>
  <c r="E39" i="1"/>
  <c r="J37" i="1"/>
  <c r="B48" i="1" l="1"/>
  <c r="E48" i="1" s="1"/>
  <c r="C46" i="1"/>
  <c r="B46" i="1"/>
  <c r="E47" i="1"/>
  <c r="E46" i="1" l="1"/>
</calcChain>
</file>

<file path=xl/sharedStrings.xml><?xml version="1.0" encoding="utf-8"?>
<sst xmlns="http://schemas.openxmlformats.org/spreadsheetml/2006/main" count="153" uniqueCount="50">
  <si>
    <t>0.29877806</t>
  </si>
  <si>
    <t>0.0</t>
  </si>
  <si>
    <t>0.23202782</t>
  </si>
  <si>
    <t>0.39285725</t>
  </si>
  <si>
    <t>0.46405564</t>
  </si>
  <si>
    <t>0.45014501</t>
  </si>
  <si>
    <t>0.59188659</t>
  </si>
  <si>
    <t>0.34957775</t>
  </si>
  <si>
    <t>0.39148397</t>
  </si>
  <si>
    <t xml:space="preserve">0.0 </t>
  </si>
  <si>
    <t>0.66283998</t>
  </si>
  <si>
    <t xml:space="preserve"> 0.0</t>
  </si>
  <si>
    <t>0.50410689</t>
  </si>
  <si>
    <t>brown</t>
  </si>
  <si>
    <t>chased</t>
  </si>
  <si>
    <t>dog</t>
  </si>
  <si>
    <t>fox</t>
  </si>
  <si>
    <t>is</t>
  </si>
  <si>
    <t>jumps</t>
  </si>
  <si>
    <t>lazy</t>
  </si>
  <si>
    <t>over</t>
  </si>
  <si>
    <t>quick</t>
  </si>
  <si>
    <t>the</t>
  </si>
  <si>
    <t>Step 1: Calculate Document-Term Matrix</t>
  </si>
  <si>
    <t>Total terms</t>
  </si>
  <si>
    <t>Log (LN)</t>
  </si>
  <si>
    <t>Step 2.1: Calculate IF-IDF Matrix without L2 normalization</t>
  </si>
  <si>
    <t>Step 2.3: Calculate IF-IDF Matrix with L2 normalization</t>
  </si>
  <si>
    <t>Step 2.2: L2 normalization</t>
  </si>
  <si>
    <t>D1</t>
  </si>
  <si>
    <t>D2</t>
  </si>
  <si>
    <t>D3</t>
  </si>
  <si>
    <t>Text</t>
  </si>
  <si>
    <t>The quick brown fox jumps over the lazy dog.</t>
  </si>
  <si>
    <t>A brown dog chased the fox.</t>
  </si>
  <si>
    <t>The dog is lazy.</t>
  </si>
  <si>
    <t>Query</t>
  </si>
  <si>
    <t>brown dog</t>
  </si>
  <si>
    <r>
      <t xml:space="preserve">**Note: </t>
    </r>
    <r>
      <rPr>
        <b/>
        <sz val="12"/>
        <color rgb="FFFF0000"/>
        <rFont val="Aptos Narrow"/>
        <scheme val="minor"/>
      </rPr>
      <t>Log(LN)</t>
    </r>
    <r>
      <rPr>
        <sz val="12"/>
        <color rgb="FFFF0000"/>
        <rFont val="Aptos Narrow"/>
        <family val="2"/>
        <scheme val="minor"/>
      </rPr>
      <t xml:space="preserve"> will be kept with corpus matrix in the left</t>
    </r>
  </si>
  <si>
    <t>Cosin Similarity</t>
  </si>
  <si>
    <t>D1 vs Query</t>
  </si>
  <si>
    <t>D2 vs Query</t>
  </si>
  <si>
    <t>D3 vs Query</t>
  </si>
  <si>
    <t>dot product</t>
  </si>
  <si>
    <t>norm of Di</t>
  </si>
  <si>
    <t>norm of Query</t>
  </si>
  <si>
    <t>cosin similarity</t>
  </si>
  <si>
    <t>highest</t>
  </si>
  <si>
    <t>lowest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</si>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</sst>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/>
    <xf numFmtId="164" fontId="3" fillId="0" borderId="1" xfId="0" applyNumberFormat="1" applyFont="1" applyBorder="1"/>
    <xf numFmtId="0" fontId="3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/>
    <xf numFmtId="164" fontId="0" fillId="5" borderId="0" xfId="0" applyNumberFormat="1" applyFill="1"/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left"/>
    </xf>
    <xf numFmtId="165" fontId="0" fillId="0" borderId="1" xfId="0" applyNumberFormat="1" applyBorder="1"/>
    <xf numFmtId="0" fontId="4" fillId="0" borderId="0" xfId="0" applyFont="1"/>
    <xf numFmtId="0" fontId="2" fillId="2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114300</xdr:rowOff>
    </xdr:from>
    <xdr:to>
      <xdr:col>14</xdr:col>
      <xdr:colOff>635000</xdr:colOff>
      <xdr:row>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FAC5A0-AD6F-3EAA-362B-33B7910E5EAE}"/>
            </a:ext>
          </a:extLst>
        </xdr:cNvPr>
        <xdr:cNvCxnSpPr/>
      </xdr:nvCxnSpPr>
      <xdr:spPr>
        <a:xfrm flipH="1">
          <a:off x="9791700" y="317500"/>
          <a:ext cx="19177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46</xdr:row>
      <xdr:rowOff>101600</xdr:rowOff>
    </xdr:from>
    <xdr:to>
      <xdr:col>5</xdr:col>
      <xdr:colOff>647700</xdr:colOff>
      <xdr:row>46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6BC3FFF-93E3-EA5F-FFE3-07672B4E910B}"/>
            </a:ext>
          </a:extLst>
        </xdr:cNvPr>
        <xdr:cNvCxnSpPr/>
      </xdr:nvCxnSpPr>
      <xdr:spPr>
        <a:xfrm>
          <a:off x="4495800" y="9448800"/>
          <a:ext cx="3937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53C0-4D35-3749-BBF1-13550E2EF942}">
  <dimension ref="A1:AA48"/>
  <sheetViews>
    <sheetView tabSelected="1" topLeftCell="A23" workbookViewId="0">
      <selection activeCell="I49" sqref="I49"/>
    </sheetView>
  </sheetViews>
  <sheetFormatPr baseColWidth="10" defaultRowHeight="16" x14ac:dyDescent="0.2"/>
  <cols>
    <col min="4" max="4" width="12.33203125" bestFit="1" customWidth="1"/>
    <col min="8" max="8" width="12.1640625" bestFit="1" customWidth="1"/>
    <col min="14" max="14" width="3.1640625" customWidth="1"/>
  </cols>
  <sheetData>
    <row r="1" spans="1:27" x14ac:dyDescent="0.2">
      <c r="A1" s="1"/>
      <c r="B1" s="27" t="s">
        <v>32</v>
      </c>
      <c r="C1" s="27"/>
      <c r="D1" s="27"/>
      <c r="E1" s="27"/>
      <c r="F1" s="27"/>
      <c r="G1" s="27"/>
      <c r="H1" s="27"/>
      <c r="I1" s="27"/>
      <c r="J1" s="27"/>
      <c r="K1" s="27"/>
      <c r="N1" s="17"/>
      <c r="Q1" s="20" t="s">
        <v>32</v>
      </c>
    </row>
    <row r="2" spans="1:27" x14ac:dyDescent="0.2">
      <c r="A2" s="15" t="s">
        <v>29</v>
      </c>
      <c r="B2" s="28" t="s">
        <v>33</v>
      </c>
      <c r="C2" s="28"/>
      <c r="D2" s="28"/>
      <c r="E2" s="28"/>
      <c r="F2" s="28"/>
      <c r="G2" s="28"/>
      <c r="H2" s="28"/>
      <c r="I2" s="28"/>
      <c r="J2" s="28"/>
      <c r="K2" s="28"/>
      <c r="N2" s="17"/>
      <c r="P2" s="15" t="s">
        <v>36</v>
      </c>
      <c r="Q2" s="1" t="s">
        <v>37</v>
      </c>
    </row>
    <row r="3" spans="1:27" x14ac:dyDescent="0.2">
      <c r="A3" s="15" t="s">
        <v>30</v>
      </c>
      <c r="B3" s="28" t="s">
        <v>34</v>
      </c>
      <c r="C3" s="28"/>
      <c r="D3" s="28"/>
      <c r="E3" s="28"/>
      <c r="F3" s="28"/>
      <c r="G3" s="28"/>
      <c r="H3" s="28"/>
      <c r="I3" s="28"/>
      <c r="J3" s="28"/>
      <c r="K3" s="28"/>
      <c r="N3" s="17"/>
    </row>
    <row r="4" spans="1:27" x14ac:dyDescent="0.2">
      <c r="A4" s="15" t="s">
        <v>31</v>
      </c>
      <c r="B4" s="28" t="s">
        <v>35</v>
      </c>
      <c r="C4" s="28"/>
      <c r="D4" s="28"/>
      <c r="E4" s="28"/>
      <c r="F4" s="28"/>
      <c r="G4" s="28"/>
      <c r="H4" s="28"/>
      <c r="I4" s="28"/>
      <c r="J4" s="28"/>
      <c r="K4" s="28"/>
      <c r="N4" s="17"/>
    </row>
    <row r="5" spans="1:27" x14ac:dyDescent="0.2">
      <c r="N5" s="17"/>
    </row>
    <row r="6" spans="1:27" s="3" customFormat="1" x14ac:dyDescent="0.2"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N6" s="18"/>
    </row>
    <row r="7" spans="1:27" x14ac:dyDescent="0.2">
      <c r="A7" s="15" t="s">
        <v>29</v>
      </c>
      <c r="B7" s="2" t="s">
        <v>0</v>
      </c>
      <c r="C7" s="2" t="s">
        <v>1</v>
      </c>
      <c r="D7" s="2" t="s">
        <v>2</v>
      </c>
      <c r="E7" s="2" t="s">
        <v>0</v>
      </c>
      <c r="F7" s="2" t="s">
        <v>1</v>
      </c>
      <c r="G7" s="2" t="s">
        <v>3</v>
      </c>
      <c r="H7" s="2" t="s">
        <v>0</v>
      </c>
      <c r="I7" s="2" t="s">
        <v>3</v>
      </c>
      <c r="J7" s="2" t="s">
        <v>3</v>
      </c>
      <c r="K7" s="2" t="s">
        <v>4</v>
      </c>
      <c r="N7" s="17"/>
    </row>
    <row r="8" spans="1:27" x14ac:dyDescent="0.2">
      <c r="A8" s="15" t="s">
        <v>30</v>
      </c>
      <c r="B8" s="2" t="s">
        <v>5</v>
      </c>
      <c r="C8" s="2" t="s">
        <v>6</v>
      </c>
      <c r="D8" s="2" t="s">
        <v>7</v>
      </c>
      <c r="E8" s="2" t="s">
        <v>5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7</v>
      </c>
      <c r="N8" s="17"/>
    </row>
    <row r="9" spans="1:27" x14ac:dyDescent="0.2">
      <c r="A9" s="15" t="s">
        <v>31</v>
      </c>
      <c r="B9" s="2" t="s">
        <v>1</v>
      </c>
      <c r="C9" s="2" t="s">
        <v>1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s="2" t="s">
        <v>1</v>
      </c>
      <c r="J9" s="2" t="s">
        <v>1</v>
      </c>
      <c r="K9" s="2" t="s">
        <v>8</v>
      </c>
      <c r="N9" s="17"/>
    </row>
    <row r="10" spans="1:27" x14ac:dyDescent="0.2">
      <c r="N10" s="17"/>
    </row>
    <row r="11" spans="1:27" s="17" customFormat="1" x14ac:dyDescent="0.2"/>
    <row r="12" spans="1:27" x14ac:dyDescent="0.2">
      <c r="N12" s="17"/>
    </row>
    <row r="13" spans="1:27" s="3" customFormat="1" x14ac:dyDescent="0.2">
      <c r="B13" s="8" t="s">
        <v>23</v>
      </c>
      <c r="N13" s="18"/>
      <c r="P13" s="8" t="s">
        <v>23</v>
      </c>
    </row>
    <row r="14" spans="1:27" x14ac:dyDescent="0.2">
      <c r="N14" s="17"/>
    </row>
    <row r="15" spans="1:27" x14ac:dyDescent="0.2">
      <c r="B15" s="4" t="s">
        <v>13</v>
      </c>
      <c r="C15" s="4" t="s">
        <v>14</v>
      </c>
      <c r="D15" s="4" t="s">
        <v>15</v>
      </c>
      <c r="E15" s="4" t="s">
        <v>16</v>
      </c>
      <c r="F15" s="4" t="s">
        <v>17</v>
      </c>
      <c r="G15" s="4" t="s">
        <v>18</v>
      </c>
      <c r="H15" s="4" t="s">
        <v>19</v>
      </c>
      <c r="I15" s="4" t="s">
        <v>20</v>
      </c>
      <c r="J15" s="4" t="s">
        <v>21</v>
      </c>
      <c r="K15" s="4" t="s">
        <v>22</v>
      </c>
      <c r="L15" s="4" t="s">
        <v>24</v>
      </c>
      <c r="N15" s="17"/>
      <c r="Q15" s="4" t="s">
        <v>13</v>
      </c>
      <c r="R15" s="4" t="s">
        <v>14</v>
      </c>
      <c r="S15" s="4" t="s">
        <v>15</v>
      </c>
      <c r="T15" s="4" t="s">
        <v>16</v>
      </c>
      <c r="U15" s="4" t="s">
        <v>17</v>
      </c>
      <c r="V15" s="4" t="s">
        <v>18</v>
      </c>
      <c r="W15" s="4" t="s">
        <v>19</v>
      </c>
      <c r="X15" s="4" t="s">
        <v>20</v>
      </c>
      <c r="Y15" s="4" t="s">
        <v>21</v>
      </c>
      <c r="Z15" s="4" t="s">
        <v>22</v>
      </c>
      <c r="AA15" s="4" t="s">
        <v>24</v>
      </c>
    </row>
    <row r="16" spans="1:27" x14ac:dyDescent="0.2">
      <c r="A16" s="12" t="s">
        <v>29</v>
      </c>
      <c r="B16" s="5">
        <v>1</v>
      </c>
      <c r="C16" s="5">
        <v>0</v>
      </c>
      <c r="D16" s="5">
        <v>1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2</v>
      </c>
      <c r="L16" s="9">
        <f>SUM(B16:K16)</f>
        <v>9</v>
      </c>
      <c r="N16" s="17"/>
      <c r="P16" s="12" t="s">
        <v>36</v>
      </c>
      <c r="Q16" s="5">
        <v>1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9">
        <f>SUM(Q16:Z16)</f>
        <v>2</v>
      </c>
    </row>
    <row r="17" spans="1:27" x14ac:dyDescent="0.2">
      <c r="A17" s="12" t="s">
        <v>30</v>
      </c>
      <c r="B17" s="5">
        <v>1</v>
      </c>
      <c r="C17" s="5">
        <v>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9">
        <f t="shared" ref="L17:L18" si="0">SUM(B17:K17)</f>
        <v>5</v>
      </c>
      <c r="N17" s="17"/>
      <c r="P17" s="23" t="s">
        <v>25</v>
      </c>
      <c r="Q17" s="2">
        <f>LN((3+1)/(2+1))</f>
        <v>0.28768207245178085</v>
      </c>
      <c r="R17" s="2">
        <f>LN((3+1)/(1+1))</f>
        <v>0.69314718055994529</v>
      </c>
      <c r="S17" s="2">
        <f>LN((3+1)/(3+1))</f>
        <v>0</v>
      </c>
      <c r="T17" s="2">
        <f>LN((3+1)/(2+1))</f>
        <v>0.28768207245178085</v>
      </c>
      <c r="U17" s="2">
        <f>LN((3+1)/(1+1))</f>
        <v>0.69314718055994529</v>
      </c>
      <c r="V17" s="2">
        <f>LN((3+1)/(1+1))</f>
        <v>0.69314718055994529</v>
      </c>
      <c r="W17" s="2">
        <f>LN((3+1)/(2+1))</f>
        <v>0.28768207245178085</v>
      </c>
      <c r="X17" s="2">
        <f>LN((3+1)/(1+1))</f>
        <v>0.69314718055994529</v>
      </c>
      <c r="Y17" s="2">
        <f>LN((3+1)/(1+1))</f>
        <v>0.69314718055994529</v>
      </c>
      <c r="Z17" s="2">
        <f>LN((3+1)/(3+1))</f>
        <v>0</v>
      </c>
      <c r="AA17" s="1"/>
    </row>
    <row r="18" spans="1:27" x14ac:dyDescent="0.2">
      <c r="A18" s="12" t="s">
        <v>31</v>
      </c>
      <c r="B18" s="5">
        <v>0</v>
      </c>
      <c r="C18" s="5">
        <v>0</v>
      </c>
      <c r="D18" s="5">
        <v>1</v>
      </c>
      <c r="E18" s="5">
        <v>0</v>
      </c>
      <c r="F18" s="5">
        <v>1</v>
      </c>
      <c r="G18" s="5">
        <v>0</v>
      </c>
      <c r="H18" s="5">
        <v>1</v>
      </c>
      <c r="I18" s="5">
        <v>0</v>
      </c>
      <c r="J18" s="5">
        <v>0</v>
      </c>
      <c r="K18" s="5">
        <v>1</v>
      </c>
      <c r="L18" s="9">
        <f t="shared" si="0"/>
        <v>4</v>
      </c>
      <c r="N18" s="17"/>
      <c r="O18" s="22" t="s">
        <v>38</v>
      </c>
      <c r="P18" s="3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</row>
    <row r="19" spans="1:27" x14ac:dyDescent="0.2">
      <c r="A19" s="23" t="s">
        <v>25</v>
      </c>
      <c r="B19" s="2">
        <f>LN((3+1)/(2+1))</f>
        <v>0.28768207245178085</v>
      </c>
      <c r="C19" s="2">
        <f>LN((3+1)/(1+1))</f>
        <v>0.69314718055994529</v>
      </c>
      <c r="D19" s="2">
        <f>LN((3+1)/(3+1))</f>
        <v>0</v>
      </c>
      <c r="E19" s="2">
        <f>LN((3+1)/(2+1))</f>
        <v>0.28768207245178085</v>
      </c>
      <c r="F19" s="2">
        <f>LN((3+1)/(1+1))</f>
        <v>0.69314718055994529</v>
      </c>
      <c r="G19" s="2">
        <f>LN((3+1)/(1+1))</f>
        <v>0.69314718055994529</v>
      </c>
      <c r="H19" s="2">
        <f>LN((3+1)/(2+1))</f>
        <v>0.28768207245178085</v>
      </c>
      <c r="I19" s="2">
        <f>LN((3+1)/(1+1))</f>
        <v>0.69314718055994529</v>
      </c>
      <c r="J19" s="2">
        <f>LN((3+1)/(1+1))</f>
        <v>0.69314718055994529</v>
      </c>
      <c r="K19" s="2">
        <f>LN((3+1)/(3+1))</f>
        <v>0</v>
      </c>
      <c r="L19" s="1"/>
      <c r="N19" s="1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7" x14ac:dyDescent="0.2">
      <c r="N20" s="17"/>
      <c r="P20" s="3" t="s">
        <v>26</v>
      </c>
    </row>
    <row r="21" spans="1:27" s="3" customFormat="1" x14ac:dyDescent="0.2">
      <c r="B21" s="3" t="s">
        <v>26</v>
      </c>
      <c r="N21" s="18"/>
    </row>
    <row r="22" spans="1:27" x14ac:dyDescent="0.2">
      <c r="N22" s="17"/>
      <c r="Q22" s="4" t="s">
        <v>13</v>
      </c>
      <c r="R22" s="4" t="s">
        <v>14</v>
      </c>
      <c r="S22" s="4" t="s">
        <v>15</v>
      </c>
      <c r="T22" s="4" t="s">
        <v>16</v>
      </c>
      <c r="U22" s="4" t="s">
        <v>17</v>
      </c>
      <c r="V22" s="4" t="s">
        <v>18</v>
      </c>
      <c r="W22" s="4" t="s">
        <v>19</v>
      </c>
      <c r="X22" s="4" t="s">
        <v>20</v>
      </c>
      <c r="Y22" s="4" t="s">
        <v>21</v>
      </c>
      <c r="Z22" s="4" t="s">
        <v>22</v>
      </c>
      <c r="AA22" s="7"/>
    </row>
    <row r="23" spans="1:27" x14ac:dyDescent="0.2">
      <c r="B23" s="4" t="s">
        <v>13</v>
      </c>
      <c r="C23" s="4" t="s">
        <v>14</v>
      </c>
      <c r="D23" s="4" t="s">
        <v>15</v>
      </c>
      <c r="E23" s="4" t="s">
        <v>16</v>
      </c>
      <c r="F23" s="4" t="s">
        <v>17</v>
      </c>
      <c r="G23" s="4" t="s">
        <v>18</v>
      </c>
      <c r="H23" s="4" t="s">
        <v>19</v>
      </c>
      <c r="I23" s="4" t="s">
        <v>20</v>
      </c>
      <c r="J23" s="4" t="s">
        <v>21</v>
      </c>
      <c r="K23" s="4" t="s">
        <v>22</v>
      </c>
      <c r="N23" s="17"/>
      <c r="P23" s="12" t="s">
        <v>36</v>
      </c>
      <c r="Q23" s="24">
        <f t="shared" ref="Q23:Z23" si="1">Q16*(Q17+1)</f>
        <v>1.2876820724517808</v>
      </c>
      <c r="R23" s="24">
        <f t="shared" si="1"/>
        <v>0</v>
      </c>
      <c r="S23" s="24">
        <f t="shared" si="1"/>
        <v>1</v>
      </c>
      <c r="T23" s="24">
        <f t="shared" si="1"/>
        <v>0</v>
      </c>
      <c r="U23" s="24">
        <f t="shared" si="1"/>
        <v>0</v>
      </c>
      <c r="V23" s="24">
        <f t="shared" si="1"/>
        <v>0</v>
      </c>
      <c r="W23" s="24">
        <f t="shared" si="1"/>
        <v>0</v>
      </c>
      <c r="X23" s="24">
        <f t="shared" si="1"/>
        <v>0</v>
      </c>
      <c r="Y23" s="24">
        <f t="shared" si="1"/>
        <v>0</v>
      </c>
      <c r="Z23" s="24">
        <f t="shared" si="1"/>
        <v>0</v>
      </c>
    </row>
    <row r="24" spans="1:27" x14ac:dyDescent="0.2">
      <c r="A24" s="12" t="s">
        <v>29</v>
      </c>
      <c r="B24" s="10">
        <f t="shared" ref="B24:K24" si="2">B16*(B19+1)</f>
        <v>1.2876820724517808</v>
      </c>
      <c r="C24" s="10">
        <f t="shared" si="2"/>
        <v>0</v>
      </c>
      <c r="D24" s="10">
        <f t="shared" si="2"/>
        <v>1</v>
      </c>
      <c r="E24" s="10">
        <f t="shared" si="2"/>
        <v>1.2876820724517808</v>
      </c>
      <c r="F24" s="10">
        <f t="shared" si="2"/>
        <v>0</v>
      </c>
      <c r="G24" s="10">
        <f t="shared" si="2"/>
        <v>1.6931471805599454</v>
      </c>
      <c r="H24" s="10">
        <f t="shared" si="2"/>
        <v>1.2876820724517808</v>
      </c>
      <c r="I24" s="10">
        <f t="shared" si="2"/>
        <v>1.6931471805599454</v>
      </c>
      <c r="J24" s="10">
        <f t="shared" si="2"/>
        <v>1.6931471805599454</v>
      </c>
      <c r="K24" s="10">
        <f t="shared" si="2"/>
        <v>2</v>
      </c>
      <c r="N24" s="17"/>
    </row>
    <row r="25" spans="1:27" s="11" customFormat="1" x14ac:dyDescent="0.2">
      <c r="A25" s="12" t="s">
        <v>30</v>
      </c>
      <c r="B25" s="10">
        <f>B17 * (B19 + 1)</f>
        <v>1.2876820724517808</v>
      </c>
      <c r="C25" s="10">
        <f>C17 * (C19 + 1)</f>
        <v>1.6931471805599454</v>
      </c>
      <c r="D25" s="10">
        <f t="shared" ref="D25:K25" si="3">D17*(D19+1)</f>
        <v>1</v>
      </c>
      <c r="E25" s="10">
        <f t="shared" si="3"/>
        <v>1.2876820724517808</v>
      </c>
      <c r="F25" s="10">
        <f t="shared" si="3"/>
        <v>0</v>
      </c>
      <c r="G25" s="10">
        <f t="shared" si="3"/>
        <v>0</v>
      </c>
      <c r="H25" s="10">
        <f t="shared" si="3"/>
        <v>0</v>
      </c>
      <c r="I25" s="10">
        <f t="shared" si="3"/>
        <v>0</v>
      </c>
      <c r="J25" s="10">
        <f t="shared" si="3"/>
        <v>0</v>
      </c>
      <c r="K25" s="10">
        <f t="shared" si="3"/>
        <v>1</v>
      </c>
      <c r="N25" s="19"/>
      <c r="P25" s="3" t="s">
        <v>28</v>
      </c>
    </row>
    <row r="26" spans="1:27" s="11" customFormat="1" x14ac:dyDescent="0.2">
      <c r="A26" s="12" t="s">
        <v>31</v>
      </c>
      <c r="B26" s="10">
        <f t="shared" ref="B26:K26" si="4">B18*(B19+1)</f>
        <v>0</v>
      </c>
      <c r="C26" s="10">
        <f t="shared" si="4"/>
        <v>0</v>
      </c>
      <c r="D26" s="10">
        <f t="shared" si="4"/>
        <v>1</v>
      </c>
      <c r="E26" s="10">
        <f t="shared" si="4"/>
        <v>0</v>
      </c>
      <c r="F26" s="10">
        <f t="shared" si="4"/>
        <v>1.6931471805599454</v>
      </c>
      <c r="G26" s="10">
        <f t="shared" si="4"/>
        <v>0</v>
      </c>
      <c r="H26" s="10">
        <f t="shared" si="4"/>
        <v>1.2876820724517808</v>
      </c>
      <c r="I26" s="10">
        <f t="shared" si="4"/>
        <v>0</v>
      </c>
      <c r="J26" s="10">
        <f t="shared" si="4"/>
        <v>0</v>
      </c>
      <c r="K26" s="10">
        <f t="shared" si="4"/>
        <v>1</v>
      </c>
      <c r="N26" s="19"/>
    </row>
    <row r="27" spans="1:27" x14ac:dyDescent="0.2">
      <c r="N27" s="17"/>
      <c r="P27" s="12" t="s">
        <v>36</v>
      </c>
      <c r="Q27" s="1">
        <f>SQRT(POWER(Q23,2) + POWER(S23,2))</f>
        <v>1.6303757602815718</v>
      </c>
    </row>
    <row r="28" spans="1:27" x14ac:dyDescent="0.2">
      <c r="B28" s="3" t="s">
        <v>28</v>
      </c>
      <c r="N28" s="17"/>
    </row>
    <row r="29" spans="1:27" x14ac:dyDescent="0.2">
      <c r="B29" s="3"/>
      <c r="N29" s="17"/>
      <c r="P29" s="3" t="s">
        <v>27</v>
      </c>
    </row>
    <row r="30" spans="1:27" x14ac:dyDescent="0.2">
      <c r="A30" s="12" t="s">
        <v>29</v>
      </c>
      <c r="B30" s="13">
        <f>SQRT(POWER(B24,2)  + POWER(D24,2) + POWER(E24,2) + POWER(G24,2) + POWER(H24,2) + POWER(I24,2) + POWER(J24,2) + POWER(K24,2))</f>
        <v>4.3098280109832015</v>
      </c>
      <c r="N30" s="17"/>
    </row>
    <row r="31" spans="1:27" x14ac:dyDescent="0.2">
      <c r="A31" s="12" t="s">
        <v>30</v>
      </c>
      <c r="B31" s="14">
        <f>SQRT(POWER(B25,2) + POWER(C25,2) + POWER(D25,2) + POWER(E25,2) + POWER(K25,2))</f>
        <v>2.8605939268734946</v>
      </c>
      <c r="N31" s="17"/>
      <c r="Q31" s="4" t="s">
        <v>13</v>
      </c>
      <c r="R31" s="4" t="s">
        <v>14</v>
      </c>
      <c r="S31" s="4" t="s">
        <v>15</v>
      </c>
      <c r="T31" s="4" t="s">
        <v>16</v>
      </c>
      <c r="U31" s="4" t="s">
        <v>17</v>
      </c>
      <c r="V31" s="4" t="s">
        <v>18</v>
      </c>
      <c r="W31" s="4" t="s">
        <v>19</v>
      </c>
      <c r="X31" s="4" t="s">
        <v>20</v>
      </c>
      <c r="Y31" s="4" t="s">
        <v>21</v>
      </c>
      <c r="Z31" s="4" t="s">
        <v>22</v>
      </c>
    </row>
    <row r="32" spans="1:27" x14ac:dyDescent="0.2">
      <c r="A32" s="12" t="s">
        <v>31</v>
      </c>
      <c r="B32" s="14">
        <f>SQRT(POWER(D26,2) + POWER(F26,2) + POWER(H26,2) + POWER(K26,2))</f>
        <v>2.5543829968804221</v>
      </c>
      <c r="N32" s="17"/>
      <c r="P32" s="12" t="s">
        <v>36</v>
      </c>
      <c r="Q32" s="24">
        <f>Q23/Q27</f>
        <v>0.78980692906609051</v>
      </c>
      <c r="R32" s="24">
        <f>R23/Q27</f>
        <v>0</v>
      </c>
      <c r="S32" s="24">
        <f>S23/Q27</f>
        <v>0.6133555370249717</v>
      </c>
      <c r="T32" s="24">
        <f>T23/Q27</f>
        <v>0</v>
      </c>
      <c r="U32" s="24">
        <f>U23/Q27</f>
        <v>0</v>
      </c>
      <c r="V32" s="24">
        <f>V23/Q27</f>
        <v>0</v>
      </c>
      <c r="W32" s="24">
        <f>W23/Q27</f>
        <v>0</v>
      </c>
      <c r="X32" s="24">
        <f>X23/Q27</f>
        <v>0</v>
      </c>
      <c r="Y32" s="24">
        <f>Y23/Q27</f>
        <v>0</v>
      </c>
      <c r="Z32" s="24">
        <f>Z23/Q27</f>
        <v>0</v>
      </c>
    </row>
    <row r="33" spans="1:14" x14ac:dyDescent="0.2">
      <c r="N33" s="17"/>
    </row>
    <row r="34" spans="1:14" x14ac:dyDescent="0.2">
      <c r="B34" s="3" t="s">
        <v>27</v>
      </c>
      <c r="N34" s="17"/>
    </row>
    <row r="35" spans="1:14" x14ac:dyDescent="0.2">
      <c r="N35" s="17"/>
    </row>
    <row r="36" spans="1:14" x14ac:dyDescent="0.2">
      <c r="B36" s="4" t="s">
        <v>13</v>
      </c>
      <c r="C36" s="4" t="s">
        <v>14</v>
      </c>
      <c r="D36" s="4" t="s">
        <v>15</v>
      </c>
      <c r="E36" s="4" t="s">
        <v>16</v>
      </c>
      <c r="F36" s="4" t="s">
        <v>17</v>
      </c>
      <c r="G36" s="4" t="s">
        <v>18</v>
      </c>
      <c r="H36" s="4" t="s">
        <v>19</v>
      </c>
      <c r="I36" s="4" t="s">
        <v>20</v>
      </c>
      <c r="J36" s="4" t="s">
        <v>21</v>
      </c>
      <c r="K36" s="4" t="s">
        <v>22</v>
      </c>
      <c r="N36" s="17"/>
    </row>
    <row r="37" spans="1:14" x14ac:dyDescent="0.2">
      <c r="A37" s="12" t="s">
        <v>29</v>
      </c>
      <c r="B37" s="1">
        <f>B24/B30</f>
        <v>0.29877806473256963</v>
      </c>
      <c r="C37" s="1">
        <f>C24/B30</f>
        <v>0</v>
      </c>
      <c r="D37" s="1">
        <f>D24/B30</f>
        <v>0.23202782047255521</v>
      </c>
      <c r="E37" s="1">
        <f>E24/B30</f>
        <v>0.29877806473256963</v>
      </c>
      <c r="F37" s="1">
        <f>F24/B30</f>
        <v>0</v>
      </c>
      <c r="G37" s="1">
        <f>G24/B30</f>
        <v>0.39285725004457606</v>
      </c>
      <c r="H37" s="1">
        <f>H24/B30</f>
        <v>0.29877806473256963</v>
      </c>
      <c r="I37" s="1">
        <f>I24/B30</f>
        <v>0.39285725004457606</v>
      </c>
      <c r="J37" s="1">
        <f>J24/B30</f>
        <v>0.39285725004457606</v>
      </c>
      <c r="K37" s="1">
        <f>K24/B30</f>
        <v>0.46405564094511043</v>
      </c>
      <c r="N37" s="17"/>
    </row>
    <row r="38" spans="1:14" x14ac:dyDescent="0.2">
      <c r="A38" s="12" t="s">
        <v>30</v>
      </c>
      <c r="B38" s="1">
        <f>B25/B31</f>
        <v>0.45014500672563534</v>
      </c>
      <c r="C38" s="1">
        <f>C25/B31</f>
        <v>0.59188658853459919</v>
      </c>
      <c r="D38" s="1">
        <f>D25/B31</f>
        <v>0.3495777539781596</v>
      </c>
      <c r="E38" s="1">
        <f>E25/B31</f>
        <v>0.45014500672563534</v>
      </c>
      <c r="F38" s="1">
        <f>F25/B31</f>
        <v>0</v>
      </c>
      <c r="G38" s="1">
        <f>G25/B31</f>
        <v>0</v>
      </c>
      <c r="H38" s="1">
        <f>H25/B31</f>
        <v>0</v>
      </c>
      <c r="I38" s="1">
        <f>I25/B31</f>
        <v>0</v>
      </c>
      <c r="J38" s="1">
        <f>J25/B31</f>
        <v>0</v>
      </c>
      <c r="K38" s="1">
        <f>K25/B31</f>
        <v>0.3495777539781596</v>
      </c>
      <c r="N38" s="17"/>
    </row>
    <row r="39" spans="1:14" x14ac:dyDescent="0.2">
      <c r="A39" s="12" t="s">
        <v>31</v>
      </c>
      <c r="B39" s="1">
        <f>B26/B32</f>
        <v>0</v>
      </c>
      <c r="C39" s="1">
        <f>C26/B32</f>
        <v>0</v>
      </c>
      <c r="D39" s="1">
        <f>D26/B32</f>
        <v>0.39148397136265967</v>
      </c>
      <c r="E39" s="1">
        <f>E26/B32</f>
        <v>0</v>
      </c>
      <c r="F39" s="1">
        <f>F26/B32</f>
        <v>0.66283998234709762</v>
      </c>
      <c r="G39" s="1">
        <f>G26/B32</f>
        <v>0</v>
      </c>
      <c r="H39" s="1">
        <f>H26/B32</f>
        <v>0.50410689157592325</v>
      </c>
      <c r="I39" s="1">
        <f>I26/B32</f>
        <v>0</v>
      </c>
      <c r="J39" s="1">
        <f>J26/B32</f>
        <v>0</v>
      </c>
      <c r="K39" s="1">
        <f>K26/B32</f>
        <v>0.39148397136265967</v>
      </c>
      <c r="N39" s="17"/>
    </row>
    <row r="40" spans="1:14" x14ac:dyDescent="0.2">
      <c r="N40" s="17"/>
    </row>
    <row r="41" spans="1:14" s="17" customFormat="1" x14ac:dyDescent="0.2"/>
    <row r="43" spans="1:14" s="25" customFormat="1" x14ac:dyDescent="0.2">
      <c r="A43" s="25" t="s">
        <v>39</v>
      </c>
    </row>
    <row r="44" spans="1:14" s="25" customFormat="1" x14ac:dyDescent="0.2"/>
    <row r="45" spans="1:14" x14ac:dyDescent="0.2">
      <c r="B45" s="4" t="s">
        <v>43</v>
      </c>
      <c r="C45" s="4" t="s">
        <v>44</v>
      </c>
      <c r="D45" s="12" t="s">
        <v>45</v>
      </c>
      <c r="E45" s="12" t="s">
        <v>46</v>
      </c>
    </row>
    <row r="46" spans="1:14" x14ac:dyDescent="0.2">
      <c r="A46" s="26" t="s">
        <v>40</v>
      </c>
      <c r="B46" s="1">
        <f>B37*Q32+C37*R32+D37*S32+E37*T32+F37*U32+G37*V32+H37*W32+I37*X32+J37*Y32+K37*Z32</f>
        <v>0.37829253420941822</v>
      </c>
      <c r="C46" s="1">
        <f>SQRT(POWER(B37,2)+POWER(D37,2)+POWER(E37,2)+POWER(G37,2)+POWER(H37,2)+POWER(I37,2)+POWER(J37,2)+POWER(K37,2))</f>
        <v>0.99999999999999989</v>
      </c>
      <c r="D46" s="1">
        <f>SQRT(POWER(Q32,2)+POWER(S32,2))</f>
        <v>1</v>
      </c>
      <c r="E46" s="1">
        <f>B46/(C46*D46)</f>
        <v>0.37829253420941827</v>
      </c>
      <c r="G46" s="25" t="s">
        <v>49</v>
      </c>
    </row>
    <row r="47" spans="1:14" x14ac:dyDescent="0.2">
      <c r="A47" s="26" t="s">
        <v>41</v>
      </c>
      <c r="B47" s="1">
        <f>B38*Q32+C38*R32+D38*S32+E38*T32+F38*U32+G38*V32+H38*W32+I38*X32+J38*Y32+K38*Z32</f>
        <v>0.56994309641966623</v>
      </c>
      <c r="C47" s="1">
        <f>SQRT(POWER(B38,2)+POWER(C38,2)+POWER(D38,2)+POWER(E38,2)+POWER(K38,2))</f>
        <v>0.99999999999999989</v>
      </c>
      <c r="D47" s="1">
        <f>SQRT(POWER(Q32,2)+POWER(S32,2))</f>
        <v>1</v>
      </c>
      <c r="E47" s="1">
        <f t="shared" ref="E47:E48" si="5">B47/(C47*D47)</f>
        <v>0.56994309641966634</v>
      </c>
      <c r="G47" s="25" t="s">
        <v>47</v>
      </c>
    </row>
    <row r="48" spans="1:14" x14ac:dyDescent="0.2">
      <c r="A48" s="26" t="s">
        <v>42</v>
      </c>
      <c r="B48" s="1">
        <f>B39*Q32+C39*R32+D39*S32+E39*T32+F39*U32+G39*V32+H39*W32+I39*X32+J39*Y32+K39*Z32</f>
        <v>0.24011886149181277</v>
      </c>
      <c r="C48" s="1">
        <f>SQRT(POWER(D39,2)+POWER(F39,2)+POWER(H39,2)+POWER(K39,2))</f>
        <v>0.99999999999999989</v>
      </c>
      <c r="D48" s="1">
        <f>SQRT(POWER(Q32,2)+POWER(S32,2))</f>
        <v>1</v>
      </c>
      <c r="E48" s="1">
        <f t="shared" si="5"/>
        <v>0.2401188614918128</v>
      </c>
      <c r="G48" s="25" t="s">
        <v>48</v>
      </c>
    </row>
  </sheetData>
  <mergeCells count="4">
    <mergeCell ref="B1:K1"/>
    <mergeCell ref="B2:K2"/>
    <mergeCell ref="B4:K4"/>
    <mergeCell ref="B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Wyld(e)</dc:creator>
  <cp:lastModifiedBy>Bowen Wyld(e)</cp:lastModifiedBy>
  <dcterms:created xsi:type="dcterms:W3CDTF">2025-08-27T03:28:36Z</dcterms:created>
  <dcterms:modified xsi:type="dcterms:W3CDTF">2025-08-27T08:31:43Z</dcterms:modified>
</cp:coreProperties>
</file>