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ssane\Documents\Projet_Electronique\TrackerGPS\"/>
    </mc:Choice>
  </mc:AlternateContent>
  <bookViews>
    <workbookView xWindow="0" yWindow="0" windowWidth="16380" windowHeight="8190" tabRatio="987" activeTab="2"/>
  </bookViews>
  <sheets>
    <sheet name="Modes" sheetId="1" r:id="rId1"/>
    <sheet name="Conso inst" sheetId="2" r:id="rId2"/>
    <sheet name="Bilan energetique" sheetId="3" r:id="rId3"/>
    <sheet name="Autonomie" sheetId="4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4" i="3" l="1"/>
  <c r="K6" i="2" l="1"/>
  <c r="K5" i="2"/>
  <c r="F12" i="4" l="1"/>
  <c r="C47" i="3"/>
  <c r="C46" i="3"/>
  <c r="C45" i="3"/>
  <c r="K8" i="2"/>
  <c r="D47" i="3" s="1"/>
  <c r="B8" i="2"/>
  <c r="B47" i="3" s="1"/>
  <c r="K7" i="2"/>
  <c r="D46" i="3" s="1"/>
  <c r="B7" i="2"/>
  <c r="B46" i="3" s="1"/>
  <c r="D45" i="3"/>
  <c r="B6" i="2"/>
  <c r="B45" i="3" s="1"/>
  <c r="D44" i="3"/>
  <c r="B5" i="2"/>
  <c r="B44" i="3" s="1"/>
  <c r="E46" i="3" l="1"/>
  <c r="E44" i="3"/>
  <c r="E47" i="3"/>
  <c r="E45" i="3"/>
  <c r="E48" i="3" l="1"/>
  <c r="F48" i="3" s="1"/>
  <c r="F47" i="3" l="1"/>
  <c r="F13" i="4"/>
  <c r="F14" i="4" s="1"/>
  <c r="F44" i="3"/>
  <c r="F46" i="3"/>
  <c r="F45" i="3"/>
</calcChain>
</file>

<file path=xl/sharedStrings.xml><?xml version="1.0" encoding="utf-8"?>
<sst xmlns="http://schemas.openxmlformats.org/spreadsheetml/2006/main" count="53" uniqueCount="49">
  <si>
    <t>Modes de fonctionnement</t>
  </si>
  <si>
    <t>Mode</t>
  </si>
  <si>
    <t>Description</t>
  </si>
  <si>
    <t>Temps (s/j)</t>
  </si>
  <si>
    <t>Commentaire</t>
  </si>
  <si>
    <t>mode1</t>
  </si>
  <si>
    <t>mode2</t>
  </si>
  <si>
    <t>mode3</t>
  </si>
  <si>
    <t>mode4</t>
  </si>
  <si>
    <t>Consommation instantanée (µA)</t>
  </si>
  <si>
    <t>Total</t>
  </si>
  <si>
    <t>Bilan énergétique journalier</t>
  </si>
  <si>
    <t>Energie (mA.h)</t>
  </si>
  <si>
    <t>% total</t>
  </si>
  <si>
    <t>Total par jour (mA.h/j)</t>
  </si>
  <si>
    <t>Estimation de la durée de vie de la source d'énergie</t>
  </si>
  <si>
    <t>Type de source</t>
  </si>
  <si>
    <t>Fournisseur &amp; Référence</t>
  </si>
  <si>
    <t>Capacité (mA.h)</t>
  </si>
  <si>
    <t>Théorique</t>
  </si>
  <si>
    <t>Design</t>
  </si>
  <si>
    <t>Décote</t>
  </si>
  <si>
    <t>Capacité théorique (mA.h)</t>
  </si>
  <si>
    <t>Tension minimale correspondante (V)</t>
  </si>
  <si>
    <t>Durée de vie / Vieillissement (an)</t>
  </si>
  <si>
    <t>Variabilité  fournisseur à fournisseur</t>
  </si>
  <si>
    <t>Appels de courant (mA)</t>
  </si>
  <si>
    <t>Température mini (°C)</t>
  </si>
  <si>
    <t>Capacité estimée (mA.h)</t>
  </si>
  <si>
    <t>Consommation journalière moyenne (mA.h)</t>
  </si>
  <si>
    <t>Autonomie estimée (j)</t>
  </si>
  <si>
    <t>Vcc = 3,3 V</t>
  </si>
  <si>
    <t>Microcontroleur</t>
  </si>
  <si>
    <t>Pic de courant = 2A</t>
  </si>
  <si>
    <t>Module GSM Quectel M95</t>
  </si>
  <si>
    <t>Module GPS Quectel L86</t>
  </si>
  <si>
    <t>LED</t>
  </si>
  <si>
    <t>LDO GPS</t>
  </si>
  <si>
    <t>Vcc = Vbat + 225mV =3,925v</t>
  </si>
  <si>
    <t>LDO USB</t>
  </si>
  <si>
    <t>Vcc = 3,3V</t>
  </si>
  <si>
    <t>LDO  UC</t>
  </si>
  <si>
    <t>CHARGER</t>
  </si>
  <si>
    <t>Mode reception SMS : Module GSM en mode IDLE, MCU actif et GPS éteint.</t>
  </si>
  <si>
    <t>1 mA.h = 3600 mA.s</t>
  </si>
  <si>
    <t>Mode veille : Module GSM en route (SLEEP), Module GPS eteint pendant 4 min, MCU SLEEP (Fsys = 1Mhz)</t>
  </si>
  <si>
    <t>Mode Actif : Module GSM en route (SLEEP), MCU actif, Module GPS réveille pendant 1 min en mode full power</t>
  </si>
  <si>
    <t>12*4min / h</t>
  </si>
  <si>
    <t>12*1min 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</si>
</sst>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"/>
    <numFmt numFmtId="166" formatCode="0.0%"/>
    <numFmt numFmtId="167" formatCode="0.0"/>
  </numFmts>
  <fonts count="4" x14ac:knownFonts="1">
    <font>
      <sz val="10"/>
      <name val="Arial"/>
      <family val="2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84747"/>
        <bgColor rgb="FF993366"/>
      </patternFill>
    </fill>
    <fill>
      <patternFill patternType="solid">
        <fgColor rgb="FFEB613D"/>
        <bgColor rgb="FFFF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8">
    <border>
      <left/>
      <right/>
      <top/>
      <bottom/>
      <diagonal/>
    </border>
    <border>
      <left style="thin">
        <color rgb="FF800000"/>
      </left>
      <right style="hair">
        <color rgb="FF800000"/>
      </right>
      <top style="thin">
        <color rgb="FF800000"/>
      </top>
      <bottom style="hair">
        <color rgb="FF800000"/>
      </bottom>
      <diagonal/>
    </border>
    <border>
      <left style="hair">
        <color rgb="FF800000"/>
      </left>
      <right style="thin">
        <color rgb="FF800000"/>
      </right>
      <top/>
      <bottom style="hair">
        <color rgb="FF800000"/>
      </bottom>
      <diagonal/>
    </border>
    <border>
      <left style="thin">
        <color rgb="FF800000"/>
      </left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/>
    <xf numFmtId="49" fontId="2" fillId="4" borderId="3" xfId="0" applyNumberFormat="1" applyFont="1" applyFill="1" applyBorder="1" applyAlignment="1"/>
    <xf numFmtId="0" fontId="3" fillId="5" borderId="4" xfId="0" applyFont="1" applyFill="1" applyBorder="1" applyAlignment="1"/>
    <xf numFmtId="0" fontId="2" fillId="5" borderId="4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/>
    <xf numFmtId="0" fontId="2" fillId="5" borderId="5" xfId="0" applyFont="1" applyFill="1" applyBorder="1" applyAlignment="1"/>
    <xf numFmtId="0" fontId="2" fillId="4" borderId="3" xfId="0" applyFont="1" applyFill="1" applyBorder="1" applyAlignment="1"/>
    <xf numFmtId="164" fontId="2" fillId="5" borderId="3" xfId="0" applyNumberFormat="1" applyFont="1" applyFill="1" applyBorder="1" applyAlignment="1"/>
    <xf numFmtId="164" fontId="2" fillId="4" borderId="3" xfId="0" applyNumberFormat="1" applyFont="1" applyFill="1" applyBorder="1" applyAlignment="1"/>
    <xf numFmtId="0" fontId="2" fillId="4" borderId="6" xfId="0" applyFont="1" applyFill="1" applyBorder="1" applyAlignment="1"/>
    <xf numFmtId="1" fontId="2" fillId="5" borderId="3" xfId="0" applyNumberFormat="1" applyFont="1" applyFill="1" applyBorder="1" applyAlignment="1"/>
    <xf numFmtId="165" fontId="2" fillId="5" borderId="3" xfId="0" applyNumberFormat="1" applyFont="1" applyFill="1" applyBorder="1" applyAlignment="1"/>
    <xf numFmtId="166" fontId="2" fillId="5" borderId="3" xfId="0" applyNumberFormat="1" applyFont="1" applyFill="1" applyBorder="1" applyAlignment="1"/>
    <xf numFmtId="0" fontId="2" fillId="4" borderId="7" xfId="0" applyFont="1" applyFill="1" applyBorder="1" applyAlignment="1"/>
    <xf numFmtId="164" fontId="2" fillId="6" borderId="3" xfId="0" applyNumberFormat="1" applyFont="1" applyFill="1" applyBorder="1" applyAlignment="1"/>
    <xf numFmtId="167" fontId="2" fillId="5" borderId="3" xfId="0" applyNumberFormat="1" applyFont="1" applyFill="1" applyBorder="1" applyAlignment="1"/>
    <xf numFmtId="9" fontId="2" fillId="5" borderId="3" xfId="0" applyNumberFormat="1" applyFont="1" applyFill="1" applyBorder="1" applyAlignment="1"/>
    <xf numFmtId="167" fontId="2" fillId="6" borderId="3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164" fontId="2" fillId="5" borderId="7" xfId="0" applyNumberFormat="1" applyFont="1" applyFill="1" applyBorder="1" applyAlignment="1"/>
    <xf numFmtId="164" fontId="2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B613D"/>
      <rgbColor rgb="FF666699"/>
      <rgbColor rgb="FF969696"/>
      <rgbColor rgb="FF003366"/>
      <rgbColor rgb="FF339966"/>
      <rgbColor rgb="FF003300"/>
      <rgbColor rgb="FF333300"/>
      <rgbColor rgb="FF993300"/>
      <rgbColor rgb="FFB84747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855678110921199"/>
          <c:y val="3.7274096385542202E-2"/>
          <c:w val="0.38900108746310402"/>
          <c:h val="0.9427710843373490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>
              <a:solidFill>
                <a:srgbClr val="000000"/>
              </a:solidFill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>
                <a:solidFill>
                  <a:srgbClr val="000000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'Bilan energetique'!$B$44:$B$47</c:f>
              <c:strCache>
                <c:ptCount val="4"/>
                <c:pt idx="0">
                  <c:v>mode1</c:v>
                </c:pt>
                <c:pt idx="1">
                  <c:v>mode2</c:v>
                </c:pt>
                <c:pt idx="2">
                  <c:v>mode3</c:v>
                </c:pt>
                <c:pt idx="3">
                  <c:v>mode4</c:v>
                </c:pt>
              </c:strCache>
            </c:strRef>
          </c:cat>
          <c:val>
            <c:numRef>
              <c:f>'Bilan energetique'!$F$44:$F$47</c:f>
              <c:numCache>
                <c:formatCode>0.0%</c:formatCode>
                <c:ptCount val="4"/>
                <c:pt idx="0">
                  <c:v>0.22399222534216601</c:v>
                </c:pt>
                <c:pt idx="1">
                  <c:v>0.77600777465783399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673605716948897"/>
          <c:y val="0.28614457831325302"/>
        </c:manualLayout>
      </c:layout>
      <c:overlay val="0"/>
      <c:spPr>
        <a:noFill/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42</xdr:row>
      <xdr:rowOff>10800</xdr:rowOff>
    </xdr:from>
    <xdr:to>
      <xdr:col>8</xdr:col>
      <xdr:colOff>769875</xdr:colOff>
      <xdr:row>47</xdr:row>
      <xdr:rowOff>157320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zoomScaleNormal="100" workbookViewId="0">
      <selection activeCell="D10" sqref="D10"/>
    </sheetView>
  </sheetViews>
  <sheetFormatPr baseColWidth="10" defaultColWidth="9.140625" defaultRowHeight="12.75" x14ac:dyDescent="0.2"/>
  <cols>
    <col min="1" max="1" width="11.5703125"/>
    <col min="2" max="2" width="14.28515625"/>
    <col min="3" max="3" width="98.85546875" bestFit="1" customWidth="1"/>
    <col min="4" max="4" width="11.28515625"/>
    <col min="5" max="5" width="21.7109375"/>
    <col min="6" max="1025" width="11.5703125"/>
  </cols>
  <sheetData>
    <row r="3" spans="2:5" ht="15.75" x14ac:dyDescent="0.25">
      <c r="B3" s="20" t="s">
        <v>0</v>
      </c>
      <c r="C3" s="20"/>
      <c r="D3" s="20"/>
      <c r="E3" s="20"/>
    </row>
    <row r="4" spans="2:5" ht="15.75" x14ac:dyDescent="0.25">
      <c r="B4" s="1" t="s">
        <v>1</v>
      </c>
      <c r="C4" s="1" t="s">
        <v>2</v>
      </c>
      <c r="D4" s="1" t="s">
        <v>3</v>
      </c>
      <c r="E4" s="1" t="s">
        <v>4</v>
      </c>
    </row>
    <row r="5" spans="2:5" ht="15.75" x14ac:dyDescent="0.25">
      <c r="B5" s="2" t="s">
        <v>5</v>
      </c>
      <c r="C5" s="3" t="s">
        <v>45</v>
      </c>
      <c r="D5" s="4">
        <v>69120</v>
      </c>
      <c r="E5" s="5" t="s">
        <v>47</v>
      </c>
    </row>
    <row r="6" spans="2:5" ht="15.75" x14ac:dyDescent="0.25">
      <c r="B6" s="2" t="s">
        <v>6</v>
      </c>
      <c r="C6" s="3" t="s">
        <v>46</v>
      </c>
      <c r="D6" s="4">
        <v>17280</v>
      </c>
      <c r="E6" s="5" t="s">
        <v>48</v>
      </c>
    </row>
    <row r="7" spans="2:5" ht="15.75" x14ac:dyDescent="0.25">
      <c r="B7" s="2" t="s">
        <v>7</v>
      </c>
      <c r="C7" s="3" t="s">
        <v>43</v>
      </c>
      <c r="D7" s="4"/>
      <c r="E7" s="5"/>
    </row>
    <row r="8" spans="2:5" ht="15.75" x14ac:dyDescent="0.25">
      <c r="B8" s="2" t="s">
        <v>8</v>
      </c>
      <c r="C8" s="6"/>
      <c r="D8" s="7"/>
      <c r="E8" s="5"/>
    </row>
  </sheetData>
  <mergeCells count="1">
    <mergeCell ref="B3:E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zoomScaleNormal="100" workbookViewId="0">
      <selection activeCell="E6" sqref="E6"/>
    </sheetView>
  </sheetViews>
  <sheetFormatPr baseColWidth="10" defaultColWidth="9.140625" defaultRowHeight="12.75" x14ac:dyDescent="0.2"/>
  <cols>
    <col min="1" max="2" width="11.5703125"/>
    <col min="3" max="3" width="27.85546875" bestFit="1" customWidth="1"/>
    <col min="4" max="4" width="27" bestFit="1" customWidth="1"/>
    <col min="5" max="5" width="16.7109375" bestFit="1" customWidth="1"/>
    <col min="6" max="6" width="10.140625" bestFit="1" customWidth="1"/>
    <col min="7" max="8" width="15.5703125"/>
    <col min="9" max="9" width="10.85546875" bestFit="1" customWidth="1"/>
    <col min="10" max="10" width="12.42578125" bestFit="1" customWidth="1"/>
    <col min="11" max="1027" width="11.5703125"/>
  </cols>
  <sheetData>
    <row r="3" spans="2:11" ht="15.75" x14ac:dyDescent="0.25">
      <c r="B3" s="20" t="s">
        <v>9</v>
      </c>
      <c r="C3" s="20"/>
      <c r="D3" s="20"/>
      <c r="E3" s="20"/>
      <c r="F3" s="20"/>
      <c r="G3" s="20"/>
      <c r="H3" s="20"/>
      <c r="I3" s="20"/>
      <c r="J3" s="20"/>
      <c r="K3" s="20"/>
    </row>
    <row r="4" spans="2:11" ht="15.75" x14ac:dyDescent="0.25">
      <c r="B4" s="1" t="s">
        <v>1</v>
      </c>
      <c r="C4" s="1" t="s">
        <v>34</v>
      </c>
      <c r="D4" s="1" t="s">
        <v>35</v>
      </c>
      <c r="E4" s="1" t="s">
        <v>32</v>
      </c>
      <c r="F4" s="1" t="s">
        <v>36</v>
      </c>
      <c r="G4" s="1" t="s">
        <v>41</v>
      </c>
      <c r="H4" s="1" t="s">
        <v>37</v>
      </c>
      <c r="I4" s="1" t="s">
        <v>39</v>
      </c>
      <c r="J4" s="1" t="s">
        <v>42</v>
      </c>
      <c r="K4" s="1" t="s">
        <v>10</v>
      </c>
    </row>
    <row r="5" spans="2:11" ht="15.75" x14ac:dyDescent="0.25">
      <c r="B5" s="8" t="str">
        <f>Modes!B5</f>
        <v>mode1</v>
      </c>
      <c r="C5" s="9">
        <v>1300</v>
      </c>
      <c r="D5" s="9">
        <v>0</v>
      </c>
      <c r="E5" s="9">
        <v>0.4</v>
      </c>
      <c r="F5" s="9">
        <v>0</v>
      </c>
      <c r="G5" s="9">
        <v>850</v>
      </c>
      <c r="H5" s="9">
        <v>0.01</v>
      </c>
      <c r="I5" s="9">
        <v>0.01</v>
      </c>
      <c r="J5" s="9"/>
      <c r="K5" s="10">
        <f>SUM(C5:I5)</f>
        <v>2150.4200000000005</v>
      </c>
    </row>
    <row r="6" spans="2:11" ht="15.75" x14ac:dyDescent="0.25">
      <c r="B6" s="8" t="str">
        <f>Modes!B6</f>
        <v>mode2</v>
      </c>
      <c r="C6" s="9">
        <v>1300</v>
      </c>
      <c r="D6" s="9">
        <v>26000</v>
      </c>
      <c r="E6" s="9">
        <v>800</v>
      </c>
      <c r="F6" s="9">
        <v>0</v>
      </c>
      <c r="G6" s="9">
        <v>850</v>
      </c>
      <c r="H6" s="9">
        <v>850</v>
      </c>
      <c r="I6" s="9">
        <v>0.01</v>
      </c>
      <c r="J6" s="9"/>
      <c r="K6" s="10">
        <f>SUM(C6:I6)</f>
        <v>29800.01</v>
      </c>
    </row>
    <row r="7" spans="2:11" ht="15.75" x14ac:dyDescent="0.25">
      <c r="B7" s="8" t="str">
        <f>Modes!B7</f>
        <v>mode3</v>
      </c>
      <c r="C7" s="9"/>
      <c r="D7" s="9"/>
      <c r="E7" s="9"/>
      <c r="F7" s="9"/>
      <c r="G7" s="9"/>
      <c r="H7" s="9"/>
      <c r="I7" s="9"/>
      <c r="J7" s="9"/>
      <c r="K7" s="10">
        <f>SUM(C7:H7)</f>
        <v>0</v>
      </c>
    </row>
    <row r="8" spans="2:11" ht="15.75" x14ac:dyDescent="0.25">
      <c r="B8" s="11" t="str">
        <f>Modes!B8</f>
        <v>mode4</v>
      </c>
      <c r="C8" s="9"/>
      <c r="D8" s="9"/>
      <c r="E8" s="9"/>
      <c r="F8" s="9"/>
      <c r="G8" s="9"/>
      <c r="H8" s="9"/>
      <c r="I8" s="9"/>
      <c r="J8" s="9"/>
      <c r="K8" s="10">
        <f>SUM(C8:H8)</f>
        <v>0</v>
      </c>
    </row>
    <row r="9" spans="2:11" x14ac:dyDescent="0.2">
      <c r="C9" t="s">
        <v>38</v>
      </c>
      <c r="D9" t="s">
        <v>31</v>
      </c>
      <c r="E9" t="s">
        <v>40</v>
      </c>
    </row>
    <row r="10" spans="2:11" x14ac:dyDescent="0.2">
      <c r="C10" t="s">
        <v>33</v>
      </c>
    </row>
  </sheetData>
  <mergeCells count="1">
    <mergeCell ref="B3:K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:I51"/>
  <sheetViews>
    <sheetView tabSelected="1" topLeftCell="A41" zoomScaleNormal="100" workbookViewId="0">
      <selection activeCell="C44" sqref="C44"/>
    </sheetView>
  </sheetViews>
  <sheetFormatPr baseColWidth="10" defaultColWidth="9.140625" defaultRowHeight="12.75" x14ac:dyDescent="0.2"/>
  <cols>
    <col min="1" max="2" width="11.5703125"/>
    <col min="3" max="3" width="18.140625" customWidth="1"/>
    <col min="4" max="4" width="31.28515625"/>
    <col min="5" max="5" width="19.28515625"/>
    <col min="6" max="1025" width="11.5703125"/>
  </cols>
  <sheetData>
    <row r="42" spans="2:9" ht="15.75" x14ac:dyDescent="0.25">
      <c r="B42" s="20" t="s">
        <v>11</v>
      </c>
      <c r="C42" s="20"/>
      <c r="D42" s="20"/>
      <c r="E42" s="20"/>
      <c r="F42" s="20"/>
      <c r="G42" s="20"/>
      <c r="H42" s="20"/>
      <c r="I42" s="20"/>
    </row>
    <row r="43" spans="2:9" ht="15.75" x14ac:dyDescent="0.25">
      <c r="B43" s="1" t="s">
        <v>1</v>
      </c>
      <c r="C43" s="1" t="s">
        <v>3</v>
      </c>
      <c r="D43" s="1" t="s">
        <v>9</v>
      </c>
      <c r="E43" s="1" t="s">
        <v>12</v>
      </c>
      <c r="F43" s="1" t="s">
        <v>13</v>
      </c>
    </row>
    <row r="44" spans="2:9" ht="15.75" x14ac:dyDescent="0.25">
      <c r="B44" s="8" t="str">
        <f>'Conso inst'!B5</f>
        <v>mode1</v>
      </c>
      <c r="C44" s="12">
        <f>Modes!D5</f>
        <v>69120</v>
      </c>
      <c r="D44" s="9">
        <f>'Conso inst'!K5</f>
        <v>2150.4200000000005</v>
      </c>
      <c r="E44" s="13">
        <f>C44*D44/(3600*1000)</f>
        <v>41.288064000000013</v>
      </c>
      <c r="F44" s="14">
        <f>E44/E48</f>
        <v>0.22399222534216601</v>
      </c>
    </row>
    <row r="45" spans="2:9" ht="15.75" x14ac:dyDescent="0.25">
      <c r="B45" s="8" t="str">
        <f>'Conso inst'!B6</f>
        <v>mode2</v>
      </c>
      <c r="C45" s="12">
        <f>Modes!D6</f>
        <v>17280</v>
      </c>
      <c r="D45" s="9">
        <f>'Conso inst'!K6</f>
        <v>29800.01</v>
      </c>
      <c r="E45" s="13">
        <f>C45*D45/(3600*1000)</f>
        <v>143.04004799999998</v>
      </c>
      <c r="F45" s="14">
        <f>E45/E48</f>
        <v>0.77600777465783399</v>
      </c>
    </row>
    <row r="46" spans="2:9" ht="15.75" x14ac:dyDescent="0.25">
      <c r="B46" s="8" t="str">
        <f>'Conso inst'!B7</f>
        <v>mode3</v>
      </c>
      <c r="C46" s="12">
        <f>Modes!D7</f>
        <v>0</v>
      </c>
      <c r="D46" s="9">
        <f>'Conso inst'!K7</f>
        <v>0</v>
      </c>
      <c r="E46" s="13">
        <f>C46*D46/(3600*1000)</f>
        <v>0</v>
      </c>
      <c r="F46" s="14">
        <f>E46/E48</f>
        <v>0</v>
      </c>
    </row>
    <row r="47" spans="2:9" ht="15.75" x14ac:dyDescent="0.25">
      <c r="B47" s="11" t="str">
        <f>'Conso inst'!B8</f>
        <v>mode4</v>
      </c>
      <c r="C47" s="12">
        <f>Modes!D8</f>
        <v>0</v>
      </c>
      <c r="D47" s="9">
        <f>'Conso inst'!K8</f>
        <v>0</v>
      </c>
      <c r="E47" s="13">
        <f>C47*D47/(3600*1000)</f>
        <v>0</v>
      </c>
      <c r="F47" s="14">
        <f>E47/E48</f>
        <v>0</v>
      </c>
    </row>
    <row r="48" spans="2:9" ht="15.75" x14ac:dyDescent="0.25">
      <c r="B48" s="21" t="s">
        <v>14</v>
      </c>
      <c r="C48" s="21"/>
      <c r="D48" s="21"/>
      <c r="E48" s="13">
        <f>SUM(E44:E47)</f>
        <v>184.328112</v>
      </c>
      <c r="F48" s="14">
        <f>E48/E48</f>
        <v>1</v>
      </c>
    </row>
    <row r="51" spans="3:3" x14ac:dyDescent="0.2">
      <c r="C51" t="s">
        <v>44</v>
      </c>
    </row>
  </sheetData>
  <mergeCells count="2">
    <mergeCell ref="B42:I42"/>
    <mergeCell ref="B48:D48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zoomScaleNormal="100" workbookViewId="0">
      <selection activeCell="D7" sqref="D7"/>
    </sheetView>
  </sheetViews>
  <sheetFormatPr baseColWidth="10" defaultColWidth="9.140625" defaultRowHeight="12.75" x14ac:dyDescent="0.2"/>
  <cols>
    <col min="1" max="2" width="11.5703125"/>
    <col min="3" max="3" width="45.85546875"/>
    <col min="4" max="1025" width="11.5703125"/>
  </cols>
  <sheetData>
    <row r="2" spans="3:6" ht="15.75" x14ac:dyDescent="0.25">
      <c r="C2" s="20" t="s">
        <v>15</v>
      </c>
      <c r="D2" s="20"/>
      <c r="E2" s="20"/>
      <c r="F2" s="20"/>
    </row>
    <row r="3" spans="3:6" ht="15.75" x14ac:dyDescent="0.25">
      <c r="C3" s="15" t="s">
        <v>16</v>
      </c>
      <c r="D3" s="22"/>
      <c r="E3" s="22"/>
      <c r="F3" s="22"/>
    </row>
    <row r="4" spans="3:6" ht="15.75" x14ac:dyDescent="0.25">
      <c r="C4" s="8" t="s">
        <v>17</v>
      </c>
      <c r="D4" s="23"/>
      <c r="E4" s="23"/>
      <c r="F4" s="23"/>
    </row>
    <row r="5" spans="3:6" ht="15.75" x14ac:dyDescent="0.25">
      <c r="C5" s="1" t="s">
        <v>18</v>
      </c>
      <c r="D5" s="1" t="s">
        <v>19</v>
      </c>
      <c r="E5" s="1" t="s">
        <v>20</v>
      </c>
      <c r="F5" s="1" t="s">
        <v>21</v>
      </c>
    </row>
    <row r="6" spans="3:6" ht="15.75" x14ac:dyDescent="0.25">
      <c r="C6" s="8" t="s">
        <v>22</v>
      </c>
      <c r="D6" s="12"/>
      <c r="E6" s="16"/>
      <c r="F6" s="16"/>
    </row>
    <row r="7" spans="3:6" ht="15.75" x14ac:dyDescent="0.25">
      <c r="C7" s="8" t="s">
        <v>23</v>
      </c>
      <c r="D7" s="17"/>
      <c r="E7" s="17"/>
      <c r="F7" s="18">
        <v>0</v>
      </c>
    </row>
    <row r="8" spans="3:6" ht="15.75" x14ac:dyDescent="0.25">
      <c r="C8" s="8" t="s">
        <v>24</v>
      </c>
      <c r="D8" s="17"/>
      <c r="E8" s="17"/>
      <c r="F8" s="18">
        <v>0</v>
      </c>
    </row>
    <row r="9" spans="3:6" ht="15.75" x14ac:dyDescent="0.25">
      <c r="C9" s="8" t="s">
        <v>25</v>
      </c>
      <c r="D9" s="19"/>
      <c r="E9" s="19"/>
      <c r="F9" s="18">
        <v>0</v>
      </c>
    </row>
    <row r="10" spans="3:6" ht="15.75" x14ac:dyDescent="0.25">
      <c r="C10" s="8" t="s">
        <v>26</v>
      </c>
      <c r="D10" s="17"/>
      <c r="E10" s="17"/>
      <c r="F10" s="18">
        <v>0</v>
      </c>
    </row>
    <row r="11" spans="3:6" ht="15.75" x14ac:dyDescent="0.25">
      <c r="C11" s="8" t="s">
        <v>27</v>
      </c>
      <c r="D11" s="17"/>
      <c r="E11" s="17"/>
      <c r="F11" s="18">
        <v>0</v>
      </c>
    </row>
    <row r="12" spans="3:6" ht="15.75" x14ac:dyDescent="0.25">
      <c r="C12" s="8" t="s">
        <v>28</v>
      </c>
      <c r="D12" s="16"/>
      <c r="E12" s="16"/>
      <c r="F12" s="12">
        <f>D6*(1-F7)*(1-F8)*(1-F9)*(1-F10)*(1-F11)</f>
        <v>0</v>
      </c>
    </row>
    <row r="13" spans="3:6" ht="15.75" x14ac:dyDescent="0.25">
      <c r="C13" s="8" t="s">
        <v>29</v>
      </c>
      <c r="D13" s="16"/>
      <c r="E13" s="16"/>
      <c r="F13" s="9">
        <f>'Bilan energetique'!E48</f>
        <v>184.328112</v>
      </c>
    </row>
    <row r="14" spans="3:6" ht="15.75" x14ac:dyDescent="0.25">
      <c r="C14" s="8" t="s">
        <v>30</v>
      </c>
      <c r="D14" s="16"/>
      <c r="E14" s="16"/>
      <c r="F14" s="12">
        <f>F12/(F13)</f>
        <v>0</v>
      </c>
    </row>
  </sheetData>
  <mergeCells count="3">
    <mergeCell ref="C2:F2"/>
    <mergeCell ref="D3:F3"/>
    <mergeCell ref="D4:F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Modes</vt:lpstr>
      <vt:lpstr>Conso inst</vt:lpstr>
      <vt:lpstr>Bilan energetique</vt:lpstr>
      <vt:lpstr>Autonomie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Alassane</cp:lastModifiedBy>
  <cp:revision>24</cp:revision>
  <dcterms:created xsi:type="dcterms:W3CDTF">2007-12-13T10:49:49Z</dcterms:created>
  <dcterms:modified xsi:type="dcterms:W3CDTF">2021-04-07T14:26:08Z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