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onglaiyang/Library/Mobile Documents/com~apple~CloudDocs/Documents/Documents_Alastair’s_MacBook_Pro/Buffalo/Courses/Analysis of geo data/Final Project/"/>
    </mc:Choice>
  </mc:AlternateContent>
  <xr:revisionPtr revIDLastSave="0" documentId="13_ncr:1_{31E959E8-545C-814C-B5BF-59D0A618B774}" xr6:coauthVersionLast="47" xr6:coauthVersionMax="47" xr10:uidLastSave="{00000000-0000-0000-0000-000000000000}"/>
  <bookViews>
    <workbookView xWindow="380" yWindow="500" windowWidth="25480" windowHeight="16260" activeTab="7" xr2:uid="{00000000-000D-0000-FFFF-FFFF00000000}"/>
  </bookViews>
  <sheets>
    <sheet name="Overview" sheetId="1" r:id="rId1"/>
    <sheet name="CW" sheetId="2" r:id="rId2"/>
    <sheet name="SW" sheetId="3" r:id="rId3"/>
    <sheet name="SE" sheetId="4" r:id="rId4"/>
    <sheet name="CE" sheetId="5" r:id="rId5"/>
    <sheet name="NE" sheetId="6" r:id="rId6"/>
    <sheet name="N" sheetId="7" r:id="rId7"/>
    <sheet name="NW" sheetId="8" r:id="rId8"/>
    <sheet name="Discharge" sheetId="9" r:id="rId9"/>
    <sheet name="Mass Balance" sheetId="10" r:id="rId10"/>
    <sheet name="Ocean Model" sheetId="11" r:id="rId11"/>
    <sheet name="Notation" sheetId="13" r:id="rId12"/>
  </sheets>
  <definedNames>
    <definedName name="qmref">Notation!$A$8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K40" i="1"/>
  <c r="E33" i="1"/>
  <c r="D33" i="1"/>
  <c r="C33" i="1"/>
  <c r="B33" i="1"/>
  <c r="F10" i="1"/>
  <c r="F9" i="1"/>
  <c r="F8" i="1"/>
  <c r="F7" i="1"/>
  <c r="F6" i="1"/>
  <c r="F5" i="1"/>
  <c r="F4" i="1"/>
  <c r="E32" i="1"/>
  <c r="D32" i="1"/>
  <c r="C32" i="1"/>
  <c r="B32" i="1"/>
  <c r="E10" i="1"/>
  <c r="E9" i="1"/>
  <c r="E8" i="1"/>
  <c r="E7" i="1"/>
  <c r="E6" i="1"/>
  <c r="E5" i="1"/>
  <c r="E4" i="1"/>
  <c r="E31" i="1"/>
  <c r="D31" i="1"/>
  <c r="C31" i="1"/>
  <c r="B31" i="1"/>
  <c r="E30" i="1"/>
  <c r="D30" i="1"/>
  <c r="C30" i="1"/>
  <c r="B30" i="1"/>
  <c r="D10" i="1"/>
  <c r="D9" i="1"/>
  <c r="D8" i="1"/>
  <c r="D7" i="1"/>
  <c r="D6" i="1"/>
  <c r="D5" i="1"/>
  <c r="D4" i="1"/>
  <c r="E28" i="1"/>
  <c r="D28" i="1"/>
  <c r="C28" i="1"/>
  <c r="B28" i="1"/>
  <c r="B10" i="1"/>
  <c r="B9" i="1"/>
  <c r="B8" i="1"/>
  <c r="B7" i="1"/>
  <c r="B6" i="1"/>
  <c r="B5" i="1"/>
  <c r="B4" i="1"/>
  <c r="H45" i="1"/>
  <c r="BI19" i="8"/>
  <c r="G45" i="1" s="1"/>
  <c r="BI17" i="8"/>
  <c r="BI15" i="8"/>
  <c r="E45" i="1"/>
  <c r="BI12" i="8"/>
  <c r="B45" i="1"/>
  <c r="BI10" i="8"/>
  <c r="BI9" i="8"/>
  <c r="AE20" i="7"/>
  <c r="G44" i="1" s="1"/>
  <c r="AE17" i="7"/>
  <c r="AE15" i="7"/>
  <c r="AE12" i="7"/>
  <c r="B44" i="1"/>
  <c r="AE9" i="7"/>
  <c r="AE8" i="7"/>
  <c r="K43" i="1"/>
  <c r="J43" i="1"/>
  <c r="I43" i="1"/>
  <c r="O19" i="6"/>
  <c r="G43" i="1" s="1"/>
  <c r="O16" i="6"/>
  <c r="O14" i="6"/>
  <c r="O11" i="6"/>
  <c r="B43" i="1"/>
  <c r="O8" i="6"/>
  <c r="O7" i="6"/>
  <c r="D56" i="1"/>
  <c r="C56" i="1"/>
  <c r="B56" i="1"/>
  <c r="H42" i="1"/>
  <c r="AV19" i="5"/>
  <c r="G42" i="1" s="1"/>
  <c r="AV16" i="5"/>
  <c r="AV14" i="5"/>
  <c r="AV11" i="5"/>
  <c r="B42" i="1"/>
  <c r="AV8" i="5"/>
  <c r="AV7" i="5"/>
  <c r="AZ19" i="4"/>
  <c r="G41" i="1" s="1"/>
  <c r="AZ16" i="4"/>
  <c r="AZ14" i="4"/>
  <c r="E41" i="1"/>
  <c r="D41" i="1"/>
  <c r="AZ11" i="4"/>
  <c r="B41" i="1"/>
  <c r="AZ8" i="4"/>
  <c r="AZ7" i="4"/>
  <c r="H40" i="1"/>
  <c r="R19" i="3"/>
  <c r="G40" i="1" s="1"/>
  <c r="R16" i="3"/>
  <c r="R14" i="3"/>
  <c r="D40" i="1"/>
  <c r="R11" i="3"/>
  <c r="B40" i="1"/>
  <c r="R8" i="3"/>
  <c r="R7" i="3"/>
  <c r="V20" i="2"/>
  <c r="G39" i="1" s="1"/>
  <c r="V17" i="2"/>
  <c r="V15" i="2"/>
  <c r="D39" i="1"/>
  <c r="C39" i="1"/>
  <c r="V12" i="2"/>
  <c r="B39" i="1"/>
  <c r="V9" i="2"/>
  <c r="V8" i="2"/>
  <c r="H46" i="1"/>
  <c r="G46" i="1"/>
  <c r="F46" i="1"/>
  <c r="E29" i="1"/>
  <c r="D29" i="1"/>
  <c r="C29" i="1"/>
  <c r="B29" i="1"/>
  <c r="C10" i="1"/>
  <c r="C9" i="1"/>
  <c r="C8" i="1"/>
  <c r="C7" i="1"/>
  <c r="C6" i="1"/>
  <c r="C5" i="1"/>
  <c r="C4" i="1"/>
  <c r="J263" i="10"/>
  <c r="J267" i="10"/>
  <c r="J274" i="10" s="1"/>
  <c r="J268" i="10"/>
  <c r="J269" i="10"/>
  <c r="J270" i="10"/>
  <c r="J271" i="10"/>
  <c r="J272" i="10"/>
  <c r="J273" i="10"/>
  <c r="AF47" i="10"/>
  <c r="AF46" i="10"/>
  <c r="AF44" i="10"/>
  <c r="AF43" i="10"/>
  <c r="AF39" i="10"/>
  <c r="AF41" i="10"/>
  <c r="AF42" i="10"/>
  <c r="AF40" i="10"/>
  <c r="AF37" i="10"/>
  <c r="AF36" i="10"/>
  <c r="AF35" i="10"/>
  <c r="AF34" i="10"/>
  <c r="AF33" i="10"/>
  <c r="AF31" i="10"/>
  <c r="AF30" i="10"/>
  <c r="AF29" i="10"/>
  <c r="AF21" i="10"/>
  <c r="AF20" i="10"/>
  <c r="AF19" i="10"/>
  <c r="AF17" i="10"/>
  <c r="AF15" i="10"/>
  <c r="AF14" i="10"/>
  <c r="AF13" i="10"/>
  <c r="AF5" i="10"/>
  <c r="AF9" i="10"/>
  <c r="AF11" i="10"/>
  <c r="AF12" i="10"/>
  <c r="AF10" i="10"/>
  <c r="AF3" i="10"/>
  <c r="AF204" i="10"/>
  <c r="AF203" i="10"/>
  <c r="AF202" i="10"/>
  <c r="AF211" i="10"/>
  <c r="AF215" i="10"/>
  <c r="AF213" i="10"/>
  <c r="AF210" i="10"/>
  <c r="AF214" i="10"/>
  <c r="AF212" i="10"/>
  <c r="AF216" i="10"/>
  <c r="AF218" i="10"/>
  <c r="AF220" i="10"/>
  <c r="AF222" i="10"/>
  <c r="AF223" i="10"/>
  <c r="AF224" i="10"/>
  <c r="AF226" i="10"/>
  <c r="AF225" i="10"/>
  <c r="AF227" i="10"/>
  <c r="AF228" i="10"/>
  <c r="AF231" i="10"/>
  <c r="AF230" i="10"/>
  <c r="AF233" i="10"/>
  <c r="AF235" i="10"/>
  <c r="AF236" i="10"/>
  <c r="AF238" i="10"/>
  <c r="AF239" i="10"/>
  <c r="AF242" i="10"/>
  <c r="AF243" i="10"/>
  <c r="AF244" i="10"/>
  <c r="AF245" i="10"/>
  <c r="AF246" i="10"/>
  <c r="AF247" i="10"/>
  <c r="AF248" i="10"/>
  <c r="AF251" i="10"/>
  <c r="AF250" i="10"/>
  <c r="AF252" i="10"/>
  <c r="AF254" i="10"/>
  <c r="AF256" i="10"/>
  <c r="AF257" i="10"/>
  <c r="AF259" i="10"/>
  <c r="AF260" i="10"/>
  <c r="AF261" i="10"/>
  <c r="AF158" i="10"/>
  <c r="AF159" i="10"/>
  <c r="AF160" i="10"/>
  <c r="AF161" i="10"/>
  <c r="AF162" i="10"/>
  <c r="AF167" i="10"/>
  <c r="AF169" i="10"/>
  <c r="AF166" i="10"/>
  <c r="AF165" i="10"/>
  <c r="AF168" i="10"/>
  <c r="AF170" i="10"/>
  <c r="AF174" i="10"/>
  <c r="AF173" i="10"/>
  <c r="AF175" i="10"/>
  <c r="AF176" i="10"/>
  <c r="AF177" i="10"/>
  <c r="AF180" i="10"/>
  <c r="AF172" i="10"/>
  <c r="AF185" i="10"/>
  <c r="AF178" i="10"/>
  <c r="AF181" i="10"/>
  <c r="AF182" i="10"/>
  <c r="AF183" i="10"/>
  <c r="AF171" i="10"/>
  <c r="AF191" i="10"/>
  <c r="AF193" i="10"/>
  <c r="AF194" i="10"/>
  <c r="AF195" i="10"/>
  <c r="AF196" i="10"/>
  <c r="AF197" i="10"/>
  <c r="AF198" i="10"/>
  <c r="AF199" i="10"/>
  <c r="AF206" i="10"/>
  <c r="AF141" i="10"/>
  <c r="AF143" i="10"/>
  <c r="AF144" i="10"/>
  <c r="AF147" i="10"/>
  <c r="AF149" i="10"/>
  <c r="AF150" i="10"/>
  <c r="AF151" i="10"/>
  <c r="AF152" i="10"/>
  <c r="AF153" i="10"/>
  <c r="AF155" i="10"/>
  <c r="AF137" i="10"/>
  <c r="AF136" i="10"/>
  <c r="AF135" i="10"/>
  <c r="AF134" i="10"/>
  <c r="AF131" i="10"/>
  <c r="AF132" i="10"/>
  <c r="AF129" i="10"/>
  <c r="AF128" i="10"/>
  <c r="AF126" i="10"/>
  <c r="AF127" i="10"/>
  <c r="AF124" i="10"/>
  <c r="AF121" i="10"/>
  <c r="AF118" i="10"/>
  <c r="AF117" i="10"/>
  <c r="AF116" i="10"/>
  <c r="AF107" i="10"/>
  <c r="AF99" i="10"/>
  <c r="AF102" i="10"/>
  <c r="AF104" i="10"/>
  <c r="AF108" i="10"/>
  <c r="AF106" i="10"/>
  <c r="AF103" i="10"/>
  <c r="AF97" i="10"/>
  <c r="AF96" i="10"/>
  <c r="AF93" i="10"/>
  <c r="AF74" i="10"/>
  <c r="AF78" i="10"/>
  <c r="AF79" i="10"/>
  <c r="AF80" i="10"/>
  <c r="AF84" i="10"/>
  <c r="AF75" i="10"/>
  <c r="AF87" i="10"/>
  <c r="AF86" i="10"/>
  <c r="AF76" i="10"/>
  <c r="AF89" i="10"/>
  <c r="AF91" i="10"/>
  <c r="AF92" i="10"/>
  <c r="AF90" i="10"/>
  <c r="AF95" i="10"/>
  <c r="AF88" i="10"/>
  <c r="AF94" i="10"/>
  <c r="AF83" i="10"/>
  <c r="AF73" i="10"/>
  <c r="AF67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66" i="10"/>
  <c r="AF68" i="10"/>
  <c r="AF69" i="10"/>
  <c r="AF70" i="10"/>
  <c r="AF71" i="10"/>
  <c r="AF72" i="10"/>
  <c r="AF77" i="10"/>
  <c r="AF81" i="10"/>
  <c r="AF82" i="10"/>
  <c r="AF85" i="10"/>
  <c r="AE273" i="10"/>
  <c r="AD273" i="10"/>
  <c r="AC273" i="10"/>
  <c r="AB273" i="10"/>
  <c r="AA273" i="10"/>
  <c r="Z273" i="10"/>
  <c r="Y273" i="10"/>
  <c r="X273" i="10"/>
  <c r="W273" i="10"/>
  <c r="V273" i="10"/>
  <c r="U273" i="10"/>
  <c r="T273" i="10"/>
  <c r="S273" i="10"/>
  <c r="R273" i="10"/>
  <c r="Q273" i="10"/>
  <c r="P273" i="10"/>
  <c r="O273" i="10"/>
  <c r="N273" i="10"/>
  <c r="M273" i="10"/>
  <c r="L273" i="10"/>
  <c r="K273" i="10"/>
  <c r="E281" i="10" s="1"/>
  <c r="I273" i="10"/>
  <c r="H273" i="10"/>
  <c r="G273" i="10"/>
  <c r="F273" i="10"/>
  <c r="E273" i="10"/>
  <c r="AF273" i="9"/>
  <c r="AE273" i="9"/>
  <c r="AD273" i="9"/>
  <c r="AC273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81" i="9" s="1"/>
  <c r="E273" i="9"/>
  <c r="AF98" i="10"/>
  <c r="AF100" i="10"/>
  <c r="AF101" i="10"/>
  <c r="AF105" i="10"/>
  <c r="AF109" i="10"/>
  <c r="AF110" i="10"/>
  <c r="AF111" i="10"/>
  <c r="AF112" i="10"/>
  <c r="AF113" i="10"/>
  <c r="AF114" i="10"/>
  <c r="AF115" i="10"/>
  <c r="AF119" i="10"/>
  <c r="AF120" i="10"/>
  <c r="AF122" i="10"/>
  <c r="AF123" i="10"/>
  <c r="AF125" i="10"/>
  <c r="AF130" i="10"/>
  <c r="AF133" i="10"/>
  <c r="AE272" i="10"/>
  <c r="AD272" i="10"/>
  <c r="AC272" i="10"/>
  <c r="AB272" i="10"/>
  <c r="AA272" i="10"/>
  <c r="Z272" i="10"/>
  <c r="Y272" i="10"/>
  <c r="X272" i="10"/>
  <c r="W272" i="10"/>
  <c r="V272" i="10"/>
  <c r="U272" i="10"/>
  <c r="T272" i="10"/>
  <c r="S272" i="10"/>
  <c r="R272" i="10"/>
  <c r="Q272" i="10"/>
  <c r="P272" i="10"/>
  <c r="O272" i="10"/>
  <c r="N272" i="10"/>
  <c r="M272" i="10"/>
  <c r="L272" i="10"/>
  <c r="E280" i="10" s="1"/>
  <c r="K272" i="10"/>
  <c r="I272" i="10"/>
  <c r="H272" i="10"/>
  <c r="G272" i="10"/>
  <c r="F272" i="10"/>
  <c r="E272" i="10"/>
  <c r="AF272" i="9"/>
  <c r="AE272" i="9"/>
  <c r="AD272" i="9"/>
  <c r="AC272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AF142" i="10"/>
  <c r="AF145" i="10"/>
  <c r="AF271" i="10" s="1"/>
  <c r="AF146" i="10"/>
  <c r="AF148" i="10"/>
  <c r="AF154" i="10"/>
  <c r="AE271" i="10"/>
  <c r="AD271" i="10"/>
  <c r="AC271" i="10"/>
  <c r="AB271" i="10"/>
  <c r="AA271" i="10"/>
  <c r="Z271" i="10"/>
  <c r="Y271" i="10"/>
  <c r="X271" i="10"/>
  <c r="W271" i="10"/>
  <c r="V271" i="10"/>
  <c r="U271" i="10"/>
  <c r="T271" i="10"/>
  <c r="S271" i="10"/>
  <c r="R271" i="10"/>
  <c r="Q271" i="10"/>
  <c r="P271" i="10"/>
  <c r="O271" i="10"/>
  <c r="N271" i="10"/>
  <c r="M271" i="10"/>
  <c r="L271" i="10"/>
  <c r="K271" i="10"/>
  <c r="I271" i="10"/>
  <c r="H271" i="10"/>
  <c r="G271" i="10"/>
  <c r="F271" i="10"/>
  <c r="E271" i="10"/>
  <c r="AF271" i="9"/>
  <c r="AE271" i="9"/>
  <c r="AD271" i="9"/>
  <c r="AC271" i="9"/>
  <c r="AB271" i="9"/>
  <c r="AA271" i="9"/>
  <c r="Z271" i="9"/>
  <c r="Y271" i="9"/>
  <c r="X271" i="9"/>
  <c r="W271" i="9"/>
  <c r="W274" i="9" s="1"/>
  <c r="V271" i="9"/>
  <c r="U271" i="9"/>
  <c r="T271" i="9"/>
  <c r="S271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AF16" i="10"/>
  <c r="AF18" i="10"/>
  <c r="AF22" i="10"/>
  <c r="AF4" i="10"/>
  <c r="AF268" i="10" s="1"/>
  <c r="AF6" i="10"/>
  <c r="AF7" i="10"/>
  <c r="AF8" i="10"/>
  <c r="AE268" i="10"/>
  <c r="AD268" i="10"/>
  <c r="AC268" i="10"/>
  <c r="AB268" i="10"/>
  <c r="AA268" i="10"/>
  <c r="Z268" i="10"/>
  <c r="Y268" i="10"/>
  <c r="X268" i="10"/>
  <c r="W268" i="10"/>
  <c r="V268" i="10"/>
  <c r="U268" i="10"/>
  <c r="T268" i="10"/>
  <c r="S268" i="10"/>
  <c r="R268" i="10"/>
  <c r="Q268" i="10"/>
  <c r="P268" i="10"/>
  <c r="O268" i="10"/>
  <c r="N268" i="10"/>
  <c r="M268" i="10"/>
  <c r="L268" i="10"/>
  <c r="K268" i="10"/>
  <c r="I268" i="10"/>
  <c r="H268" i="10"/>
  <c r="G268" i="10"/>
  <c r="F268" i="10"/>
  <c r="E268" i="10"/>
  <c r="E276" i="10" s="1"/>
  <c r="AF268" i="9"/>
  <c r="AE268" i="9"/>
  <c r="AD268" i="9"/>
  <c r="AC268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AF258" i="10"/>
  <c r="AF255" i="10"/>
  <c r="AF253" i="10"/>
  <c r="AF249" i="10"/>
  <c r="AF241" i="10"/>
  <c r="AF240" i="10"/>
  <c r="AF237" i="10"/>
  <c r="AF234" i="10"/>
  <c r="AF232" i="10"/>
  <c r="AF229" i="10"/>
  <c r="AF221" i="10"/>
  <c r="AF219" i="10"/>
  <c r="AF217" i="10"/>
  <c r="AF209" i="10"/>
  <c r="AF208" i="10"/>
  <c r="AF207" i="10"/>
  <c r="AF205" i="10"/>
  <c r="AF201" i="10"/>
  <c r="AF200" i="10"/>
  <c r="AF192" i="10"/>
  <c r="AF190" i="10"/>
  <c r="AF189" i="10"/>
  <c r="AF188" i="10"/>
  <c r="AF187" i="10"/>
  <c r="AF186" i="10"/>
  <c r="AF184" i="10"/>
  <c r="AF179" i="10"/>
  <c r="AF164" i="10"/>
  <c r="AF163" i="10"/>
  <c r="AF157" i="10"/>
  <c r="AF156" i="10"/>
  <c r="AF140" i="10"/>
  <c r="AF139" i="10"/>
  <c r="AF138" i="10"/>
  <c r="AF48" i="10"/>
  <c r="AF45" i="10"/>
  <c r="AF38" i="10"/>
  <c r="AF32" i="10"/>
  <c r="AF267" i="10" s="1"/>
  <c r="AF28" i="10"/>
  <c r="AF27" i="10"/>
  <c r="AF26" i="10"/>
  <c r="AF25" i="10"/>
  <c r="AF24" i="10"/>
  <c r="AF23" i="10"/>
  <c r="AF262" i="10"/>
  <c r="AF270" i="10"/>
  <c r="AE267" i="10"/>
  <c r="AE269" i="10"/>
  <c r="AE270" i="10"/>
  <c r="AD267" i="10"/>
  <c r="AD269" i="10"/>
  <c r="AD270" i="10"/>
  <c r="AC267" i="10"/>
  <c r="AC269" i="10"/>
  <c r="AC270" i="10"/>
  <c r="AB267" i="10"/>
  <c r="AB269" i="10"/>
  <c r="AB270" i="10"/>
  <c r="AA267" i="10"/>
  <c r="AA269" i="10"/>
  <c r="AA270" i="10"/>
  <c r="AA274" i="10"/>
  <c r="Z267" i="10"/>
  <c r="Z269" i="10"/>
  <c r="Z270" i="10"/>
  <c r="Y267" i="10"/>
  <c r="Y269" i="10"/>
  <c r="Y270" i="10"/>
  <c r="Y274" i="10"/>
  <c r="X267" i="10"/>
  <c r="X274" i="10" s="1"/>
  <c r="X269" i="10"/>
  <c r="X270" i="10"/>
  <c r="W267" i="10"/>
  <c r="W269" i="10"/>
  <c r="W270" i="10"/>
  <c r="W274" i="10"/>
  <c r="V267" i="10"/>
  <c r="V274" i="10" s="1"/>
  <c r="V269" i="10"/>
  <c r="V270" i="10"/>
  <c r="U267" i="10"/>
  <c r="U269" i="10"/>
  <c r="U270" i="10"/>
  <c r="U274" i="10"/>
  <c r="T267" i="10"/>
  <c r="T269" i="10"/>
  <c r="T270" i="10"/>
  <c r="S267" i="10"/>
  <c r="S269" i="10"/>
  <c r="S270" i="10"/>
  <c r="R267" i="10"/>
  <c r="R269" i="10"/>
  <c r="R270" i="10"/>
  <c r="Q267" i="10"/>
  <c r="Q274" i="10" s="1"/>
  <c r="Q269" i="10"/>
  <c r="Q270" i="10"/>
  <c r="P267" i="10"/>
  <c r="P269" i="10"/>
  <c r="P270" i="10"/>
  <c r="O267" i="10"/>
  <c r="O274" i="10" s="1"/>
  <c r="O269" i="10"/>
  <c r="O270" i="10"/>
  <c r="N267" i="10"/>
  <c r="N274" i="10" s="1"/>
  <c r="N269" i="10"/>
  <c r="N270" i="10"/>
  <c r="M267" i="10"/>
  <c r="M269" i="10"/>
  <c r="M270" i="10"/>
  <c r="L267" i="10"/>
  <c r="L269" i="10"/>
  <c r="L270" i="10"/>
  <c r="K267" i="10"/>
  <c r="K269" i="10"/>
  <c r="K270" i="10"/>
  <c r="I267" i="10"/>
  <c r="I269" i="10"/>
  <c r="I270" i="10"/>
  <c r="H267" i="10"/>
  <c r="H274" i="10" s="1"/>
  <c r="H269" i="10"/>
  <c r="H270" i="10"/>
  <c r="G267" i="10"/>
  <c r="G274" i="10" s="1"/>
  <c r="G269" i="10"/>
  <c r="G270" i="10"/>
  <c r="F267" i="10"/>
  <c r="F269" i="10"/>
  <c r="F270" i="10"/>
  <c r="E267" i="10"/>
  <c r="E274" i="10" s="1"/>
  <c r="E269" i="10"/>
  <c r="E270" i="10"/>
  <c r="AF270" i="9"/>
  <c r="AE270" i="9"/>
  <c r="AE274" i="9" s="1"/>
  <c r="AD270" i="9"/>
  <c r="AC270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G274" i="9" s="1"/>
  <c r="F270" i="9"/>
  <c r="AF269" i="9"/>
  <c r="AE269" i="9"/>
  <c r="AD269" i="9"/>
  <c r="AC269" i="9"/>
  <c r="AB269" i="9"/>
  <c r="AA269" i="9"/>
  <c r="Z269" i="9"/>
  <c r="Y269" i="9"/>
  <c r="X269" i="9"/>
  <c r="W269" i="9"/>
  <c r="V269" i="9"/>
  <c r="U269" i="9"/>
  <c r="T269" i="9"/>
  <c r="S269" i="9"/>
  <c r="R269" i="9"/>
  <c r="R274" i="9" s="1"/>
  <c r="Q269" i="9"/>
  <c r="P269" i="9"/>
  <c r="O269" i="9"/>
  <c r="N269" i="9"/>
  <c r="M269" i="9"/>
  <c r="L269" i="9"/>
  <c r="K269" i="9"/>
  <c r="J269" i="9"/>
  <c r="J274" i="9" s="1"/>
  <c r="I269" i="9"/>
  <c r="H269" i="9"/>
  <c r="G269" i="9"/>
  <c r="F269" i="9"/>
  <c r="AF267" i="9"/>
  <c r="AF274" i="9" s="1"/>
  <c r="AE267" i="9"/>
  <c r="AD267" i="9"/>
  <c r="AC267" i="9"/>
  <c r="AC274" i="9" s="1"/>
  <c r="AB267" i="9"/>
  <c r="AA267" i="9"/>
  <c r="Z267" i="9"/>
  <c r="Y267" i="9"/>
  <c r="X267" i="9"/>
  <c r="X274" i="9" s="1"/>
  <c r="W267" i="9"/>
  <c r="V267" i="9"/>
  <c r="U267" i="9"/>
  <c r="U274" i="9" s="1"/>
  <c r="T267" i="9"/>
  <c r="T274" i="9" s="1"/>
  <c r="S267" i="9"/>
  <c r="S274" i="9" s="1"/>
  <c r="R267" i="9"/>
  <c r="Q267" i="9"/>
  <c r="P267" i="9"/>
  <c r="P274" i="9" s="1"/>
  <c r="O267" i="9"/>
  <c r="N267" i="9"/>
  <c r="M267" i="9"/>
  <c r="L267" i="9"/>
  <c r="K267" i="9"/>
  <c r="J267" i="9"/>
  <c r="I267" i="9"/>
  <c r="H267" i="9"/>
  <c r="H274" i="9" s="1"/>
  <c r="G267" i="9"/>
  <c r="F267" i="9"/>
  <c r="E270" i="9"/>
  <c r="E278" i="9" s="1"/>
  <c r="E269" i="9"/>
  <c r="E267" i="9"/>
  <c r="E279" i="10"/>
  <c r="E276" i="9"/>
  <c r="E280" i="9"/>
  <c r="I274" i="9"/>
  <c r="K274" i="9"/>
  <c r="L274" i="9"/>
  <c r="M274" i="9"/>
  <c r="Y274" i="9"/>
  <c r="AB274" i="9"/>
  <c r="AE263" i="10"/>
  <c r="AD263" i="10"/>
  <c r="AC263" i="10"/>
  <c r="AB263" i="10"/>
  <c r="AA263" i="10"/>
  <c r="Z263" i="10"/>
  <c r="Y263" i="10"/>
  <c r="X263" i="10"/>
  <c r="W263" i="10"/>
  <c r="V263" i="10"/>
  <c r="U263" i="10"/>
  <c r="T263" i="10"/>
  <c r="S263" i="10"/>
  <c r="R263" i="10"/>
  <c r="Q263" i="10"/>
  <c r="P263" i="10"/>
  <c r="O263" i="10"/>
  <c r="N263" i="10"/>
  <c r="M263" i="10"/>
  <c r="L263" i="10"/>
  <c r="K263" i="10"/>
  <c r="I263" i="10"/>
  <c r="H263" i="10"/>
  <c r="G263" i="10"/>
  <c r="F263" i="10"/>
  <c r="E263" i="10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F28" i="11"/>
  <c r="E28" i="11"/>
  <c r="D28" i="11"/>
  <c r="C28" i="11"/>
  <c r="B28" i="11"/>
  <c r="BH19" i="8"/>
  <c r="BH17" i="8"/>
  <c r="BH15" i="8"/>
  <c r="D22" i="1"/>
  <c r="C22" i="1"/>
  <c r="BH12" i="8"/>
  <c r="B22" i="1"/>
  <c r="BH10" i="8"/>
  <c r="BH9" i="8"/>
  <c r="AD20" i="7"/>
  <c r="AD17" i="7"/>
  <c r="AD15" i="7"/>
  <c r="E21" i="1"/>
  <c r="D21" i="1"/>
  <c r="AD12" i="7"/>
  <c r="B21" i="1"/>
  <c r="AD9" i="7"/>
  <c r="AD8" i="7"/>
  <c r="N19" i="6"/>
  <c r="N16" i="6"/>
  <c r="N14" i="6"/>
  <c r="D20" i="1"/>
  <c r="N11" i="6"/>
  <c r="B20" i="1"/>
  <c r="N8" i="6"/>
  <c r="N7" i="6"/>
  <c r="AU19" i="5"/>
  <c r="AU16" i="5"/>
  <c r="AU14" i="5"/>
  <c r="D19" i="1"/>
  <c r="C19" i="1"/>
  <c r="AU11" i="5"/>
  <c r="B19" i="1"/>
  <c r="AU8" i="5"/>
  <c r="AU7" i="5"/>
  <c r="AY19" i="4"/>
  <c r="AY16" i="4"/>
  <c r="AY14" i="4"/>
  <c r="D18" i="1"/>
  <c r="C18" i="1"/>
  <c r="AY11" i="4"/>
  <c r="B18" i="1"/>
  <c r="AY8" i="4"/>
  <c r="AY7" i="4"/>
  <c r="Q19" i="3"/>
  <c r="Q16" i="3"/>
  <c r="Q14" i="3"/>
  <c r="E17" i="1"/>
  <c r="C17" i="1"/>
  <c r="Q11" i="3"/>
  <c r="B17" i="1"/>
  <c r="Q8" i="3"/>
  <c r="Q7" i="3"/>
  <c r="U20" i="2"/>
  <c r="U17" i="2"/>
  <c r="U15" i="2"/>
  <c r="E16" i="1"/>
  <c r="C16" i="1"/>
  <c r="U12" i="2"/>
  <c r="B16" i="1"/>
  <c r="U9" i="2"/>
  <c r="U8" i="2"/>
  <c r="E39" i="1"/>
  <c r="E40" i="1"/>
  <c r="E42" i="1"/>
  <c r="E43" i="1"/>
  <c r="E44" i="1"/>
  <c r="D42" i="1"/>
  <c r="D43" i="1"/>
  <c r="D44" i="1"/>
  <c r="D45" i="1"/>
  <c r="C40" i="1"/>
  <c r="C41" i="1"/>
  <c r="C42" i="1"/>
  <c r="C43" i="1"/>
  <c r="C44" i="1"/>
  <c r="C45" i="1"/>
  <c r="F45" i="1"/>
  <c r="H44" i="1"/>
  <c r="F44" i="1"/>
  <c r="H43" i="1"/>
  <c r="F43" i="1"/>
  <c r="F42" i="1"/>
  <c r="H41" i="1"/>
  <c r="F41" i="1"/>
  <c r="F40" i="1"/>
  <c r="H39" i="1"/>
  <c r="F39" i="1"/>
  <c r="E18" i="1"/>
  <c r="E19" i="1"/>
  <c r="E20" i="1"/>
  <c r="E22" i="1"/>
  <c r="D16" i="1"/>
  <c r="D17" i="1"/>
  <c r="C20" i="1"/>
  <c r="C21" i="1"/>
  <c r="H7" i="1" l="1"/>
  <c r="F22" i="1"/>
  <c r="H4" i="1"/>
  <c r="I39" i="1"/>
  <c r="I40" i="1"/>
  <c r="H17" i="1"/>
  <c r="F18" i="1"/>
  <c r="H6" i="1"/>
  <c r="I41" i="1"/>
  <c r="H18" i="1"/>
  <c r="K42" i="1"/>
  <c r="H19" i="1"/>
  <c r="I42" i="1"/>
  <c r="F19" i="1"/>
  <c r="H8" i="1"/>
  <c r="F20" i="1"/>
  <c r="H20" i="1"/>
  <c r="G11" i="1"/>
  <c r="K44" i="1"/>
  <c r="H9" i="1"/>
  <c r="F21" i="1"/>
  <c r="H21" i="1"/>
  <c r="F32" i="1"/>
  <c r="H10" i="1"/>
  <c r="H22" i="1"/>
  <c r="K45" i="1"/>
  <c r="I45" i="1"/>
  <c r="E11" i="1"/>
  <c r="H32" i="1"/>
  <c r="I44" i="1"/>
  <c r="F31" i="1"/>
  <c r="H31" i="1"/>
  <c r="D23" i="1"/>
  <c r="C11" i="1"/>
  <c r="H16" i="1"/>
  <c r="K41" i="1"/>
  <c r="E34" i="1"/>
  <c r="B11" i="1"/>
  <c r="F11" i="1"/>
  <c r="F17" i="1"/>
  <c r="E23" i="1"/>
  <c r="H28" i="1"/>
  <c r="H5" i="1"/>
  <c r="B47" i="1"/>
  <c r="C47" i="1"/>
  <c r="D47" i="1"/>
  <c r="D11" i="1"/>
  <c r="E47" i="1"/>
  <c r="H30" i="1"/>
  <c r="K39" i="1"/>
  <c r="F30" i="1"/>
  <c r="F29" i="1"/>
  <c r="D34" i="1"/>
  <c r="H29" i="1"/>
  <c r="C34" i="1"/>
  <c r="B34" i="1"/>
  <c r="H33" i="1"/>
  <c r="F28" i="1"/>
  <c r="F33" i="1"/>
  <c r="C23" i="1"/>
  <c r="B23" i="1"/>
  <c r="K274" i="10"/>
  <c r="S274" i="10"/>
  <c r="AF263" i="10"/>
  <c r="AF273" i="10"/>
  <c r="E277" i="10"/>
  <c r="AC274" i="10"/>
  <c r="AF272" i="10"/>
  <c r="E277" i="9"/>
  <c r="F274" i="10"/>
  <c r="E283" i="10" s="1"/>
  <c r="T274" i="10"/>
  <c r="E274" i="9"/>
  <c r="AA274" i="9"/>
  <c r="J44" i="1"/>
  <c r="AE274" i="10"/>
  <c r="M274" i="10"/>
  <c r="R274" i="10"/>
  <c r="Q274" i="9"/>
  <c r="E275" i="9"/>
  <c r="E282" i="9" s="1"/>
  <c r="E275" i="10"/>
  <c r="E282" i="10" s="1"/>
  <c r="Z274" i="9"/>
  <c r="O274" i="9"/>
  <c r="P274" i="10"/>
  <c r="AD274" i="10"/>
  <c r="E278" i="10"/>
  <c r="I274" i="10"/>
  <c r="Z274" i="10"/>
  <c r="J40" i="1"/>
  <c r="J42" i="1"/>
  <c r="F274" i="9"/>
  <c r="N274" i="9"/>
  <c r="V274" i="9"/>
  <c r="AD274" i="9"/>
  <c r="L274" i="10"/>
  <c r="AB274" i="10"/>
  <c r="E279" i="9"/>
  <c r="G30" i="1"/>
  <c r="AF269" i="10"/>
  <c r="AF274" i="10" s="1"/>
  <c r="J41" i="1"/>
  <c r="G32" i="1"/>
  <c r="F16" i="1"/>
  <c r="I18" i="1" l="1"/>
  <c r="I17" i="1"/>
  <c r="I20" i="1"/>
  <c r="I19" i="1"/>
  <c r="D55" i="1"/>
  <c r="H23" i="1"/>
  <c r="I21" i="1"/>
  <c r="I32" i="1"/>
  <c r="I47" i="1"/>
  <c r="G21" i="1"/>
  <c r="F23" i="1"/>
  <c r="I31" i="1"/>
  <c r="H11" i="1"/>
  <c r="I22" i="1"/>
  <c r="G29" i="1"/>
  <c r="G31" i="1"/>
  <c r="G19" i="1"/>
  <c r="K47" i="1"/>
  <c r="G17" i="1"/>
  <c r="I30" i="1"/>
  <c r="I29" i="1"/>
  <c r="H34" i="1"/>
  <c r="G16" i="1"/>
  <c r="F34" i="1"/>
  <c r="I28" i="1"/>
  <c r="D52" i="1"/>
  <c r="I33" i="1"/>
  <c r="G22" i="1"/>
  <c r="J45" i="1"/>
  <c r="G28" i="1"/>
  <c r="G20" i="1"/>
  <c r="I16" i="1"/>
  <c r="C52" i="1"/>
  <c r="C55" i="1"/>
  <c r="G33" i="1"/>
  <c r="B55" i="1"/>
  <c r="G18" i="1"/>
  <c r="B52" i="1"/>
  <c r="E283" i="9"/>
  <c r="J39" i="1"/>
  <c r="B59" i="1" l="1"/>
  <c r="D59" i="1"/>
  <c r="G23" i="1"/>
  <c r="K23" i="1" s="1"/>
  <c r="C59" i="1"/>
  <c r="I34" i="1"/>
  <c r="J28" i="1" s="1"/>
  <c r="B54" i="1"/>
  <c r="G34" i="1"/>
  <c r="K28" i="1" s="1"/>
  <c r="B53" i="1"/>
  <c r="I23" i="1"/>
  <c r="D57" i="1"/>
  <c r="C58" i="1"/>
  <c r="C54" i="1"/>
  <c r="B58" i="1"/>
  <c r="B57" i="1"/>
  <c r="D53" i="1"/>
  <c r="C57" i="1"/>
  <c r="J47" i="1"/>
  <c r="D54" i="1"/>
  <c r="D58" i="1"/>
  <c r="C53" i="1"/>
  <c r="K22" i="1" l="1"/>
  <c r="K20" i="1"/>
  <c r="K16" i="1"/>
  <c r="K21" i="1"/>
  <c r="K19" i="1"/>
  <c r="K18" i="1"/>
  <c r="J30" i="1"/>
  <c r="K17" i="1"/>
  <c r="J31" i="1"/>
  <c r="J29" i="1"/>
  <c r="J32" i="1"/>
  <c r="J34" i="1"/>
  <c r="J33" i="1"/>
  <c r="K34" i="1"/>
  <c r="K30" i="1"/>
  <c r="K29" i="1"/>
  <c r="K31" i="1"/>
  <c r="K32" i="1"/>
  <c r="J23" i="1"/>
  <c r="J21" i="1"/>
  <c r="J20" i="1"/>
  <c r="J19" i="1"/>
  <c r="J17" i="1"/>
  <c r="J22" i="1"/>
  <c r="J18" i="1"/>
  <c r="J16" i="1"/>
  <c r="K33" i="1"/>
</calcChain>
</file>

<file path=xl/sharedStrings.xml><?xml version="1.0" encoding="utf-8"?>
<sst xmlns="http://schemas.openxmlformats.org/spreadsheetml/2006/main" count="3113" uniqueCount="700">
  <si>
    <t>Regional Categorization</t>
  </si>
  <si>
    <t>Categories</t>
  </si>
  <si>
    <t>Region</t>
  </si>
  <si>
    <t>Floating Extension</t>
  </si>
  <si>
    <t>Sustained Retreat</t>
  </si>
  <si>
    <t>Noncategorized</t>
  </si>
  <si>
    <t>Total</t>
  </si>
  <si>
    <t>CW</t>
  </si>
  <si>
    <t>SW</t>
  </si>
  <si>
    <t>SE</t>
  </si>
  <si>
    <t>CE</t>
  </si>
  <si>
    <t>NE</t>
  </si>
  <si>
    <t>N</t>
  </si>
  <si>
    <t>NW</t>
  </si>
  <si>
    <t>Summative Results by Coastal Sector</t>
  </si>
  <si>
    <t>Grounded Ice Retreat (km2)</t>
  </si>
  <si>
    <t>1992-2017</t>
  </si>
  <si>
    <t>1992-1997</t>
  </si>
  <si>
    <t>1998-2007</t>
  </si>
  <si>
    <t>2008-2017</t>
  </si>
  <si>
    <t>(Gt/yr)</t>
  </si>
  <si>
    <t>Summative Results by Categorization</t>
  </si>
  <si>
    <t>Category</t>
  </si>
  <si>
    <t>Mean</t>
  </si>
  <si>
    <t>--</t>
  </si>
  <si>
    <t>(%)</t>
  </si>
  <si>
    <t>Statistic</t>
  </si>
  <si>
    <t>&lt;-- Scroll --&gt;</t>
  </si>
  <si>
    <t>Glacier</t>
  </si>
  <si>
    <t>Sermeq Silarleq</t>
  </si>
  <si>
    <t>Kangilleq</t>
  </si>
  <si>
    <t>Sermilik</t>
  </si>
  <si>
    <t>Sermeq Avannarleq</t>
  </si>
  <si>
    <t>Sermeq Kujalleq</t>
  </si>
  <si>
    <t>Metadata:</t>
  </si>
  <si>
    <t>Salliarutsip Sermia</t>
  </si>
  <si>
    <t>Umiammakku Sermiat</t>
  </si>
  <si>
    <t>Kangilliup Sermia</t>
  </si>
  <si>
    <t>Kangerlussuup Sermia</t>
  </si>
  <si>
    <t>Kangerluarsuup Sermia</t>
  </si>
  <si>
    <t>Perlerfiup Sermia</t>
  </si>
  <si>
    <t>Kangilernata Sermia</t>
  </si>
  <si>
    <t>Eqip Sermia</t>
  </si>
  <si>
    <t>Alanngorliup Sermia</t>
  </si>
  <si>
    <t>Saqqarliup Sermia</t>
  </si>
  <si>
    <t>Coast</t>
  </si>
  <si>
    <t>Categorization</t>
  </si>
  <si>
    <t>Min Depth</t>
  </si>
  <si>
    <t>Quality</t>
  </si>
  <si>
    <t>Moderate</t>
  </si>
  <si>
    <t>High</t>
  </si>
  <si>
    <t>Poor</t>
  </si>
  <si>
    <t>Mean Fjord Width</t>
  </si>
  <si>
    <t>CW1</t>
  </si>
  <si>
    <t>CW2</t>
  </si>
  <si>
    <t>Mean TF</t>
  </si>
  <si>
    <t>(degrees C)</t>
  </si>
  <si>
    <t>Mean Cross-sectional Area</t>
  </si>
  <si>
    <t>Mean Undercutting Rate</t>
  </si>
  <si>
    <t>Mean Undercutting Rate Uncertainty</t>
  </si>
  <si>
    <t>INNGIA_ISBRAE</t>
  </si>
  <si>
    <t>UMIAMMAKKU_ISBRAE</t>
  </si>
  <si>
    <t>RINK_ISBRAE</t>
  </si>
  <si>
    <t>KANGERLUSSUUP_SERMERSUA</t>
  </si>
  <si>
    <t>KANGERLUARSUUP_SERMIA</t>
  </si>
  <si>
    <t>SERMEQ_SILARLEQ</t>
  </si>
  <si>
    <t>CW_NONAME2</t>
  </si>
  <si>
    <t>LILLE_GLETSCHER</t>
  </si>
  <si>
    <t>STORE_GLETSCHER</t>
  </si>
  <si>
    <t>SERMEQ_AVANNARLEQ2</t>
  </si>
  <si>
    <t>SERMEQ_KUJALLEQ</t>
  </si>
  <si>
    <t>KANGILERNGATA_SERMIA</t>
  </si>
  <si>
    <t>EQIP_SERMIA</t>
  </si>
  <si>
    <t>SERMEQ_AVANNARLEQ</t>
  </si>
  <si>
    <t>JAKOBSHAVN_ISBRAE</t>
  </si>
  <si>
    <t>SAQQARLIUP_ALANGORLIUP</t>
  </si>
  <si>
    <t>Nakkaasorsuaq</t>
  </si>
  <si>
    <t>Nigerlikasik</t>
  </si>
  <si>
    <t>Sermeq</t>
  </si>
  <si>
    <t>Narsap Sermia</t>
  </si>
  <si>
    <t>Akullersuup Sermia</t>
  </si>
  <si>
    <t>Kangiata Nunaata Sermia</t>
  </si>
  <si>
    <t>Avannarleq</t>
  </si>
  <si>
    <t>Uukaasorsuaq</t>
  </si>
  <si>
    <t>Sermiligaarsuup Sermia</t>
  </si>
  <si>
    <t>Naajat Sermiat</t>
  </si>
  <si>
    <t>Eqalorutsit Killiit Sermiat</t>
  </si>
  <si>
    <t>Eqalorutsir Kangilliit Sermiat</t>
  </si>
  <si>
    <t>Qooqqup Sermia</t>
  </si>
  <si>
    <t>NARSAP_SERMIA</t>
  </si>
  <si>
    <t>AKULLERSUUP-QAMANAARSUUP</t>
  </si>
  <si>
    <t>KANGIATA_NUNAATA_SERMIA</t>
  </si>
  <si>
    <t>FREDERIKSHABS-NAKKAASORSUAQ</t>
  </si>
  <si>
    <t>AVANNARLEQ-NIGERLIKASIK</t>
  </si>
  <si>
    <t>UKAASORSUAQ</t>
  </si>
  <si>
    <t>SERMILIGAARSSUK_BRAE</t>
  </si>
  <si>
    <t>SERMILIK</t>
  </si>
  <si>
    <t>NAAJAT_SERMIAT</t>
  </si>
  <si>
    <t>EQALORUTSIT_KILLIIT_SERMIAT</t>
  </si>
  <si>
    <t>QAJUUTTAP_SERMIA</t>
  </si>
  <si>
    <t>KIATTUUT-QOOQQUP</t>
  </si>
  <si>
    <t>SW_NONAME1</t>
  </si>
  <si>
    <t>Nigertiip Apusiia</t>
  </si>
  <si>
    <t>Apuseerajik</t>
  </si>
  <si>
    <t>N/A</t>
  </si>
  <si>
    <t>Kangertsivala Apusiia</t>
  </si>
  <si>
    <t>Kangertivala Apusiiala Qeqqarterpaartaa</t>
  </si>
  <si>
    <t>Puisertoq</t>
  </si>
  <si>
    <t>Apusiigajik</t>
  </si>
  <si>
    <t>SE6</t>
  </si>
  <si>
    <t>SE5</t>
  </si>
  <si>
    <t>SE4</t>
  </si>
  <si>
    <t>SE3</t>
  </si>
  <si>
    <t>SE2</t>
  </si>
  <si>
    <t>SE1</t>
  </si>
  <si>
    <t>NaN</t>
  </si>
  <si>
    <t>MIDGARDGLETSCHER</t>
  </si>
  <si>
    <t>FENRISGLETSCHER</t>
  </si>
  <si>
    <t>HELHEIMGLETSCHER</t>
  </si>
  <si>
    <t>HEIM_GLETSCHER</t>
  </si>
  <si>
    <t>BRCKNER_GLETSCHER</t>
  </si>
  <si>
    <t>NONAME_IKERTIVAQ_N</t>
  </si>
  <si>
    <t>IKERTIVAQ_NN</t>
  </si>
  <si>
    <t>IKERTIVAQ_N</t>
  </si>
  <si>
    <t>IKERTIVAQ_M</t>
  </si>
  <si>
    <t>IKERTIVAQ_S</t>
  </si>
  <si>
    <t>KOGE_BUGT_N</t>
  </si>
  <si>
    <t>KOGE_BUGT_C</t>
  </si>
  <si>
    <t>KOGE_BUGT_S</t>
  </si>
  <si>
    <t>KOGE_BUGT_SS</t>
  </si>
  <si>
    <t>UMIIVIK_FJORD</t>
  </si>
  <si>
    <t>APUSEERSERPIA</t>
  </si>
  <si>
    <t>GRAULV</t>
  </si>
  <si>
    <t>GYLDENLOVE</t>
  </si>
  <si>
    <t>GYLDENLOVE_S</t>
  </si>
  <si>
    <t>FIMBULGETLSCHER</t>
  </si>
  <si>
    <t>AP_BERNSTOFF_GLETSCHER</t>
  </si>
  <si>
    <t>MAELKEVEJEN</t>
  </si>
  <si>
    <t>SKINFAXE</t>
  </si>
  <si>
    <t>RIMFAXE</t>
  </si>
  <si>
    <t>HEIMDAL_GLETSCHER</t>
  </si>
  <si>
    <t>TINGMIARMIUT_FJORD</t>
  </si>
  <si>
    <t>MOGENS_HEINESEN_N</t>
  </si>
  <si>
    <t>MOGENS_HEINESEN_C</t>
  </si>
  <si>
    <t>MOGENS_HEINESEN_S</t>
  </si>
  <si>
    <t>MOGENS_HEINESEN_SS_SSS</t>
  </si>
  <si>
    <t>PUISORTOQ_N</t>
  </si>
  <si>
    <t>PUISORTOQ_S</t>
  </si>
  <si>
    <t>NAPASORSUAQ_N</t>
  </si>
  <si>
    <t>NAPASORSUAQ_C_S</t>
  </si>
  <si>
    <t>ANORITUUP_KANGERLUA</t>
  </si>
  <si>
    <t>UNNAMED_ANORITUUP_KANGERLUA_S</t>
  </si>
  <si>
    <t>UNNAMED_HERLUF_TROLLE_N</t>
  </si>
  <si>
    <t>UNNAMED_HERLUF_TROLLE_S</t>
  </si>
  <si>
    <t>UNNAMED_KANGERLULUK</t>
  </si>
  <si>
    <t>UNNAMED_DANELL_FJORD</t>
  </si>
  <si>
    <t>UNNAMED_SOUTH_DANELL_FJORD</t>
  </si>
  <si>
    <t>SOUTHERN_TIP</t>
  </si>
  <si>
    <t>Nakkaagajik Timerseq</t>
  </si>
  <si>
    <t>Apuseeq Anittangasikkaajuk</t>
  </si>
  <si>
    <t>Apuseeq Qinnilik</t>
  </si>
  <si>
    <t>Apuliliip Apusiia</t>
  </si>
  <si>
    <t>Apuseeq</t>
  </si>
  <si>
    <t>CE5</t>
  </si>
  <si>
    <t>CE4</t>
  </si>
  <si>
    <t>CE3</t>
  </si>
  <si>
    <t>CE2</t>
  </si>
  <si>
    <t>CE1</t>
  </si>
  <si>
    <t>F_GRAAE</t>
  </si>
  <si>
    <t>CHARCOT</t>
  </si>
  <si>
    <t>DAUGAARD-JENSEN</t>
  </si>
  <si>
    <t>EIELSON_HARE_FJORD-ROLIGE</t>
  </si>
  <si>
    <t>VESTFJORD</t>
  </si>
  <si>
    <t>GEIKIE_UNNAMED_VESTFORD_S</t>
  </si>
  <si>
    <t>MAGGA_DAN_GLETSCHER</t>
  </si>
  <si>
    <t>SYDBR</t>
  </si>
  <si>
    <t>BREDEGLETSJER</t>
  </si>
  <si>
    <t>GEIKIE3</t>
  </si>
  <si>
    <t>DENDRITGLETSCHER</t>
  </si>
  <si>
    <t>GEIKIE7</t>
  </si>
  <si>
    <t>GEIKIE6</t>
  </si>
  <si>
    <t>SORTEBRAE</t>
  </si>
  <si>
    <t>BORGGRAVEN</t>
  </si>
  <si>
    <t>KRONBORG</t>
  </si>
  <si>
    <t>ROSENBORG</t>
  </si>
  <si>
    <t>KONG_CHRISTIAN</t>
  </si>
  <si>
    <t>SORGENFRI</t>
  </si>
  <si>
    <t>FREDERIKSBORG_GLETSCHER</t>
  </si>
  <si>
    <t>COURTAULD</t>
  </si>
  <si>
    <t>STYRTE</t>
  </si>
  <si>
    <t>NORDFJORD</t>
  </si>
  <si>
    <t>KANGERLUSSUAQ</t>
  </si>
  <si>
    <t>POLARIC-DECEPTION_O_N</t>
  </si>
  <si>
    <t>UNNAMED_POLARIC_S</t>
  </si>
  <si>
    <t>UNNAMED_DECEPTION_O_CN_CS</t>
  </si>
  <si>
    <t>UNNAMED_UUNARTIT_ISLANDS</t>
  </si>
  <si>
    <t>KRUUSE_FJORD</t>
  </si>
  <si>
    <t>LAUBE_GLETSCHER</t>
  </si>
  <si>
    <t>UNNAMED_LAUBE_S</t>
  </si>
  <si>
    <t>KIV_STEENSTRUP_NODRE_BRAE</t>
  </si>
  <si>
    <t>KNUD-RASMUSSEN</t>
  </si>
  <si>
    <t>Nordenskiold Gl.</t>
  </si>
  <si>
    <t>NE4</t>
  </si>
  <si>
    <t>NE3</t>
  </si>
  <si>
    <t>NE2</t>
  </si>
  <si>
    <t>NE1</t>
  </si>
  <si>
    <t>NIOGHALVFJERDSFJORDEN</t>
  </si>
  <si>
    <t>ZACHARIAE_ISSTROM</t>
  </si>
  <si>
    <t>STORSTROMMEN</t>
  </si>
  <si>
    <t>SORANERBRAEEN-EINAR_MIKKELSEN-HEINKEL-TVEGEGLETSCHER-PASTERZE</t>
  </si>
  <si>
    <t>WALTERSHAUSEN</t>
  </si>
  <si>
    <t>ADOLF_HOEL</t>
  </si>
  <si>
    <t>GERARD_DE_GEER</t>
  </si>
  <si>
    <t>JAETTEGLETSCHER</t>
  </si>
  <si>
    <t>NORDENSKIOLD_NE</t>
  </si>
  <si>
    <t>HISINGER_GLETSCHER</t>
  </si>
  <si>
    <t>Sermersuaq</t>
  </si>
  <si>
    <t>Itilliarsuk</t>
  </si>
  <si>
    <t>Arfalluarfiup Sermia</t>
  </si>
  <si>
    <t>Neqip Sermia</t>
  </si>
  <si>
    <t>Qinnguata Sermia</t>
  </si>
  <si>
    <t>Quinisut Sermiat</t>
  </si>
  <si>
    <t>Paarnarsuit Sermiat</t>
  </si>
  <si>
    <t>Toornaarsulissuup Sermii</t>
  </si>
  <si>
    <t>Tuttulipaluup Sermia</t>
  </si>
  <si>
    <t>Qeqertaarsuusarsuup Sermia</t>
  </si>
  <si>
    <t>Qaqujaarsuup Sermia</t>
  </si>
  <si>
    <t>Ullip Sermia</t>
  </si>
  <si>
    <t>N4</t>
  </si>
  <si>
    <t>N3</t>
  </si>
  <si>
    <t>N2</t>
  </si>
  <si>
    <t>N1</t>
  </si>
  <si>
    <t>HAGEN_BRAE</t>
  </si>
  <si>
    <t>ACADEMY</t>
  </si>
  <si>
    <t>MARIE_SOPHIE_GLETSCHER</t>
  </si>
  <si>
    <t>JUNGERSEN_HENSON_NARAVANA</t>
  </si>
  <si>
    <t>BRIKKERNE_GLETSCHER</t>
  </si>
  <si>
    <t>OSTENFELD_GLETSCHER</t>
  </si>
  <si>
    <t>RYDER_GLETSCHER</t>
  </si>
  <si>
    <t>STEENSBY_GLETSCHER</t>
  </si>
  <si>
    <t>NEWMAN_BUGT</t>
  </si>
  <si>
    <t>PETERMANN_GLETSCHER</t>
  </si>
  <si>
    <t>HUMBOLDT_GLETSCHER</t>
  </si>
  <si>
    <t>STORM</t>
  </si>
  <si>
    <t>DIEBITSCH</t>
  </si>
  <si>
    <t>MORRIS_JESUP</t>
  </si>
  <si>
    <t>VERHOEFF</t>
  </si>
  <si>
    <t>BOWDOIN</t>
  </si>
  <si>
    <t>HUBBARD</t>
  </si>
  <si>
    <t>HART</t>
  </si>
  <si>
    <t>SHARP</t>
  </si>
  <si>
    <t>MELVILLE_GLETSCHER</t>
  </si>
  <si>
    <t>FARQUHAR_GLETSCHER</t>
  </si>
  <si>
    <t>TRACY_GLETSCHER</t>
  </si>
  <si>
    <t>HEILPRIN_GLETSCHER</t>
  </si>
  <si>
    <t>LEIDY-MARIE-SERMIARSUPALUK</t>
  </si>
  <si>
    <t>HARALD_MOLTKE_BRAE</t>
  </si>
  <si>
    <t>Savissuaq Gl. WWWW</t>
  </si>
  <si>
    <t>Savissuaq Gl. WWW</t>
  </si>
  <si>
    <t>Savissuaq Gl. WW</t>
  </si>
  <si>
    <t>Savissuaq Gl. W</t>
  </si>
  <si>
    <t>Savissuaq Gl.</t>
  </si>
  <si>
    <t>Helland Gl. W</t>
  </si>
  <si>
    <t>Helland Gl.</t>
  </si>
  <si>
    <t>Helland Gl. E</t>
  </si>
  <si>
    <t>Yngvar Nielsen Gl. W</t>
  </si>
  <si>
    <t>Yngvar Nielsen Gl.</t>
  </si>
  <si>
    <t>Mohn Gl.</t>
  </si>
  <si>
    <t>Carlos Gl. W</t>
  </si>
  <si>
    <t>Carlos Gl.</t>
  </si>
  <si>
    <t>Gade Gl.</t>
  </si>
  <si>
    <t>Morell Gl. W</t>
  </si>
  <si>
    <t>Morell Gl.</t>
  </si>
  <si>
    <t>Docker Smith Gl. W</t>
  </si>
  <si>
    <t>Docker Smith Gl.</t>
  </si>
  <si>
    <t>Docker Smith Gl. E</t>
  </si>
  <si>
    <t>Rink Gl. W</t>
  </si>
  <si>
    <t>Rink Gl.</t>
  </si>
  <si>
    <t>Rink Gl. S</t>
  </si>
  <si>
    <t>Issuusarsuit Se.</t>
  </si>
  <si>
    <t>Kong Oscar Gl. NN</t>
  </si>
  <si>
    <t>Kong Oscar Gl. N</t>
  </si>
  <si>
    <t>Kong Oscar Gl.</t>
  </si>
  <si>
    <t>Nordenskiold Gl. N</t>
  </si>
  <si>
    <t>Nansen Gl.</t>
  </si>
  <si>
    <t>Nansen Gl. S</t>
  </si>
  <si>
    <t>Sverdrup Gl.</t>
  </si>
  <si>
    <t>Dietrichson Gl.</t>
  </si>
  <si>
    <t>Steenstrup Gl.</t>
  </si>
  <si>
    <t>Kjer Gl. N</t>
  </si>
  <si>
    <t>Kjer Gl.</t>
  </si>
  <si>
    <t>Hayes Gl. North</t>
  </si>
  <si>
    <t>Hayes Gl.</t>
  </si>
  <si>
    <t>Hayes Gl. NN</t>
  </si>
  <si>
    <t>Hayes Gl. N</t>
  </si>
  <si>
    <t>Hayes Gl. M</t>
  </si>
  <si>
    <t>Hayes Gl. SS</t>
  </si>
  <si>
    <t>Alison Gl.</t>
  </si>
  <si>
    <t>Illullip Se.</t>
  </si>
  <si>
    <t>Cornell Gl. N</t>
  </si>
  <si>
    <t>Cornell Gl.</t>
  </si>
  <si>
    <t>Ussing Br. N</t>
  </si>
  <si>
    <t>Ussing Br.</t>
  </si>
  <si>
    <t>Qeqertarsuup Se.</t>
  </si>
  <si>
    <t>Kakivfaat Se.</t>
  </si>
  <si>
    <t>Nunatakassaap Se.</t>
  </si>
  <si>
    <t>Akullikassaap Se. W</t>
  </si>
  <si>
    <t>Akullikassaap Se.</t>
  </si>
  <si>
    <t>Akullikassaap Se. E</t>
  </si>
  <si>
    <t>Upernavik Isstrom NW</t>
  </si>
  <si>
    <t>Upernavik Isstrom N</t>
  </si>
  <si>
    <t>Upernavik Isstrom C</t>
  </si>
  <si>
    <t>Upernavik Isstrom S</t>
  </si>
  <si>
    <t>Upernavik Isstrom SS</t>
  </si>
  <si>
    <t>Savissuup Sermia</t>
  </si>
  <si>
    <t>Appaliarsulipaluup Sermia</t>
  </si>
  <si>
    <t>Innaqqissorsuup Oqquani Sermeq</t>
  </si>
  <si>
    <t>Qeqertat Timaanni Sermeq</t>
  </si>
  <si>
    <t>Issuusarsuit Sermiat</t>
  </si>
  <si>
    <t>Nuussuup Sermia</t>
  </si>
  <si>
    <t>Tuttulikassaap Sermia</t>
  </si>
  <si>
    <t>Nunatakassaap Sermia</t>
  </si>
  <si>
    <t>Illullip Sermia</t>
  </si>
  <si>
    <t>Ikissuup Sermersua</t>
  </si>
  <si>
    <t>Qeqertarsuup Sermia</t>
  </si>
  <si>
    <t>Kakiffaat Sermiat</t>
  </si>
  <si>
    <t>Naajarsuit Sermiat</t>
  </si>
  <si>
    <t>Akullikassaap Sermia</t>
  </si>
  <si>
    <t>NW1</t>
  </si>
  <si>
    <t>NW2</t>
  </si>
  <si>
    <t>NW3</t>
  </si>
  <si>
    <t>NW4</t>
  </si>
  <si>
    <t>SAVISSUAQ_WWWW</t>
  </si>
  <si>
    <t>SAVISSUAQ_WWW</t>
  </si>
  <si>
    <t>SAVISSUAQ_WW</t>
  </si>
  <si>
    <t>SAVISSUAQ_W</t>
  </si>
  <si>
    <t>SAVISSUAQ</t>
  </si>
  <si>
    <t>HELLAND</t>
  </si>
  <si>
    <t>YNGVAR_NIELSEN_BRAE_W</t>
  </si>
  <si>
    <t>YNGVAR_NIELSEN_BRAE</t>
  </si>
  <si>
    <t>MOHN_GLETSJER</t>
  </si>
  <si>
    <t>CARLOS</t>
  </si>
  <si>
    <t>GADE-MORELL</t>
  </si>
  <si>
    <t>DOCKER_SMITH_GLETSCHER_W</t>
  </si>
  <si>
    <t>DOCKER_SMITH_GLETSCHER</t>
  </si>
  <si>
    <t>RINK_GLETSCHER</t>
  </si>
  <si>
    <t>ISSUUARSUIT_SERMIA</t>
  </si>
  <si>
    <t>NONAME_NORTH_OSCAR</t>
  </si>
  <si>
    <t>KONG_OSCAR_GLETSCHER</t>
  </si>
  <si>
    <t>NORDENSKIOLD_GLESCHER_NW</t>
  </si>
  <si>
    <t>NANSEN_GLETSCHER</t>
  </si>
  <si>
    <t>SVERDRUP_GLETSCHER</t>
  </si>
  <si>
    <t>STEENSTRUP-DIETRICHSON</t>
  </si>
  <si>
    <t>KJER_GLETSCHER</t>
  </si>
  <si>
    <t>HAYES_GLETSCHER_N_NN</t>
  </si>
  <si>
    <t>HAYES_GLETSCHER_M_SS</t>
  </si>
  <si>
    <t>ALISON_GLETSCHER</t>
  </si>
  <si>
    <t>ILLULLIP_SERMIA</t>
  </si>
  <si>
    <t>CORNELL_GLETSCHER</t>
  </si>
  <si>
    <t>USSING_BRAEER_N</t>
  </si>
  <si>
    <t>USSING_BRAEER</t>
  </si>
  <si>
    <t>QEQERTARSUUP_SERMIA</t>
  </si>
  <si>
    <t>KAKIVFAAT_SERMIAT</t>
  </si>
  <si>
    <t>NUNATAKASSAAP_SERMIA</t>
  </si>
  <si>
    <t>UPERNAVIK_ISSTROM_N</t>
  </si>
  <si>
    <t>UPERNAVIK_ISSTROM_C</t>
  </si>
  <si>
    <t>UPERNAVIK_ISSTROM_S</t>
  </si>
  <si>
    <t>UPERNAVIK_ISSTROM_SS</t>
  </si>
  <si>
    <t>NAME</t>
  </si>
  <si>
    <t>1992.0</t>
  </si>
  <si>
    <t>1993.0</t>
  </si>
  <si>
    <t>1994.0</t>
  </si>
  <si>
    <t>1995.0</t>
  </si>
  <si>
    <t>1996.0</t>
  </si>
  <si>
    <t>1997.0</t>
  </si>
  <si>
    <t>1998.0</t>
  </si>
  <si>
    <t>1999.0</t>
  </si>
  <si>
    <t>2000.0</t>
  </si>
  <si>
    <t>2001.0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</si>
  <si>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</si>
  <si>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</si>
  <si>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</si>
  <si>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</si>
  <si>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</si>
  <si>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</si>
  <si>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</si>
  <si>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</si>
  <si>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</si>
  <si>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</si>
  <si>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</si>
  <si>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</si>
  <si>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</si>
  <si>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</si>
  <si>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</si>
  <si>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</si>
  <si>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</si>
  <si>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1992-2018</t>
  </si>
  <si>
    <t>0.0</t>
  </si>
  <si>
    <t>ILORLIIT-SERMINNGUAQ</t>
  </si>
  <si>
    <t>QAJUUTTAP_SERMIA_N</t>
  </si>
  <si>
    <t>SIORALIK-ARSUK-QIPISAQQU</t>
  </si>
  <si>
    <t>QALERALLIT_SERMIAT</t>
  </si>
  <si>
    <t>AVANNARLEQ_N</t>
  </si>
  <si>
    <t>SERMEQ-KANGAASARSUUP</t>
  </si>
  <si>
    <t>KANGILINNGUATA_SERMIA</t>
  </si>
  <si>
    <t>SAQQAP-MAJORQAQ-SOUTHTERRUSSEL_SOUTHQUARUSSEL</t>
  </si>
  <si>
    <t>ISUNNGUATA-RUSSELL</t>
  </si>
  <si>
    <t>INUPPAAT_QUUAT</t>
  </si>
  <si>
    <t>USULLUUP_SERMIA</t>
  </si>
  <si>
    <t>ICE_CAPS_SW</t>
  </si>
  <si>
    <t>NORDENSKIOLD_GLETSCHER</t>
  </si>
  <si>
    <t>CW_NONAME1</t>
  </si>
  <si>
    <t>CW_NONAME3</t>
  </si>
  <si>
    <t>ICE_CAPS_CW</t>
  </si>
  <si>
    <t>NW_NONAME1</t>
  </si>
  <si>
    <t>SAVISSUAQ_UNNAMED1</t>
  </si>
  <si>
    <t>NW_NONAME2</t>
  </si>
  <si>
    <t>NW_NONAME3</t>
  </si>
  <si>
    <t>SAVISSUAQ_WWWWW</t>
  </si>
  <si>
    <t>SAVISSUAQ_UNNAMED4</t>
  </si>
  <si>
    <t>SAVISSUAQ_UNNAMED2</t>
  </si>
  <si>
    <t>NW_NONAME4</t>
  </si>
  <si>
    <t>PITUGFIK</t>
  </si>
  <si>
    <t>SAVISSUAQ-HELLAND-YNGVAR_NIELSEN-MOHN-CARLOS</t>
  </si>
  <si>
    <t>SAVISSUAQ_UNNAMED3</t>
  </si>
  <si>
    <t>GABLE_MIRROR</t>
  </si>
  <si>
    <t>HART_W</t>
  </si>
  <si>
    <t>SHARP_W</t>
  </si>
  <si>
    <t>TUGTO</t>
  </si>
  <si>
    <t>SUN</t>
  </si>
  <si>
    <t>SUN_W</t>
  </si>
  <si>
    <t>SIORARSUAQ</t>
  </si>
  <si>
    <t>VERHOEFF_W</t>
  </si>
  <si>
    <t>MEEHAN</t>
  </si>
  <si>
    <t>MEEHAN_W</t>
  </si>
  <si>
    <t>MORRIS_JESUP_W</t>
  </si>
  <si>
    <t>BAMSE</t>
  </si>
  <si>
    <t>ICE_CAPS_NW</t>
  </si>
  <si>
    <t>DODGE</t>
  </si>
  <si>
    <t>NO_NONAME1</t>
  </si>
  <si>
    <t>PETERMANN_GLETSCHER_N</t>
  </si>
  <si>
    <t>NO_NONAME2</t>
  </si>
  <si>
    <t>HARDER_GLETSCHER</t>
  </si>
  <si>
    <t>NO_NONAME3</t>
  </si>
  <si>
    <t>ICE_CAPS_NO</t>
  </si>
  <si>
    <t>NE_NONAME1</t>
  </si>
  <si>
    <t>BLSEBR_GAMMEL_HELLERUP_GLETSJER</t>
  </si>
  <si>
    <t>ADMIRALTY_TREFORK_KRUSBR_BORGJKEL_PONY</t>
  </si>
  <si>
    <t>AB_DRACHMANN_GLETSCHER_L_BISTRUP_BRAE</t>
  </si>
  <si>
    <t>WORDIE-VIBEKE</t>
  </si>
  <si>
    <t>PASSAGE_CHARPENTIER_GLETSCHER</t>
  </si>
  <si>
    <t>WAHLENBERG_VIOLINGLETSJER</t>
  </si>
  <si>
    <t>ICE_CAPS_NE</t>
  </si>
  <si>
    <t>GEIKIE2</t>
  </si>
  <si>
    <t>GEIKIE1</t>
  </si>
  <si>
    <t>GEIKIE5</t>
  </si>
  <si>
    <t>GEIKIE4</t>
  </si>
  <si>
    <t>UNNAMED_KANGER_W</t>
  </si>
  <si>
    <t>UNNAMED_SORGENFRI_W</t>
  </si>
  <si>
    <t>UNNAMED_KANGER_E</t>
  </si>
  <si>
    <t>KOLVEGLETSJER</t>
  </si>
  <si>
    <t>UNNAMED_DECEPTION_N</t>
  </si>
  <si>
    <t>UNNAMED_POLARIC_C</t>
  </si>
  <si>
    <t>KIV_STEENSTRUP_SONDRE_BRAE</t>
  </si>
  <si>
    <t>ICE_CAPS_CE</t>
  </si>
  <si>
    <t>GLACIERDEFRANCE</t>
  </si>
  <si>
    <t>NIGERTULUUP_KATTILERTARPIA</t>
  </si>
  <si>
    <t>APUSEERAJIK</t>
  </si>
  <si>
    <t>SE_NONAME10</t>
  </si>
  <si>
    <t>BUSSEMAND</t>
  </si>
  <si>
    <t>NONAME_IKERTIVAQ_S</t>
  </si>
  <si>
    <t>SE_NONAME1</t>
  </si>
  <si>
    <t>GYLDENLOVE_SS</t>
  </si>
  <si>
    <t>SE_NONAME2</t>
  </si>
  <si>
    <t>SE_NONAME5</t>
  </si>
  <si>
    <t>SE_NONAME6</t>
  </si>
  <si>
    <t>SE_NONAME4</t>
  </si>
  <si>
    <t>SE_NONAME8</t>
  </si>
  <si>
    <t>SE_NONAME7</t>
  </si>
  <si>
    <t>UNNAMED_ANORITUUP_KANGERLUA_SS</t>
  </si>
  <si>
    <t>SE_NONAME9</t>
  </si>
  <si>
    <t>HERLUF_TROLLE-KANGERLULUK-DANELL</t>
  </si>
  <si>
    <t>ICE_CAPS_SE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</si>
  <si>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</si>
  <si>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</si>
  <si>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</si>
  <si>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</si>
  <si>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</si>
  <si>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</si>
  <si>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</si>
  <si>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</si>
  <si>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</si>
  <si>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</si>
  <si>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</si>
  <si>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</si>
  <si>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</si>
  <si>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</si>
  <si>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</si>
  <si>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</si>
  <si>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</si>
  <si>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</si>
  <si>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</si>
  <si>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</si>
  <si>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</si>
  <si>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</si>
  <si>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</si>
  <si>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</si>
  <si>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</si>
  <si>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</si>
  <si>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</si>
  <si>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0.9</t>
  </si>
  <si>
    <t>0.1</t>
  </si>
  <si>
    <t>-0.2</t>
  </si>
  <si>
    <t>0.4</t>
  </si>
  <si>
    <t>0.5</t>
  </si>
  <si>
    <t>-0.6</t>
  </si>
  <si>
    <t>0</t>
  </si>
  <si>
    <t>-0.3</t>
  </si>
  <si>
    <t>0.2</t>
  </si>
  <si>
    <t>-0.5</t>
  </si>
  <si>
    <t>-0.9</t>
  </si>
  <si>
    <t>-0.8</t>
  </si>
  <si>
    <t>-0.7</t>
  </si>
  <si>
    <t>0.6</t>
  </si>
  <si>
    <t>-0.4</t>
  </si>
  <si>
    <t>Sample Area</t>
  </si>
  <si>
    <t>Arctic km Adjustment</t>
  </si>
  <si>
    <t>LLC270 Adjustment</t>
  </si>
  <si>
    <t>Total Adjustment</t>
  </si>
  <si>
    <t>CTDs</t>
  </si>
  <si>
    <t>RMSE</t>
  </si>
  <si>
    <t>(#)</t>
  </si>
  <si>
    <t>Mean Mass Balance 1992-2017</t>
  </si>
  <si>
    <t>Mass Balance 1992-2017</t>
  </si>
  <si>
    <t>Discharge 1992-2017</t>
  </si>
  <si>
    <t>TOTAL</t>
  </si>
  <si>
    <t>NO</t>
  </si>
  <si>
    <t>Ref SMB</t>
  </si>
  <si>
    <t>Discharge Anomaly</t>
  </si>
  <si>
    <t xml:space="preserve"> </t>
  </si>
  <si>
    <t>Fraction Dynamics</t>
  </si>
  <si>
    <t>Fraction total loss</t>
  </si>
  <si>
    <t xml:space="preserve"> qm (m/d)</t>
  </si>
  <si>
    <t>Mean Discharge 1992-2017</t>
  </si>
  <si>
    <t xml:space="preserve">Reference Surface Mass Balance </t>
  </si>
  <si>
    <t>Reference Surface Mass Balance</t>
  </si>
  <si>
    <t>CW Discharge</t>
  </si>
  <si>
    <t>SW Discharge</t>
  </si>
  <si>
    <t>SE Discharge</t>
  </si>
  <si>
    <t>CE Discharge</t>
  </si>
  <si>
    <t>NE Discharge</t>
  </si>
  <si>
    <t>N Discharge</t>
  </si>
  <si>
    <t>NW Discharge</t>
  </si>
  <si>
    <t>CW Discharge 1992-2017</t>
  </si>
  <si>
    <t>SW Discharge 1992-2017</t>
  </si>
  <si>
    <t>SE Discharge 1992-2017</t>
  </si>
  <si>
    <t>CE Discharge 1992-2017</t>
  </si>
  <si>
    <t>NE Discharge 1992-2017</t>
  </si>
  <si>
    <t>N Discharge 1992-2017</t>
  </si>
  <si>
    <t>NW Discharge 1992-2017</t>
  </si>
  <si>
    <t>Average of Total</t>
  </si>
  <si>
    <t>CW Mass Balance 1992-2017</t>
  </si>
  <si>
    <t>SW  Mass Balance 1992-2017</t>
  </si>
  <si>
    <t>SE  Mass Balance 1992-2017</t>
  </si>
  <si>
    <t>CE Mass Balance 1992-2017</t>
  </si>
  <si>
    <t>NE  Mass Balance 1992-2017</t>
  </si>
  <si>
    <t>N Mass Balance 1992-2017</t>
  </si>
  <si>
    <t>NW Mass Balance 1992-2017</t>
  </si>
  <si>
    <t xml:space="preserve">Total  Mass Balance </t>
  </si>
  <si>
    <t>Total Discharge</t>
  </si>
  <si>
    <t>CW Mass Balance</t>
  </si>
  <si>
    <t>SW  Mass Balance</t>
  </si>
  <si>
    <t>SE  Mass Balance</t>
  </si>
  <si>
    <t>CE  Mass Balance</t>
  </si>
  <si>
    <t>NE  Mass Balance</t>
  </si>
  <si>
    <t>N  Mass Balance</t>
  </si>
  <si>
    <t>NW  Mass Balance</t>
  </si>
  <si>
    <t>Total Mass Balance</t>
  </si>
  <si>
    <t>SW  Discharge  1992-2017</t>
  </si>
  <si>
    <t>SE  Discharge  1992-2017</t>
  </si>
  <si>
    <t>NE  Discharge  1992-2017</t>
  </si>
  <si>
    <t>N Discharge  1992-2017</t>
  </si>
  <si>
    <t>NW Discharge  1992-2017</t>
  </si>
  <si>
    <t xml:space="preserve">Total  Discharge </t>
  </si>
  <si>
    <t>SW Mass Balance 1992-2017</t>
  </si>
  <si>
    <t>SE Mass Balance  1992-2017</t>
  </si>
  <si>
    <t>NE Mass Balance 1992-2017</t>
  </si>
  <si>
    <t xml:space="preserve">Total Mass Balance </t>
  </si>
  <si>
    <t>TOTAL Discharge in Greenland</t>
  </si>
  <si>
    <t>Total Discharge in this survey</t>
  </si>
  <si>
    <t>%</t>
  </si>
  <si>
    <t>Qm/(Qm + Qs + Qc)</t>
  </si>
  <si>
    <t>Qs/(Qm + Qs + Qc)</t>
  </si>
  <si>
    <t>Qc/(Qm + Qs + Qc)</t>
  </si>
  <si>
    <t>This Study</t>
  </si>
  <si>
    <t>Coastal Sector</t>
  </si>
  <si>
    <t>Discharge -&gt;</t>
  </si>
  <si>
    <t>Reference SMB</t>
  </si>
  <si>
    <t>1961-1990</t>
  </si>
  <si>
    <t>Mass Balance -&gt;</t>
  </si>
  <si>
    <t>Notation Reference Table</t>
  </si>
  <si>
    <t>Variables (in order of appearance)</t>
  </si>
  <si>
    <t>Acronyms (in order of appearance)</t>
  </si>
  <si>
    <t>Main Text</t>
  </si>
  <si>
    <t>Variable</t>
  </si>
  <si>
    <t>Meaning</t>
  </si>
  <si>
    <t>TF</t>
  </si>
  <si>
    <t>thermal forcing</t>
  </si>
  <si>
    <t>AW</t>
  </si>
  <si>
    <t>Atlantic Water</t>
  </si>
  <si>
    <t>rate of ocean-induced undercutting</t>
  </si>
  <si>
    <t>NAO</t>
  </si>
  <si>
    <t>North Atlantic Oscillation</t>
  </si>
  <si>
    <t>reference rate of undercutting in 1992-1997</t>
  </si>
  <si>
    <t>CTD</t>
  </si>
  <si>
    <t>conductivity-temperature-depth [sensor]</t>
  </si>
  <si>
    <t>cumulative anomaly in undercutting</t>
  </si>
  <si>
    <t>BM3</t>
  </si>
  <si>
    <t>BedMachine Version 3</t>
  </si>
  <si>
    <t>rate of glacier front retreat</t>
  </si>
  <si>
    <t>Northwest [drainage basin of Greenland]</t>
  </si>
  <si>
    <t>cumulative glacier retreat</t>
  </si>
  <si>
    <t>North [drainage basin of Greenland]</t>
  </si>
  <si>
    <t>rate of ice advection</t>
  </si>
  <si>
    <t>Northweast [drainage basin of Greenland]</t>
  </si>
  <si>
    <t>cumulative anomaly in ice advection</t>
  </si>
  <si>
    <t>Southeast [drainage basin of Greenland]</t>
  </si>
  <si>
    <t>reference rate of ice advection in 1992-1997</t>
  </si>
  <si>
    <t>ECCO</t>
  </si>
  <si>
    <t>Estimating the Climate and Circulation of the Ocean [model project]</t>
  </si>
  <si>
    <t>thinning-induced retreat rate</t>
  </si>
  <si>
    <t>Thermal Forcing</t>
  </si>
  <si>
    <t>cumulative thinning-induced retreat</t>
  </si>
  <si>
    <t>Central East [drainage basin of Greenland]</t>
  </si>
  <si>
    <t>dry calving rate</t>
  </si>
  <si>
    <t>Southwest [drainage basin of Greenland]</t>
  </si>
  <si>
    <t>cumulative anomaly in calving</t>
  </si>
  <si>
    <t>Central West [drainage basin of Greenland]</t>
  </si>
  <si>
    <t>DW</t>
  </si>
  <si>
    <t>Glaciers terminating in deep fjords with the presence of Atlantic Water [glacier category]</t>
  </si>
  <si>
    <t>Materials and Methods</t>
  </si>
  <si>
    <t>CR</t>
  </si>
  <si>
    <t>Glaciers terminating and calving on a ridge [glacier category]</t>
  </si>
  <si>
    <t>SC</t>
  </si>
  <si>
    <t>Glaciers terminating in shallow (&lt;100 m.b.s.l.), cold, fresh, Polar water [glacier category]</t>
  </si>
  <si>
    <t>Natural range of seasonal variations in ice front position</t>
  </si>
  <si>
    <t>FE</t>
  </si>
  <si>
    <t>Glaciers terminating in a floating extension [glacier category]</t>
  </si>
  <si>
    <t>A</t>
  </si>
  <si>
    <t>model parameter in melt rate parameterization</t>
  </si>
  <si>
    <t>SR</t>
  </si>
  <si>
    <t>Glaciers already in a state of retreat prior to 1992 [glacier category]</t>
  </si>
  <si>
    <t>b</t>
  </si>
  <si>
    <t>water depth</t>
  </si>
  <si>
    <t>NC</t>
  </si>
  <si>
    <t>Glaciers that cannot be categorized because they lack fjord measurements [glacier category]</t>
  </si>
  <si>
    <t>subglacial discharge flux averaged over glacier terminus</t>
  </si>
  <si>
    <t>α</t>
  </si>
  <si>
    <t>B</t>
  </si>
  <si>
    <t>β</t>
  </si>
  <si>
    <t>dh/dt</t>
  </si>
  <si>
    <t>surface thinning rate</t>
  </si>
  <si>
    <t>sea water density</t>
  </si>
  <si>
    <t>ice density</t>
  </si>
  <si>
    <t>basal slope</t>
  </si>
  <si>
    <t>surface slope</t>
  </si>
  <si>
    <t>h</t>
  </si>
  <si>
    <t>ice surface elevation</t>
  </si>
  <si>
    <t>flotation height</t>
  </si>
  <si>
    <t>time period over which glacier thinning occurred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</si>
  <si>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</si>
  <si>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ref</t>
    </r>
  </si>
  <si>
    <r>
      <t>q</t>
    </r>
    <r>
      <rPr>
        <vertAlign val="subscript"/>
        <sz val="11"/>
        <color theme="1"/>
        <rFont val="Calibri"/>
        <family val="2"/>
        <scheme val="minor"/>
      </rPr>
      <t>r</t>
    </r>
  </si>
  <si>
    <r>
      <t>q</t>
    </r>
    <r>
      <rPr>
        <vertAlign val="subscript"/>
        <sz val="11"/>
        <color theme="1"/>
        <rFont val="Calibri"/>
        <family val="2"/>
        <scheme val="minor"/>
      </rPr>
      <t>f</t>
    </r>
  </si>
  <si>
    <r>
      <t>q</t>
    </r>
    <r>
      <rPr>
        <vertAlign val="subscript"/>
        <sz val="11"/>
        <color theme="1"/>
        <rFont val="Calibri"/>
        <family val="2"/>
        <scheme val="minor"/>
      </rPr>
      <t>f</t>
    </r>
    <r>
      <rPr>
        <vertAlign val="superscript"/>
        <sz val="11"/>
        <color theme="1"/>
        <rFont val="Calibri"/>
        <family val="2"/>
        <scheme val="minor"/>
      </rPr>
      <t>ref</t>
    </r>
  </si>
  <si>
    <r>
      <t>q</t>
    </r>
    <r>
      <rPr>
        <vertAlign val="subscript"/>
        <sz val="11"/>
        <color theme="1"/>
        <rFont val="Calibri"/>
        <family val="2"/>
        <scheme val="minor"/>
      </rPr>
      <t>s</t>
    </r>
  </si>
  <si>
    <r>
      <t>q</t>
    </r>
    <r>
      <rPr>
        <vertAlign val="subscript"/>
        <sz val="11"/>
        <color theme="1"/>
        <rFont val="Calibri"/>
        <family val="2"/>
        <scheme val="minor"/>
      </rPr>
      <t>c</t>
    </r>
  </si>
  <si>
    <r>
      <t>Q</t>
    </r>
    <r>
      <rPr>
        <vertAlign val="subscript"/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ref</t>
    </r>
  </si>
  <si>
    <r>
      <t>q</t>
    </r>
    <r>
      <rPr>
        <vertAlign val="subscript"/>
        <sz val="11"/>
        <color theme="1"/>
        <rFont val="Calibri"/>
        <family val="2"/>
        <scheme val="minor"/>
      </rPr>
      <t>sg</t>
    </r>
  </si>
  <si>
    <r>
      <t>𝝆</t>
    </r>
    <r>
      <rPr>
        <vertAlign val="subscript"/>
        <sz val="11"/>
        <color theme="1"/>
        <rFont val="Calibri"/>
        <family val="2"/>
        <scheme val="minor"/>
      </rPr>
      <t>w</t>
    </r>
  </si>
  <si>
    <r>
      <t>𝝆</t>
    </r>
    <r>
      <rPr>
        <vertAlign val="subscript"/>
        <sz val="11"/>
        <color theme="1"/>
        <rFont val="Calibri"/>
        <family val="2"/>
        <scheme val="minor"/>
      </rPr>
      <t>i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</si>
  <si>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</si>
  <si>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𝛅t</t>
    </r>
    <r>
      <rPr>
        <vertAlign val="subscript"/>
        <sz val="11"/>
        <color theme="1"/>
        <rFont val="Calibri"/>
        <family val="2"/>
        <scheme val="minor"/>
      </rPr>
      <t>s</t>
    </r>
  </si>
  <si>
    <t>Deep, Warm</t>
  </si>
  <si>
    <t>Calving Ridge</t>
  </si>
  <si>
    <t>Shallow, Cold</t>
  </si>
  <si>
    <t>Summative Results for Deep, Warm Glaciers</t>
  </si>
  <si>
    <t>Mean Component Comparisons 1992-2017 for Deep, Warm Glaciers</t>
  </si>
  <si>
    <t>Mean (DW Only)</t>
  </si>
  <si>
    <t>Mouginot et al 2019 (1)</t>
  </si>
  <si>
    <t>Greenland Discharge Estimates (Gt/yr) - Reproduced from Mouginot et al 2019 (1)</t>
  </si>
  <si>
    <t>Greenland Mass Balance Estimates (Gt/yr) - Reproduced from Mouginot et al 2019 (1)</t>
  </si>
  <si>
    <t>1. Deleted years other than 1992-2017</t>
  </si>
  <si>
    <t>2. Change the variable names (every vaiable is unique now)</t>
  </si>
  <si>
    <t>Mean Subglacial Discharge</t>
  </si>
  <si>
    <t>Mean Retreat</t>
  </si>
  <si>
    <t>Mean Bathy. Depth</t>
  </si>
  <si>
    <t>Modifications from me in the following sheets:</t>
  </si>
  <si>
    <t>3. Added iD, which is consistent with Csatho et al., 2014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</si>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</sst>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7EFF"/>
        <bgColor rgb="FF000000"/>
      </patternFill>
    </fill>
    <fill>
      <patternFill patternType="solid">
        <fgColor rgb="FFFD8971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9" fontId="0" fillId="0" borderId="0" xfId="1" applyFont="1"/>
    <xf numFmtId="0" fontId="0" fillId="0" borderId="0" xfId="0" applyBorder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13" fillId="0" borderId="0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2" fillId="0" borderId="0" xfId="12" applyFont="1"/>
    <xf numFmtId="0" fontId="1" fillId="0" borderId="0" xfId="12"/>
    <xf numFmtId="0" fontId="3" fillId="0" borderId="0" xfId="12" applyFont="1"/>
    <xf numFmtId="0" fontId="5" fillId="0" borderId="0" xfId="12" applyFont="1"/>
    <xf numFmtId="0" fontId="5" fillId="0" borderId="1" xfId="12" applyFont="1" applyBorder="1"/>
    <xf numFmtId="0" fontId="5" fillId="0" borderId="2" xfId="12" applyFont="1" applyBorder="1"/>
    <xf numFmtId="0" fontId="5" fillId="0" borderId="0" xfId="12" applyFont="1" applyBorder="1"/>
    <xf numFmtId="0" fontId="5" fillId="0" borderId="3" xfId="12" applyFont="1" applyBorder="1"/>
    <xf numFmtId="0" fontId="5" fillId="0" borderId="4" xfId="12" applyFont="1" applyBorder="1"/>
    <xf numFmtId="0" fontId="5" fillId="0" borderId="0" xfId="12" applyFont="1" applyAlignment="1">
      <alignment vertical="center"/>
    </xf>
    <xf numFmtId="0" fontId="5" fillId="0" borderId="0" xfId="12" applyFont="1" applyFill="1" applyBorder="1"/>
    <xf numFmtId="0" fontId="16" fillId="0" borderId="0" xfId="0" applyFont="1"/>
    <xf numFmtId="0" fontId="3" fillId="0" borderId="0" xfId="0" applyFont="1" applyAlignment="1">
      <alignment horizontal="center"/>
    </xf>
  </cellXfs>
  <cellStyles count="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2" xr:uid="{00000000-0005-0000-0000-00000B000000}"/>
    <cellStyle name="Percent" xfId="1" builtinId="5"/>
  </cellStyles>
  <dxfs count="1716"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1352550</xdr:colOff>
      <xdr:row>17</xdr:row>
      <xdr:rowOff>101600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7410450" y="378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29632</xdr:colOff>
      <xdr:row>8</xdr:row>
      <xdr:rowOff>12700</xdr:rowOff>
    </xdr:from>
    <xdr:to>
      <xdr:col>0</xdr:col>
      <xdr:colOff>220132</xdr:colOff>
      <xdr:row>8</xdr:row>
      <xdr:rowOff>190500</xdr:rowOff>
    </xdr:to>
    <xdr:pic>
      <xdr:nvPicPr>
        <xdr:cNvPr id="3" name="Picture 2" descr="/Users/mhwood/Library/Group Containers/UBF8T346G9.Office/msoclip1/01/clip_image001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2" y="1676400"/>
          <a:ext cx="1905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34621</xdr:colOff>
      <xdr:row>9</xdr:row>
      <xdr:rowOff>232831</xdr:rowOff>
    </xdr:from>
    <xdr:to>
      <xdr:col>0</xdr:col>
      <xdr:colOff>192615</xdr:colOff>
      <xdr:row>10</xdr:row>
      <xdr:rowOff>201081</xdr:rowOff>
    </xdr:to>
    <xdr:pic>
      <xdr:nvPicPr>
        <xdr:cNvPr id="4" name="Picture 3" descr="/Users/mhwood/Library/Group Containers/UBF8T346G9.Office/msoclip1/01/clip_image001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1" y="2137831"/>
          <a:ext cx="157994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31749</xdr:colOff>
      <xdr:row>11</xdr:row>
      <xdr:rowOff>232832</xdr:rowOff>
    </xdr:from>
    <xdr:to>
      <xdr:col>0</xdr:col>
      <xdr:colOff>179917</xdr:colOff>
      <xdr:row>12</xdr:row>
      <xdr:rowOff>188575</xdr:rowOff>
    </xdr:to>
    <xdr:pic>
      <xdr:nvPicPr>
        <xdr:cNvPr id="5" name="Picture 4" descr="/Users/mhwood/Library/Group Containers/UBF8T346G9.Office/msoclip1/01/clip_image001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" y="2569632"/>
          <a:ext cx="148168" cy="184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42332</xdr:colOff>
      <xdr:row>14</xdr:row>
      <xdr:rowOff>232832</xdr:rowOff>
    </xdr:from>
    <xdr:to>
      <xdr:col>0</xdr:col>
      <xdr:colOff>201082</xdr:colOff>
      <xdr:row>16</xdr:row>
      <xdr:rowOff>961</xdr:rowOff>
    </xdr:to>
    <xdr:pic>
      <xdr:nvPicPr>
        <xdr:cNvPr id="6" name="Picture 5" descr="/Users/mhwood/Library/Group Containers/UBF8T346G9.Office/msoclip1/01/clip_image001.png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2" y="3242732"/>
          <a:ext cx="158750" cy="199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42332</xdr:colOff>
      <xdr:row>16</xdr:row>
      <xdr:rowOff>232831</xdr:rowOff>
    </xdr:from>
    <xdr:to>
      <xdr:col>0</xdr:col>
      <xdr:colOff>211664</xdr:colOff>
      <xdr:row>18</xdr:row>
      <xdr:rowOff>3846</xdr:rowOff>
    </xdr:to>
    <xdr:pic>
      <xdr:nvPicPr>
        <xdr:cNvPr id="7" name="Picture 6" descr="/Users/mhwood/Library/Group Containers/UBF8T346G9.Office/msoclip1/01/clip_image001.png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2" y="3674531"/>
          <a:ext cx="169332" cy="215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workbookViewId="0">
      <selection activeCell="A67" sqref="A67"/>
    </sheetView>
  </sheetViews>
  <sheetFormatPr baseColWidth="10" defaultColWidth="8.83203125" defaultRowHeight="15" x14ac:dyDescent="0.2"/>
  <cols>
    <col min="1" max="5" width="15.6640625" customWidth="1"/>
    <col min="6" max="6" width="18.83203125" customWidth="1"/>
    <col min="7" max="7" width="20.33203125" customWidth="1"/>
    <col min="8" max="8" width="15.6640625" customWidth="1"/>
    <col min="9" max="9" width="18.6640625" customWidth="1"/>
    <col min="10" max="10" width="20.1640625" customWidth="1"/>
    <col min="11" max="16" width="15.6640625" customWidth="1"/>
  </cols>
  <sheetData>
    <row r="1" spans="1:11" x14ac:dyDescent="0.2">
      <c r="A1" s="1" t="s">
        <v>0</v>
      </c>
    </row>
    <row r="2" spans="1:11" x14ac:dyDescent="0.2">
      <c r="A2" s="2"/>
      <c r="B2" s="48" t="s">
        <v>1</v>
      </c>
      <c r="C2" s="48"/>
      <c r="D2" s="48"/>
      <c r="E2" s="48"/>
      <c r="F2" s="48"/>
    </row>
    <row r="3" spans="1:11" x14ac:dyDescent="0.2">
      <c r="A3" s="3" t="s">
        <v>2</v>
      </c>
      <c r="B3" s="3" t="s">
        <v>683</v>
      </c>
      <c r="C3" s="3" t="s">
        <v>684</v>
      </c>
      <c r="D3" s="3" t="s">
        <v>685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1" x14ac:dyDescent="0.2">
      <c r="A4" s="4" t="s">
        <v>7</v>
      </c>
      <c r="B4" s="4">
        <f>COUNTIF(CW!B5:T5,"DW")</f>
        <v>6</v>
      </c>
      <c r="C4" s="4">
        <f>COUNTIF(CW!B5:T5,"CR")</f>
        <v>5</v>
      </c>
      <c r="D4" s="4">
        <f>COUNTIF(CW!B5:T5,"SC")</f>
        <v>5</v>
      </c>
      <c r="E4" s="4">
        <f>COUNTIF(CW!B5:T5,"FE")</f>
        <v>1</v>
      </c>
      <c r="F4" s="4">
        <f>COUNTIF(CW!B5:T5,"SR")</f>
        <v>0</v>
      </c>
      <c r="G4" s="4">
        <f>COUNTIF(CW!B5:T5,"NC")</f>
        <v>2</v>
      </c>
      <c r="H4" s="4">
        <f t="shared" ref="H4:H10" si="0">SUM(B4:G4)</f>
        <v>19</v>
      </c>
    </row>
    <row r="5" spans="1:11" x14ac:dyDescent="0.2">
      <c r="A5" s="4" t="s">
        <v>8</v>
      </c>
      <c r="B5" s="4">
        <f>COUNTIF(SW!B5:P5,"DW")</f>
        <v>1</v>
      </c>
      <c r="C5" s="4">
        <f>COUNTIF(SW!B5:P5,"CR")</f>
        <v>1</v>
      </c>
      <c r="D5" s="4">
        <f>COUNTIF(SW!B5:P5,"SC")</f>
        <v>4</v>
      </c>
      <c r="E5" s="4">
        <f>COUNTIF(SW!B5:P5,"FE")</f>
        <v>0</v>
      </c>
      <c r="F5" s="4">
        <f>COUNTIF(SW!B5:P5,"SR")</f>
        <v>0</v>
      </c>
      <c r="G5" s="4">
        <f>COUNTIF(SW!B5:P5,"NC")</f>
        <v>9</v>
      </c>
      <c r="H5" s="4">
        <f t="shared" si="0"/>
        <v>15</v>
      </c>
    </row>
    <row r="6" spans="1:11" x14ac:dyDescent="0.2">
      <c r="A6" s="4" t="s">
        <v>9</v>
      </c>
      <c r="B6" s="4">
        <f>COUNTIF(SE!B5:AX5,"DW")</f>
        <v>24</v>
      </c>
      <c r="C6" s="4">
        <f>COUNTIF(SE!B5:AX5,"CR")</f>
        <v>5</v>
      </c>
      <c r="D6" s="4">
        <f>COUNTIF(SE!B5:AX5,"SC")</f>
        <v>0</v>
      </c>
      <c r="E6" s="4">
        <f>COUNTIF(SE!B5:AX5,"FE")</f>
        <v>0</v>
      </c>
      <c r="F6" s="4">
        <f>COUNTIF(SE!B5:AX5,"SR")</f>
        <v>0</v>
      </c>
      <c r="G6" s="4">
        <f>COUNTIF(SE!B5:AX5,"NC")</f>
        <v>20</v>
      </c>
      <c r="H6" s="4">
        <f t="shared" si="0"/>
        <v>49</v>
      </c>
    </row>
    <row r="7" spans="1:11" x14ac:dyDescent="0.2">
      <c r="A7" s="4" t="s">
        <v>10</v>
      </c>
      <c r="B7" s="4">
        <f>COUNTIF(CE!B5:AT5,"DW")</f>
        <v>2</v>
      </c>
      <c r="C7" s="4">
        <f>COUNTIF(CE!B5:AT5,"CR")</f>
        <v>5</v>
      </c>
      <c r="D7" s="4">
        <f>COUNTIF(CE!B5:AT5,"SC")</f>
        <v>7</v>
      </c>
      <c r="E7" s="4">
        <f>COUNTIF(CE!B5:AT5,"FE")</f>
        <v>0</v>
      </c>
      <c r="F7" s="4">
        <f>COUNTIF(CE!B5:AT5,"SR")</f>
        <v>0</v>
      </c>
      <c r="G7" s="4">
        <f>COUNTIF(CE!B5:AT5,"NC")</f>
        <v>31</v>
      </c>
      <c r="H7" s="4">
        <f t="shared" si="0"/>
        <v>45</v>
      </c>
    </row>
    <row r="8" spans="1:11" x14ac:dyDescent="0.2">
      <c r="A8" s="4" t="s">
        <v>11</v>
      </c>
      <c r="B8" s="4">
        <f>COUNTIF(NE!B5:M5,"DW")</f>
        <v>0</v>
      </c>
      <c r="C8" s="4">
        <f>COUNTIF(NE!B5:M5,"CR")</f>
        <v>0</v>
      </c>
      <c r="D8" s="4">
        <f>COUNTIF(NE!B5:M5,"SC")</f>
        <v>2</v>
      </c>
      <c r="E8" s="4">
        <f>COUNTIF(NE!B5:M5,"FE")</f>
        <v>3</v>
      </c>
      <c r="F8" s="4">
        <f>COUNTIF(NE!B5:M5,"SR")</f>
        <v>1</v>
      </c>
      <c r="G8" s="4">
        <f>COUNTIF(NE!B5:M5,"NC")</f>
        <v>6</v>
      </c>
      <c r="H8" s="4">
        <f t="shared" si="0"/>
        <v>12</v>
      </c>
    </row>
    <row r="9" spans="1:11" x14ac:dyDescent="0.2">
      <c r="A9" s="4" t="s">
        <v>12</v>
      </c>
      <c r="B9" s="4">
        <f>COUNTIF(N!B5:AC5,"DW")</f>
        <v>6</v>
      </c>
      <c r="C9" s="4">
        <f>COUNTIF(N!B5:AC5,"CR")</f>
        <v>0</v>
      </c>
      <c r="D9" s="4">
        <f>COUNTIF(N!B5:AC5,"SC")</f>
        <v>2</v>
      </c>
      <c r="E9" s="4">
        <f>COUNTIF(N!B5:AC5,"FE")</f>
        <v>5</v>
      </c>
      <c r="F9" s="4">
        <f>COUNTIF(N!B5:AC5,"SR")</f>
        <v>1</v>
      </c>
      <c r="G9" s="4">
        <f>COUNTIF(N!B5:AC5,"NC")</f>
        <v>14</v>
      </c>
      <c r="H9" s="4">
        <f t="shared" si="0"/>
        <v>28</v>
      </c>
    </row>
    <row r="10" spans="1:11" x14ac:dyDescent="0.2">
      <c r="A10" s="4" t="s">
        <v>13</v>
      </c>
      <c r="B10" s="4">
        <f>COUNTIF(NW!B7:BG7,"DW")</f>
        <v>35</v>
      </c>
      <c r="C10" s="4">
        <f>COUNTIF(NW!B7:BG7,"CR")</f>
        <v>11</v>
      </c>
      <c r="D10" s="4">
        <f>COUNTIF(NW!B7:BG7,"SC")</f>
        <v>4</v>
      </c>
      <c r="E10" s="4">
        <f>COUNTIF(NW!B7:BG7,"FE")</f>
        <v>1</v>
      </c>
      <c r="F10" s="4">
        <f>COUNTIF(NW!B7:BG7,"SR")</f>
        <v>2</v>
      </c>
      <c r="G10" s="4">
        <f>COUNTIF(NW!B7:BG7,"NC")</f>
        <v>5</v>
      </c>
      <c r="H10" s="4">
        <f t="shared" si="0"/>
        <v>58</v>
      </c>
    </row>
    <row r="11" spans="1:11" x14ac:dyDescent="0.2">
      <c r="A11" s="2" t="s">
        <v>6</v>
      </c>
      <c r="B11" s="2">
        <f t="shared" ref="B11:H11" si="1">SUM(B4:B10)</f>
        <v>74</v>
      </c>
      <c r="C11" s="2">
        <f t="shared" si="1"/>
        <v>27</v>
      </c>
      <c r="D11" s="2">
        <f t="shared" si="1"/>
        <v>24</v>
      </c>
      <c r="E11" s="2">
        <f t="shared" si="1"/>
        <v>10</v>
      </c>
      <c r="F11" s="2">
        <f t="shared" si="1"/>
        <v>4</v>
      </c>
      <c r="G11" s="2">
        <f t="shared" si="1"/>
        <v>87</v>
      </c>
      <c r="H11" s="2">
        <f t="shared" si="1"/>
        <v>226</v>
      </c>
    </row>
    <row r="12" spans="1:11" x14ac:dyDescent="0.2">
      <c r="A12" s="2"/>
    </row>
    <row r="13" spans="1:11" x14ac:dyDescent="0.2">
      <c r="A13" s="1" t="s">
        <v>14</v>
      </c>
    </row>
    <row r="14" spans="1:11" x14ac:dyDescent="0.2">
      <c r="A14" s="2"/>
      <c r="B14" s="48" t="s">
        <v>15</v>
      </c>
      <c r="C14" s="48"/>
      <c r="D14" s="48"/>
      <c r="E14" s="48"/>
      <c r="F14" s="2" t="s">
        <v>534</v>
      </c>
      <c r="G14" s="2" t="s">
        <v>533</v>
      </c>
      <c r="H14" s="9" t="s">
        <v>537</v>
      </c>
      <c r="I14" s="9" t="s">
        <v>538</v>
      </c>
      <c r="J14" s="9" t="s">
        <v>540</v>
      </c>
      <c r="K14" s="9" t="s">
        <v>541</v>
      </c>
    </row>
    <row r="15" spans="1:11" x14ac:dyDescent="0.2">
      <c r="A15" s="3" t="s">
        <v>2</v>
      </c>
      <c r="B15" s="3" t="s">
        <v>16</v>
      </c>
      <c r="C15" s="3" t="s">
        <v>17</v>
      </c>
      <c r="D15" s="3" t="s">
        <v>18</v>
      </c>
      <c r="E15" s="3" t="s">
        <v>19</v>
      </c>
      <c r="F15" s="3" t="s">
        <v>20</v>
      </c>
      <c r="G15" s="3" t="s">
        <v>20</v>
      </c>
      <c r="H15" s="3" t="s">
        <v>20</v>
      </c>
      <c r="I15" s="3" t="s">
        <v>20</v>
      </c>
      <c r="J15" s="3" t="s">
        <v>590</v>
      </c>
      <c r="K15" s="3" t="s">
        <v>590</v>
      </c>
    </row>
    <row r="16" spans="1:11" x14ac:dyDescent="0.2">
      <c r="A16" s="4" t="s">
        <v>7</v>
      </c>
      <c r="B16" s="12" t="e">
        <f>CW!#REF!</f>
        <v>#REF!</v>
      </c>
      <c r="C16" s="12" t="e">
        <f>CW!#REF!</f>
        <v>#REF!</v>
      </c>
      <c r="D16" s="12" t="e">
        <f>CW!#REF!</f>
        <v>#REF!</v>
      </c>
      <c r="E16" s="12" t="e">
        <f>CW!#REF!</f>
        <v>#REF!</v>
      </c>
      <c r="F16" s="12" t="e">
        <f>CW!#REF!</f>
        <v>#REF!</v>
      </c>
      <c r="G16" s="12" t="e">
        <f>CW!#REF!</f>
        <v>#REF!</v>
      </c>
      <c r="H16" s="12" t="e">
        <f>CW!#REF!</f>
        <v>#REF!</v>
      </c>
      <c r="I16" s="12" t="e">
        <f>H16-F16</f>
        <v>#REF!</v>
      </c>
      <c r="J16" s="30" t="e">
        <f t="shared" ref="J16:J23" si="2">I16/$I$23</f>
        <v>#REF!</v>
      </c>
      <c r="K16" s="30" t="e">
        <f t="shared" ref="K16:K23" si="3">G16/$G$23</f>
        <v>#REF!</v>
      </c>
    </row>
    <row r="17" spans="1:12" x14ac:dyDescent="0.2">
      <c r="A17" s="4" t="s">
        <v>8</v>
      </c>
      <c r="B17" s="12" t="e">
        <f>SW!#REF!</f>
        <v>#REF!</v>
      </c>
      <c r="C17" s="12" t="e">
        <f>SW!#REF!</f>
        <v>#REF!</v>
      </c>
      <c r="D17" s="12" t="e">
        <f>SW!#REF!</f>
        <v>#REF!</v>
      </c>
      <c r="E17" s="12" t="e">
        <f>SW!#REF!</f>
        <v>#REF!</v>
      </c>
      <c r="F17" s="12" t="e">
        <f>SW!#REF!</f>
        <v>#REF!</v>
      </c>
      <c r="G17" s="12" t="e">
        <f>SW!#REF!</f>
        <v>#REF!</v>
      </c>
      <c r="H17" s="12" t="e">
        <f>SW!#REF!</f>
        <v>#REF!</v>
      </c>
      <c r="I17" s="12" t="e">
        <f t="shared" ref="I17:I22" si="4">H17-F17</f>
        <v>#REF!</v>
      </c>
      <c r="J17" s="30" t="e">
        <f t="shared" si="2"/>
        <v>#REF!</v>
      </c>
      <c r="K17" s="30" t="e">
        <f t="shared" si="3"/>
        <v>#REF!</v>
      </c>
    </row>
    <row r="18" spans="1:12" x14ac:dyDescent="0.2">
      <c r="A18" s="4" t="s">
        <v>9</v>
      </c>
      <c r="B18" s="12" t="e">
        <f>SE!#REF!</f>
        <v>#REF!</v>
      </c>
      <c r="C18" s="12" t="e">
        <f>SE!#REF!</f>
        <v>#REF!</v>
      </c>
      <c r="D18" s="12" t="e">
        <f>SE!#REF!</f>
        <v>#REF!</v>
      </c>
      <c r="E18" s="12" t="e">
        <f>SE!#REF!</f>
        <v>#REF!</v>
      </c>
      <c r="F18" s="12" t="e">
        <f>SE!#REF!</f>
        <v>#REF!</v>
      </c>
      <c r="G18" s="12" t="e">
        <f>SE!#REF!</f>
        <v>#REF!</v>
      </c>
      <c r="H18" s="12" t="e">
        <f>SE!#REF!</f>
        <v>#REF!</v>
      </c>
      <c r="I18" s="12" t="e">
        <f t="shared" si="4"/>
        <v>#REF!</v>
      </c>
      <c r="J18" s="30" t="e">
        <f t="shared" si="2"/>
        <v>#REF!</v>
      </c>
      <c r="K18" s="30" t="e">
        <f t="shared" si="3"/>
        <v>#REF!</v>
      </c>
    </row>
    <row r="19" spans="1:12" x14ac:dyDescent="0.2">
      <c r="A19" s="4" t="s">
        <v>10</v>
      </c>
      <c r="B19" s="12" t="e">
        <f>CE!#REF!</f>
        <v>#REF!</v>
      </c>
      <c r="C19" s="12" t="e">
        <f>CE!#REF!</f>
        <v>#REF!</v>
      </c>
      <c r="D19" s="12" t="e">
        <f>CE!#REF!</f>
        <v>#REF!</v>
      </c>
      <c r="E19" s="12" t="e">
        <f>CE!#REF!</f>
        <v>#REF!</v>
      </c>
      <c r="F19" s="12" t="e">
        <f>CE!#REF!</f>
        <v>#REF!</v>
      </c>
      <c r="G19" s="12" t="e">
        <f>CE!#REF!</f>
        <v>#REF!</v>
      </c>
      <c r="H19" s="12" t="e">
        <f>CE!#REF!</f>
        <v>#REF!</v>
      </c>
      <c r="I19" s="12" t="e">
        <f t="shared" si="4"/>
        <v>#REF!</v>
      </c>
      <c r="J19" s="30" t="e">
        <f t="shared" si="2"/>
        <v>#REF!</v>
      </c>
      <c r="K19" s="30" t="e">
        <f t="shared" si="3"/>
        <v>#REF!</v>
      </c>
    </row>
    <row r="20" spans="1:12" x14ac:dyDescent="0.2">
      <c r="A20" s="4" t="s">
        <v>11</v>
      </c>
      <c r="B20" s="12" t="e">
        <f>NE!#REF!</f>
        <v>#REF!</v>
      </c>
      <c r="C20" s="12" t="e">
        <f>NE!#REF!</f>
        <v>#REF!</v>
      </c>
      <c r="D20" s="12" t="e">
        <f>NE!#REF!</f>
        <v>#REF!</v>
      </c>
      <c r="E20" s="12" t="e">
        <f>NE!#REF!</f>
        <v>#REF!</v>
      </c>
      <c r="F20" s="12" t="e">
        <f>NE!#REF!</f>
        <v>#REF!</v>
      </c>
      <c r="G20" s="12" t="e">
        <f>NE!#REF!</f>
        <v>#REF!</v>
      </c>
      <c r="H20" s="12" t="e">
        <f>NE!#REF!</f>
        <v>#REF!</v>
      </c>
      <c r="I20" s="12" t="e">
        <f t="shared" si="4"/>
        <v>#REF!</v>
      </c>
      <c r="J20" s="30" t="e">
        <f t="shared" si="2"/>
        <v>#REF!</v>
      </c>
      <c r="K20" s="30" t="e">
        <f t="shared" si="3"/>
        <v>#REF!</v>
      </c>
    </row>
    <row r="21" spans="1:12" x14ac:dyDescent="0.2">
      <c r="A21" s="4" t="s">
        <v>12</v>
      </c>
      <c r="B21" s="12" t="e">
        <f>N!#REF!</f>
        <v>#REF!</v>
      </c>
      <c r="C21" s="12" t="e">
        <f>N!#REF!</f>
        <v>#REF!</v>
      </c>
      <c r="D21" s="12" t="e">
        <f>N!#REF!</f>
        <v>#REF!</v>
      </c>
      <c r="E21" s="12" t="e">
        <f>N!#REF!</f>
        <v>#REF!</v>
      </c>
      <c r="F21" s="12" t="e">
        <f>N!#REF!</f>
        <v>#REF!</v>
      </c>
      <c r="G21" s="12" t="e">
        <f>N!#REF!</f>
        <v>#REF!</v>
      </c>
      <c r="H21" s="12" t="e">
        <f>N!#REF!</f>
        <v>#REF!</v>
      </c>
      <c r="I21" s="12" t="e">
        <f t="shared" si="4"/>
        <v>#REF!</v>
      </c>
      <c r="J21" s="30" t="e">
        <f t="shared" si="2"/>
        <v>#REF!</v>
      </c>
      <c r="K21" s="30" t="e">
        <f t="shared" si="3"/>
        <v>#REF!</v>
      </c>
    </row>
    <row r="22" spans="1:12" x14ac:dyDescent="0.2">
      <c r="A22" s="4" t="s">
        <v>13</v>
      </c>
      <c r="B22" s="12" t="e">
        <f>NW!#REF!</f>
        <v>#REF!</v>
      </c>
      <c r="C22" s="12" t="e">
        <f>NW!#REF!</f>
        <v>#REF!</v>
      </c>
      <c r="D22" s="12" t="e">
        <f>NW!#REF!</f>
        <v>#REF!</v>
      </c>
      <c r="E22" s="12" t="e">
        <f>NW!#REF!</f>
        <v>#REF!</v>
      </c>
      <c r="F22" s="12" t="e">
        <f>NW!#REF!</f>
        <v>#REF!</v>
      </c>
      <c r="G22" s="12" t="e">
        <f>NW!#REF!</f>
        <v>#REF!</v>
      </c>
      <c r="H22" s="12" t="e">
        <f>NW!#REF!</f>
        <v>#REF!</v>
      </c>
      <c r="I22" s="12" t="e">
        <f t="shared" si="4"/>
        <v>#REF!</v>
      </c>
      <c r="J22" s="30" t="e">
        <f t="shared" si="2"/>
        <v>#REF!</v>
      </c>
      <c r="K22" s="30" t="e">
        <f t="shared" si="3"/>
        <v>#REF!</v>
      </c>
    </row>
    <row r="23" spans="1:12" x14ac:dyDescent="0.2">
      <c r="A23" s="2" t="s">
        <v>6</v>
      </c>
      <c r="B23" s="13" t="e">
        <f t="shared" ref="B23:I23" si="5">SUM(B16:B22)</f>
        <v>#REF!</v>
      </c>
      <c r="C23" s="13" t="e">
        <f t="shared" si="5"/>
        <v>#REF!</v>
      </c>
      <c r="D23" s="13" t="e">
        <f t="shared" si="5"/>
        <v>#REF!</v>
      </c>
      <c r="E23" s="13" t="e">
        <f t="shared" si="5"/>
        <v>#REF!</v>
      </c>
      <c r="F23" s="13" t="e">
        <f t="shared" si="5"/>
        <v>#REF!</v>
      </c>
      <c r="G23" s="13" t="e">
        <f t="shared" si="5"/>
        <v>#REF!</v>
      </c>
      <c r="H23" s="13" t="e">
        <f t="shared" si="5"/>
        <v>#REF!</v>
      </c>
      <c r="I23" s="13" t="e">
        <f t="shared" si="5"/>
        <v>#REF!</v>
      </c>
      <c r="J23" s="30" t="e">
        <f t="shared" si="2"/>
        <v>#REF!</v>
      </c>
      <c r="K23" s="30" t="e">
        <f t="shared" si="3"/>
        <v>#REF!</v>
      </c>
    </row>
    <row r="24" spans="1:12" x14ac:dyDescent="0.2">
      <c r="A24" s="2"/>
    </row>
    <row r="25" spans="1:12" x14ac:dyDescent="0.2">
      <c r="A25" s="1" t="s">
        <v>21</v>
      </c>
    </row>
    <row r="26" spans="1:12" x14ac:dyDescent="0.2">
      <c r="A26" s="2"/>
      <c r="B26" s="48" t="s">
        <v>15</v>
      </c>
      <c r="C26" s="48"/>
      <c r="D26" s="48"/>
      <c r="E26" s="48"/>
      <c r="F26" s="9" t="s">
        <v>534</v>
      </c>
      <c r="G26" s="9" t="s">
        <v>533</v>
      </c>
      <c r="H26" s="9" t="s">
        <v>537</v>
      </c>
      <c r="I26" s="9" t="s">
        <v>538</v>
      </c>
      <c r="J26" s="9" t="s">
        <v>540</v>
      </c>
      <c r="K26" s="9" t="s">
        <v>541</v>
      </c>
    </row>
    <row r="27" spans="1:12" x14ac:dyDescent="0.2">
      <c r="A27" s="3" t="s">
        <v>22</v>
      </c>
      <c r="B27" s="3" t="s">
        <v>16</v>
      </c>
      <c r="C27" s="3" t="s">
        <v>17</v>
      </c>
      <c r="D27" s="3" t="s">
        <v>18</v>
      </c>
      <c r="E27" s="3" t="s">
        <v>19</v>
      </c>
      <c r="F27" s="3" t="s">
        <v>20</v>
      </c>
      <c r="G27" s="3" t="s">
        <v>20</v>
      </c>
      <c r="H27" s="3" t="s">
        <v>20</v>
      </c>
      <c r="I27" s="3" t="s">
        <v>20</v>
      </c>
      <c r="J27" s="3" t="s">
        <v>590</v>
      </c>
      <c r="K27" s="3" t="s">
        <v>590</v>
      </c>
    </row>
    <row r="28" spans="1:12" x14ac:dyDescent="0.2">
      <c r="A28" s="4" t="s">
        <v>683</v>
      </c>
      <c r="B28" s="12">
        <f>SUMIF(CW!B5:T5,"DW",CW!B12:T12)+SUMIF(SW!B5:P5,"DW",SW!B11:P11)+SUMIF(SE!B5:AX5,"DW",SE!B11:AX11)+SUMIF(CE!B5:AT5,"DW",CE!B11:AT11)+SUMIF(NE!B5:M5,"DW",NE!B11:M11)+SUMIF(N!B5:AC5,"DW",N!B12:AC12)+SUMIF(NW!B7:BG7,"DW",NW!B12:BG12)</f>
        <v>1228.22</v>
      </c>
      <c r="C28" s="12" t="e">
        <f>SUMIF(CW!B5:T5,"DW",CW!#REF!)+SUMIF(SW!B5:P5,"DW",SW!#REF!)+SUMIF(SE!B5:AX5,"DW",SE!#REF!)+SUMIF(CE!B5:AT5,"DW",CE!#REF!)+SUMIF(NE!B5:M5,"DW",NE!#REF!)+SUMIF(N!B5:AC5,"DW",N!#REF!)+SUMIF(NW!B7:BG7,"DW",NW!#REF!)</f>
        <v>#REF!</v>
      </c>
      <c r="D28" s="12" t="e">
        <f>SUMIF(CW!B5:T5,"DW",CW!#REF!)+SUMIF(SW!B5:P5,"DW",SW!#REF!)+SUMIF(SE!B5:AX5,"DW",SE!#REF!)+SUMIF(CE!B5:AT5,"DW",CE!#REF!)+SUMIF(NE!B5:M5,"DW",NE!#REF!)+SUMIF(N!B5:AC5,"DW",N!#REF!)+SUMIF(NW!B7:BG7,"DW",NW!#REF!)</f>
        <v>#REF!</v>
      </c>
      <c r="E28" s="12" t="e">
        <f>SUMIF(CW!B5:T5,"DW",CW!#REF!)+SUMIF(SW!B5:P5,"DW",SW!#REF!)+SUMIF(SE!B5:AX5,"DW",SE!#REF!)+SUMIF(CE!B5:AT5,"DW",CE!#REF!)+SUMIF(NE!B5:M5,"DW",NE!#REF!)+SUMIF(N!B5:AC5,"DW",N!#REF!)+SUMIF(NW!B7:BG7,"DW",NW!#REF!)</f>
        <v>#REF!</v>
      </c>
      <c r="F28" s="12" t="e">
        <f>SUMIF(CW!B5:T5,"DW",CW!#REF!)+SUMIF(SW!B5:P5,"DW",SW!#REF!)+SUMIF(SE!B5:AX5,"DW",SE!#REF!)+SUMIF(CE!B5:AT5,"DW",CE!#REF!)+SUMIF(NE!B5:M5,"DW",NE!#REF!)+SUMIF(N!B5:AC5,"DW",N!#REF!)+SUMIF(NW!B7:BG7,"DW",NW!#REF!)</f>
        <v>#REF!</v>
      </c>
      <c r="G28" s="12" t="e">
        <f>SUMIF(CW!B5:T5,"DW",CW!#REF!)+SUMIF(SW!B5:P5,"DW",SW!#REF!)+SUMIF(SE!B5:AX5,"DW",SE!#REF!)+SUMIF(CE!B5:AT5,"DW",CE!#REF!)+SUMIF(NE!B5:M5,"DW",NE!#REF!)+SUMIF(N!B5:AC5,"DW",N!#REF!)+SUMIF(NW!B7:BG7,"DW",NW!#REF!)</f>
        <v>#REF!</v>
      </c>
      <c r="H28" s="12" t="e">
        <f>SUMIF(CW!B5:T5,"DW",CW!#REF!)+SUMIF(SW!B5:P5,"DW",SW!#REF!)+SUMIF(SE!B5:AX5,"DW",SE!#REF!)+SUMIF(CE!B5:AT5,"DW",CE!#REF!)+SUMIF(NE!B5:M5,"DW",NE!#REF!)+SUMIF(N!B5:AC5,"DW",N!#REF!)+SUMIF(NW!B7:BG7,"DW",NW!#REF!)</f>
        <v>#REF!</v>
      </c>
      <c r="I28" s="12" t="e">
        <f>H28-F28</f>
        <v>#REF!</v>
      </c>
      <c r="J28" s="30" t="e">
        <f t="shared" ref="J28:J34" si="6">I28/$I$34</f>
        <v>#REF!</v>
      </c>
      <c r="K28" s="30" t="e">
        <f t="shared" ref="K28:K34" si="7">G28/$G$34</f>
        <v>#REF!</v>
      </c>
      <c r="L28" s="14"/>
    </row>
    <row r="29" spans="1:12" x14ac:dyDescent="0.2">
      <c r="A29" s="4" t="s">
        <v>684</v>
      </c>
      <c r="B29" s="12">
        <f>SUMIF(CW!B5:T5,"CR",CW!B12:T12)+SUMIF(SW!B5:P5,"CR",SW!B11:P11)+SUMIF(SE!B5:AX5,"CR",SE!B11:AX11)+SUMIF(CE!B5:AT5,"CR",CE!B11:AT11)+SUMIF(NE!B5:M5,"CR",NE!B11:M11)+SUMIF(N!B5:AC5,"CR",N!B12:AC12)+SUMIF(NW!B7:BG7,"CR",NW!B12:BG12)</f>
        <v>71.25</v>
      </c>
      <c r="C29" s="12" t="e">
        <f>SUMIF(CW!B5:T5,"CR",CW!#REF!)+SUMIF(SW!B5:P5,"CR",SW!#REF!)+SUMIF(SE!B5:AX5,"CR",SE!#REF!)+SUMIF(CE!B5:AT5,"CR",CE!#REF!)+SUMIF(NE!B5:M5,"CR",NE!#REF!)+SUMIF(N!B5:AC5,"CR",N!#REF!)+SUMIF(NW!B7:BG7,"CR",NW!#REF!)</f>
        <v>#REF!</v>
      </c>
      <c r="D29" s="12" t="e">
        <f>SUMIF(CW!B5:T5,"CR",CW!#REF!)+SUMIF(SW!B5:P5,"CR",SW!#REF!)+SUMIF(SE!B5:AX5,"CR",SE!#REF!)+SUMIF(CE!B5:AT5,"CR",CE!#REF!)+SUMIF(NE!B5:M5,"CR",NE!#REF!)+SUMIF(N!B5:AC5,"CR",N!#REF!)+SUMIF(NW!B7:BG7,"CR",NW!#REF!)</f>
        <v>#REF!</v>
      </c>
      <c r="E29" s="12" t="e">
        <f>SUMIF(CW!B5:T5,"CR",CW!#REF!)+SUMIF(SW!B5:P5,"CR",SW!#REF!)+SUMIF(SE!B5:AX5,"CR",SE!#REF!)+SUMIF(CE!B5:AT5,"CR",CE!#REF!)+SUMIF(NE!B5:M5,"CR",NE!#REF!)+SUMIF(N!B5:AC5,"CR",N!#REF!)+SUMIF(NW!B7:BG7,"CR",NW!#REF!)</f>
        <v>#REF!</v>
      </c>
      <c r="F29" s="12" t="e">
        <f>SUMIF(CW!B5:T5,"CR",CW!#REF!)+SUMIF(SW!B5:P5,"CR",SW!#REF!)+SUMIF(SE!B5:AX5,"CR",SE!#REF!)+SUMIF(CE!B5:AT5,"CR",CE!#REF!)+SUMIF(NE!B5:M5,"CR",NE!#REF!)+SUMIF(N!B5:AC5,"CR",N!#REF!)+SUMIF(NW!B7:BG7,"CR",NW!#REF!)</f>
        <v>#REF!</v>
      </c>
      <c r="G29" s="12" t="e">
        <f>SUMIF(CW!B5:T5,"CR",CW!#REF!)+SUMIF(SW!B5:P5,"CR",SW!#REF!)+SUMIF(SE!B5:AX5,"CR",SE!#REF!)+SUMIF(CE!B5:AT5,"CR",CE!#REF!)+SUMIF(NE!B5:M5,"CR",NE!#REF!)+SUMIF(N!B5:AC5,"CR",N!#REF!)+SUMIF(NW!B7:BG7,"CR",NW!#REF!)</f>
        <v>#REF!</v>
      </c>
      <c r="H29" s="12" t="e">
        <f>SUMIF(CW!B5:T5,"CR",CW!#REF!)+SUMIF(SW!B5:P5,"CR",SW!#REF!)+SUMIF(SE!B5:AX5,"CR",SE!#REF!)+SUMIF(CE!B5:AT5,"CR",CE!#REF!)+SUMIF(NE!B5:M5,"CR",NE!#REF!)+SUMIF(N!B5:AC5,"CR",N!#REF!)+SUMIF(NW!B7:BG7,"CR",NW!#REF!)</f>
        <v>#REF!</v>
      </c>
      <c r="I29" s="12" t="e">
        <f t="shared" ref="I29:I33" si="8">H29-F29</f>
        <v>#REF!</v>
      </c>
      <c r="J29" s="30" t="e">
        <f t="shared" si="6"/>
        <v>#REF!</v>
      </c>
      <c r="K29" s="30" t="e">
        <f t="shared" si="7"/>
        <v>#REF!</v>
      </c>
    </row>
    <row r="30" spans="1:12" x14ac:dyDescent="0.2">
      <c r="A30" s="4" t="s">
        <v>685</v>
      </c>
      <c r="B30" s="12">
        <f>SUMIF(CW!B5:T5,"SC",CW!B12:T12)+SUMIF(SW!B5:P5,"SC",SW!B11:P11)+SUMIF(SE!B5:AX5,"SC",SE!B11:AX11)+SUMIF(CE!B5:AT5,"SC",CE!B11:AT11)+SUMIF(NE!B5:M5,"SC",NE!B11:M11)+SUMIF(N!B5:AC5,"SC",N!B12:AC12)+SUMIF(NW!B7:BG7,"SC",NW!B12:BG12)</f>
        <v>73.25</v>
      </c>
      <c r="C30" s="12" t="e">
        <f>SUMIF(CW!B5:T5,"SC",CW!#REF!)+SUMIF(SW!B5:P5,"SC",SW!#REF!)+SUMIF(SE!B5:AX5,"SC",SE!#REF!)+SUMIF(CE!B5:AT5,"SC",CE!#REF!)+SUMIF(NE!B5:M5,"SC",NE!#REF!)+SUMIF(N!B5:AC5,"SC",N!#REF!)+SUMIF(NW!B7:BG7,"SC",NW!#REF!)</f>
        <v>#REF!</v>
      </c>
      <c r="D30" s="12" t="e">
        <f>SUMIF(CW!B5:T5,"SC",CW!#REF!)+SUMIF(SW!B5:P5,"SC",SW!#REF!)+SUMIF(SE!B5:AX5,"SC",SE!#REF!)+SUMIF(CE!B5:AT5,"SC",CE!#REF!)+SUMIF(NE!B5:M5,"SC",NE!#REF!)+SUMIF(N!B5:AC5,"SC",N!#REF!)+SUMIF(NW!B7:BG7,"SC",NW!#REF!)</f>
        <v>#REF!</v>
      </c>
      <c r="E30" s="12" t="e">
        <f>SUMIF(CW!B5:T5,"SC",CW!#REF!)+SUMIF(SW!B5:P5,"SC",SW!#REF!)+SUMIF(SE!B5:AX5,"SC",SE!#REF!)+SUMIF(CE!B5:AT5,"SC",CE!#REF!)+SUMIF(NE!B5:M5,"SC",NE!#REF!)+SUMIF(N!B5:AC5,"SC",N!#REF!)+SUMIF(NW!B7:BG7,"SC",NW!#REF!)</f>
        <v>#REF!</v>
      </c>
      <c r="F30" s="12" t="e">
        <f>SUMIF(CW!B5:T5,"SC",CW!#REF!)+SUMIF(SW!B5:P5,"SC",SW!#REF!)+SUMIF(SE!B5:AX5,"SC",SE!#REF!)+SUMIF(CE!B5:AT5,"SC",CE!#REF!)+SUMIF(NE!B5:M5,"SC",NE!#REF!)+SUMIF(N!B5:AC5,"SC",N!#REF!)+SUMIF(NW!B7:BG7,"SC",NW!#REF!)</f>
        <v>#REF!</v>
      </c>
      <c r="G30" s="12" t="e">
        <f>SUMIF(CW!B5:T5,"SC",CW!#REF!)+SUMIF(SW!B5:P5,"SC",SW!#REF!)+SUMIF(SE!B5:AX5,"SC",SE!#REF!)+SUMIF(CE!B5:AT5,"SC",CE!#REF!)+SUMIF(NE!B5:M5,"SC",NE!#REF!)+SUMIF(N!B5:AC5,"SC",N!#REF!)+SUMIF(NW!B7:BG7,"SC",NW!#REF!)</f>
        <v>#REF!</v>
      </c>
      <c r="H30" s="12" t="e">
        <f>SUMIF(CW!B5:T5,"SC",CW!#REF!)+SUMIF(SW!B5:P5,"SC",SW!#REF!)+SUMIF(SE!B5:AX5,"SC",SE!#REF!)+SUMIF(CE!B5:AT5,"SC",CE!#REF!)+SUMIF(NE!B5:M5,"SC",NE!#REF!)+SUMIF(N!B5:AC5,"SC",N!#REF!)+SUMIF(NW!B7:BG7,"SC",NW!#REF!)</f>
        <v>#REF!</v>
      </c>
      <c r="I30" s="12" t="e">
        <f t="shared" si="8"/>
        <v>#REF!</v>
      </c>
      <c r="J30" s="30" t="e">
        <f>I30/$I$34</f>
        <v>#REF!</v>
      </c>
      <c r="K30" s="30" t="e">
        <f t="shared" si="7"/>
        <v>#REF!</v>
      </c>
    </row>
    <row r="31" spans="1:12" x14ac:dyDescent="0.2">
      <c r="A31" s="4" t="s">
        <v>3</v>
      </c>
      <c r="B31" s="12">
        <f>SUMIF(CW!B5:T5,"FE",CW!B12:T12)+SUMIF(SW!B5:P5,"FE",SW!B11:P11)+SUMIF(SE!B5:AX5,"FE",SE!B11:AX11)+SUMIF(CE!B5:AT5,"FE",CE!B11:AT11)+SUMIF(NE!B5:M5,"FE",NE!B11:M11)+SUMIF(N!B5:AC5,"FE",N!B12:AC12)+SUMIF(NW!B7:BG7,"FE",NW!B12:BG12)</f>
        <v>556.36</v>
      </c>
      <c r="C31" s="12" t="e">
        <f>SUMIF(CW!B5:T5,"FE",CW!#REF!)+SUMIF(SW!B5:P5,"FE",SW!#REF!)+SUMIF(SE!B5:AX5,"FE",SE!#REF!)+SUMIF(CE!B5:AT5,"FE",CE!#REF!)+SUMIF(NE!B5:M5,"FE",NE!#REF!)+SUMIF(N!B5:AC5,"FE",N!#REF!)+SUMIF(NW!B7:BG7,"FE",NW!#REF!)</f>
        <v>#REF!</v>
      </c>
      <c r="D31" s="12" t="e">
        <f>SUMIF(CW!B5:T5,"FE",CW!#REF!)+SUMIF(SW!B5:P5,"FE",SW!#REF!)+SUMIF(SE!B5:AX5,"FE",SE!#REF!)+SUMIF(CE!B5:AT5,"FE",CE!#REF!)+SUMIF(NE!B5:M5,"FE",NE!#REF!)+SUMIF(N!B5:AC5,"FE",N!#REF!)+SUMIF(NW!B7:BG7,"FE",NW!#REF!)</f>
        <v>#REF!</v>
      </c>
      <c r="E31" s="12" t="e">
        <f>SUMIF(CW!B5:T5,"FE",CW!#REF!)+SUMIF(SW!B5:P5,"FE",SW!#REF!)+SUMIF(SE!B5:AX5,"FE",SE!#REF!)+SUMIF(CE!B5:AT5,"FE",CE!#REF!)+SUMIF(NE!B5:M5,"FE",NE!#REF!)+SUMIF(N!B5:AC5,"FE",N!#REF!)+SUMIF(NW!B7:BG7,"FE",NW!#REF!)</f>
        <v>#REF!</v>
      </c>
      <c r="F31" s="12" t="e">
        <f>SUMIF(CW!B5:T5,"FE",CW!#REF!)+SUMIF(SW!B5:P5,"FE",SW!#REF!)+SUMIF(SE!B5:AX5,"FE",SE!#REF!)+SUMIF(CE!B5:AT5,"FE",CE!#REF!)+SUMIF(NE!B5:M5,"FE",NE!#REF!)+SUMIF(N!B5:AC5,"FE",N!#REF!)+SUMIF(NW!B7:BG7,"FE",NW!#REF!)</f>
        <v>#REF!</v>
      </c>
      <c r="G31" s="12" t="e">
        <f>SUMIF(CW!B5:T5,"FE",CW!#REF!)+SUMIF(SW!B5:P5,"FE",SW!#REF!)+SUMIF(SE!B5:AX5,"FE",SE!#REF!)+SUMIF(CE!B5:AT5,"FE",CE!#REF!)+SUMIF(NE!B5:M5,"FE",NE!#REF!)+SUMIF(N!B5:AC5,"FE",N!#REF!)+SUMIF(NW!B7:BG7,"FE",NW!#REF!)</f>
        <v>#REF!</v>
      </c>
      <c r="H31" s="12" t="e">
        <f>SUMIF(CW!B5:T5,"FE",CW!#REF!)+SUMIF(SW!B5:P5,"FE",SW!#REF!)+SUMIF(SE!B5:AX5,"FE",SE!#REF!)+SUMIF(CE!B5:AT5,"FE",CE!#REF!)+SUMIF(NE!B5:M5,"FE",NE!#REF!)+SUMIF(N!B5:AC5,"FE",N!#REF!)+SUMIF(NW!B7:BG7,"FE",NW!#REF!)</f>
        <v>#REF!</v>
      </c>
      <c r="I31" s="12" t="e">
        <f t="shared" si="8"/>
        <v>#REF!</v>
      </c>
      <c r="J31" s="30" t="e">
        <f t="shared" si="6"/>
        <v>#REF!</v>
      </c>
      <c r="K31" s="30" t="e">
        <f t="shared" si="7"/>
        <v>#REF!</v>
      </c>
      <c r="L31" s="14"/>
    </row>
    <row r="32" spans="1:12" x14ac:dyDescent="0.2">
      <c r="A32" s="4" t="s">
        <v>4</v>
      </c>
      <c r="B32" s="12">
        <f>SUMIF(CW!B5:T5,"SR",CW!B12:T12)+SUMIF(SW!B5:P5,"SR",SW!B11:P11)+SUMIF(SE!B5:AX5,"SR",SE!B11:AX11)+SUMIF(CE!B5:AT5,"SR",CE!B11:AT11)+SUMIF(NE!B5:M5,"SR",NE!B11:M11)+SUMIF(N!B5:AC5,"SR",N!B12:AC12)+SUMIF(NW!B7:BG7,"SR",NW!B12:BG12)</f>
        <v>122.01</v>
      </c>
      <c r="C32" s="12" t="e">
        <f>SUMIF(CW!B5:T5,"SR",CW!#REF!)+SUMIF(SW!B5:P5,"SR",SW!#REF!)+SUMIF(SE!B5:AX5,"SR",SE!#REF!)+SUMIF(CE!B5:AT5,"SR",CE!#REF!)+SUMIF(NE!B5:M5,"SR",NE!#REF!)+SUMIF(N!B5:AC5,"SR",N!#REF!)+SUMIF(NW!B7:BG7,"SR",NW!#REF!)</f>
        <v>#REF!</v>
      </c>
      <c r="D32" s="12" t="e">
        <f>SUMIF(CW!B5:T5,"SR",CW!#REF!)+SUMIF(SW!B5:P5,"SR",SW!#REF!)+SUMIF(SE!B5:AX5,"SR",SE!#REF!)+SUMIF(CE!B5:AT5,"SR",CE!#REF!)+SUMIF(NE!B5:M5,"SR",NE!#REF!)+SUMIF(N!B5:AC5,"SR",N!#REF!)+SUMIF(NW!B7:BG7,"SR",NW!#REF!)</f>
        <v>#REF!</v>
      </c>
      <c r="E32" s="12" t="e">
        <f>SUMIF(CW!B5:T5,"SR",CW!#REF!)+SUMIF(SW!B5:P5,"SR",SW!#REF!)+SUMIF(SE!B5:AX5,"SR",SE!#REF!)+SUMIF(CE!B5:AT5,"SR",CE!#REF!)+SUMIF(NE!B5:M5,"SR",NE!#REF!)+SUMIF(N!B5:AC5,"SR",N!#REF!)+SUMIF(NW!B7:BG7,"SR",NW!#REF!)</f>
        <v>#REF!</v>
      </c>
      <c r="F32" s="12" t="e">
        <f>SUMIF(CW!B5:T5,"SR",CW!#REF!)+SUMIF(SW!B5:P5,"SR",SW!#REF!)+SUMIF(SE!B5:AX5,"SR",SE!#REF!)+SUMIF(CE!B5:AT5,"SR",CE!#REF!)+SUMIF(NE!B5:M5,"SR",NE!#REF!)+SUMIF(N!B5:AC5,"SR",N!#REF!)+SUMIF(NW!B7:BG7,"SR",NW!#REF!)</f>
        <v>#REF!</v>
      </c>
      <c r="G32" s="12" t="e">
        <f>SUMIF(CW!B5:T5,"SR",CW!#REF!)+SUMIF(SW!B5:P5,"SR",SW!#REF!)+SUMIF(SE!B5:AX5,"SR",SE!#REF!)+SUMIF(CE!B5:AT5,"SR",CE!#REF!)+SUMIF(NE!B5:M5,"SR",NE!#REF!)+SUMIF(N!B5:AC5,"SR",N!#REF!)+SUMIF(NW!B7:BG7,"SR",NW!#REF!)</f>
        <v>#REF!</v>
      </c>
      <c r="H32" s="12" t="e">
        <f>SUMIF(CW!B5:T5,"SR",CW!#REF!)+SUMIF(SW!B5:P5,"SR",SW!#REF!)+SUMIF(SE!B5:AX5,"SR",SE!#REF!)+SUMIF(CE!B5:AT5,"SR",CE!#REF!)+SUMIF(NE!B5:M5,"SR",NE!#REF!)+SUMIF(N!B5:AC5,"SR",N!#REF!)+SUMIF(NW!B7:BG7,"SR",NW!#REF!)</f>
        <v>#REF!</v>
      </c>
      <c r="I32" s="12" t="e">
        <f t="shared" si="8"/>
        <v>#REF!</v>
      </c>
      <c r="J32" s="30" t="e">
        <f t="shared" si="6"/>
        <v>#REF!</v>
      </c>
      <c r="K32" s="30" t="e">
        <f t="shared" si="7"/>
        <v>#REF!</v>
      </c>
    </row>
    <row r="33" spans="1:11" x14ac:dyDescent="0.2">
      <c r="A33" s="4" t="s">
        <v>5</v>
      </c>
      <c r="B33" s="12">
        <f>SUMIF(CW!B5:T5,"NC",CW!B12:T12)+SUMIF(SW!B5:P5,"NC",SW!B11:P11)+SUMIF(SE!B5:AX5,"NC",SE!B11:AX11)+SUMIF(CE!B5:AT5,"NC",CE!B11:AT11)+SUMIF(NE!B5:M5,"NC",NE!B11:M11)+SUMIF(N!B5:AC5,"NC",N!B12:AC12)+SUMIF(NW!B7:BG7,"NC",NW!B12:BG12)</f>
        <v>400.89</v>
      </c>
      <c r="C33" s="12" t="e">
        <f>SUMIF(CW!B5:T5,"NC",CW!#REF!)+SUMIF(SW!B5:P5,"NC",SW!#REF!)+SUMIF(SE!B5:AX5,"NC",SE!#REF!)+SUMIF(CE!B5:AT5,"NC",CE!#REF!)+SUMIF(NE!B5:M5,"NC",NE!#REF!)+SUMIF(N!B5:AC5,"NC",N!#REF!)+SUMIF(NW!B7:BG7,"NC",NW!#REF!)</f>
        <v>#REF!</v>
      </c>
      <c r="D33" s="12" t="e">
        <f>SUMIF(CW!B5:T5,"NC",CW!#REF!)+SUMIF(SW!B5:P5,"NC",SW!#REF!)+SUMIF(SE!B5:AX5,"NC",SE!#REF!)+SUMIF(CE!B5:AT5,"NC",CE!#REF!)+SUMIF(NE!B5:M5,"NC",NE!#REF!)+SUMIF(N!B5:AC5,"NC",N!#REF!)+SUMIF(NW!B7:BG7,"NC",NW!#REF!)</f>
        <v>#REF!</v>
      </c>
      <c r="E33" s="12" t="e">
        <f>SUMIF(CW!B5:T5,"NC",CW!#REF!)+SUMIF(SW!B5:P5,"NC",SW!#REF!)+SUMIF(SE!B5:AX5,"NC",SE!#REF!)+SUMIF(CE!B5:AT5,"NC",CE!#REF!)+SUMIF(NE!B5:M5,"NC",NE!#REF!)+SUMIF(N!B5:AC5,"NC",N!#REF!)+SUMIF(NW!B7:BG7,"NC",NW!#REF!)</f>
        <v>#REF!</v>
      </c>
      <c r="F33" s="12" t="e">
        <f>SUMIF(CW!B5:T5,"NC",CW!#REF!)+SUMIF(SW!B5:P5,"NC",SW!#REF!)+SUMIF(SE!B5:AX5,"NC",SE!#REF!)+SUMIF(CE!B5:AT5,"NC",CE!#REF!)+SUMIF(NE!B5:M5,"NC",NE!#REF!)+SUMIF(N!B5:AC5,"NC",N!#REF!)+SUMIF(NW!B7:BG7,"NC",NW!#REF!)</f>
        <v>#REF!</v>
      </c>
      <c r="G33" s="12" t="e">
        <f>SUMIF(CW!B5:T5,"NC",CW!#REF!)+SUMIF(SW!B5:P5,"NC",SW!#REF!)+SUMIF(SE!B5:AX5,"NC",SE!#REF!)+SUMIF(CE!B5:AT5,"NC",CE!#REF!)+SUMIF(NE!B5:M5,"NC",NE!#REF!)+SUMIF(N!B5:AC5,"NC",N!#REF!)+SUMIF(NW!B7:BG7,"NC",NW!#REF!)</f>
        <v>#REF!</v>
      </c>
      <c r="H33" s="12" t="e">
        <f>SUMIF(CW!B5:T5,"NC",CW!#REF!)+SUMIF(SW!B5:P5,"NC",SW!#REF!)+SUMIF(SE!B5:AX5,"NC",SE!#REF!)+SUMIF(CE!B5:AT5,"NC",CE!#REF!)+SUMIF(NE!B5:M5,"NC",NE!#REF!)+SUMIF(N!B5:AC5,"NC",N!#REF!)+SUMIF(NW!B7:BG7,"NC",NW!#REF!)</f>
        <v>#REF!</v>
      </c>
      <c r="I33" s="12" t="e">
        <f t="shared" si="8"/>
        <v>#REF!</v>
      </c>
      <c r="J33" s="30" t="e">
        <f t="shared" si="6"/>
        <v>#REF!</v>
      </c>
      <c r="K33" s="30" t="e">
        <f t="shared" si="7"/>
        <v>#REF!</v>
      </c>
    </row>
    <row r="34" spans="1:11" x14ac:dyDescent="0.2">
      <c r="A34" s="2" t="s">
        <v>6</v>
      </c>
      <c r="B34" s="13">
        <f t="shared" ref="B34:I34" si="9">SUM(B28:B33)</f>
        <v>2451.98</v>
      </c>
      <c r="C34" s="13" t="e">
        <f t="shared" si="9"/>
        <v>#REF!</v>
      </c>
      <c r="D34" s="13" t="e">
        <f t="shared" si="9"/>
        <v>#REF!</v>
      </c>
      <c r="E34" s="13" t="e">
        <f t="shared" si="9"/>
        <v>#REF!</v>
      </c>
      <c r="F34" s="13" t="e">
        <f t="shared" si="9"/>
        <v>#REF!</v>
      </c>
      <c r="G34" s="13" t="e">
        <f t="shared" si="9"/>
        <v>#REF!</v>
      </c>
      <c r="H34" s="13" t="e">
        <f t="shared" si="9"/>
        <v>#REF!</v>
      </c>
      <c r="I34" s="13" t="e">
        <f t="shared" si="9"/>
        <v>#REF!</v>
      </c>
      <c r="J34" s="30" t="e">
        <f t="shared" si="6"/>
        <v>#REF!</v>
      </c>
      <c r="K34" s="30" t="e">
        <f t="shared" si="7"/>
        <v>#REF!</v>
      </c>
    </row>
    <row r="35" spans="1:11" x14ac:dyDescent="0.2">
      <c r="A35" s="2"/>
      <c r="I35" s="13" t="s">
        <v>539</v>
      </c>
    </row>
    <row r="36" spans="1:11" x14ac:dyDescent="0.2">
      <c r="A36" s="1" t="s">
        <v>686</v>
      </c>
    </row>
    <row r="37" spans="1:11" x14ac:dyDescent="0.2">
      <c r="A37" s="2"/>
      <c r="B37" s="48" t="s">
        <v>15</v>
      </c>
      <c r="C37" s="48"/>
      <c r="D37" s="48"/>
      <c r="E37" s="48"/>
      <c r="F37" s="48" t="s">
        <v>542</v>
      </c>
      <c r="G37" s="48"/>
      <c r="H37" s="48"/>
      <c r="I37" s="9" t="s">
        <v>534</v>
      </c>
      <c r="J37" s="9" t="s">
        <v>533</v>
      </c>
      <c r="K37" s="9" t="s">
        <v>537</v>
      </c>
    </row>
    <row r="38" spans="1:11" x14ac:dyDescent="0.2">
      <c r="A38" s="3" t="s">
        <v>2</v>
      </c>
      <c r="B38" s="3" t="s">
        <v>16</v>
      </c>
      <c r="C38" s="3" t="s">
        <v>17</v>
      </c>
      <c r="D38" s="3" t="s">
        <v>18</v>
      </c>
      <c r="E38" s="3" t="s">
        <v>19</v>
      </c>
      <c r="F38" s="3" t="s">
        <v>17</v>
      </c>
      <c r="G38" s="3" t="s">
        <v>18</v>
      </c>
      <c r="H38" s="3" t="s">
        <v>19</v>
      </c>
      <c r="I38" s="3" t="s">
        <v>20</v>
      </c>
      <c r="J38" s="3" t="s">
        <v>20</v>
      </c>
      <c r="K38" s="3" t="s">
        <v>20</v>
      </c>
    </row>
    <row r="39" spans="1:11" x14ac:dyDescent="0.2">
      <c r="A39" s="4" t="s">
        <v>7</v>
      </c>
      <c r="B39" s="12" t="e">
        <f>CW!#REF!</f>
        <v>#REF!</v>
      </c>
      <c r="C39" s="12" t="e">
        <f>CW!#REF!</f>
        <v>#REF!</v>
      </c>
      <c r="D39" s="12" t="e">
        <f>CW!#REF!</f>
        <v>#REF!</v>
      </c>
      <c r="E39" s="12" t="e">
        <f>CW!#REF!</f>
        <v>#REF!</v>
      </c>
      <c r="F39" s="12" t="e">
        <f>CW!#REF!</f>
        <v>#REF!</v>
      </c>
      <c r="G39" s="5">
        <f>CW!V20</f>
        <v>0.85</v>
      </c>
      <c r="H39" s="5" t="e">
        <f>CW!#REF!</f>
        <v>#REF!</v>
      </c>
      <c r="I39" s="12" t="e">
        <f>CW!#REF!</f>
        <v>#REF!</v>
      </c>
      <c r="J39" s="12" t="e">
        <f>CW!#REF!</f>
        <v>#REF!</v>
      </c>
      <c r="K39" s="12" t="e">
        <f>CW!#REF!</f>
        <v>#REF!</v>
      </c>
    </row>
    <row r="40" spans="1:11" x14ac:dyDescent="0.2">
      <c r="A40" s="4" t="s">
        <v>8</v>
      </c>
      <c r="B40" s="12" t="e">
        <f>SW!#REF!</f>
        <v>#REF!</v>
      </c>
      <c r="C40" s="12" t="e">
        <f>SW!#REF!</f>
        <v>#REF!</v>
      </c>
      <c r="D40" s="12" t="e">
        <f>SW!#REF!</f>
        <v>#REF!</v>
      </c>
      <c r="E40" s="12" t="e">
        <f>SW!#REF!</f>
        <v>#REF!</v>
      </c>
      <c r="F40" s="12" t="e">
        <f>SW!#REF!</f>
        <v>#REF!</v>
      </c>
      <c r="G40" s="5">
        <f>SW!R19</f>
        <v>0.88</v>
      </c>
      <c r="H40" s="5" t="e">
        <f>SW!#REF!</f>
        <v>#REF!</v>
      </c>
      <c r="I40" s="12" t="e">
        <f>SW!#REF!</f>
        <v>#REF!</v>
      </c>
      <c r="J40" s="12" t="e">
        <f>SW!#REF!</f>
        <v>#REF!</v>
      </c>
      <c r="K40" s="12" t="e">
        <f>SW!#REF!</f>
        <v>#REF!</v>
      </c>
    </row>
    <row r="41" spans="1:11" x14ac:dyDescent="0.2">
      <c r="A41" s="4" t="s">
        <v>9</v>
      </c>
      <c r="B41" s="12" t="e">
        <f>SE!#REF!</f>
        <v>#REF!</v>
      </c>
      <c r="C41" s="12" t="e">
        <f>SE!#REF!</f>
        <v>#REF!</v>
      </c>
      <c r="D41" s="12" t="e">
        <f>SE!#REF!</f>
        <v>#REF!</v>
      </c>
      <c r="E41" s="12" t="e">
        <f>SE!#REF!</f>
        <v>#REF!</v>
      </c>
      <c r="F41" s="12" t="e">
        <f>SE!#REF!</f>
        <v>#REF!</v>
      </c>
      <c r="G41" s="5">
        <f>SE!AZ19</f>
        <v>1.52</v>
      </c>
      <c r="H41" s="5" t="e">
        <f>SE!#REF!</f>
        <v>#REF!</v>
      </c>
      <c r="I41" s="12" t="e">
        <f>SE!#REF!</f>
        <v>#REF!</v>
      </c>
      <c r="J41" s="12" t="e">
        <f>SE!#REF!</f>
        <v>#REF!</v>
      </c>
      <c r="K41" s="12" t="e">
        <f>SE!#REF!</f>
        <v>#REF!</v>
      </c>
    </row>
    <row r="42" spans="1:11" x14ac:dyDescent="0.2">
      <c r="A42" s="4" t="s">
        <v>10</v>
      </c>
      <c r="B42" s="12" t="e">
        <f>CE!#REF!</f>
        <v>#REF!</v>
      </c>
      <c r="C42" s="12" t="e">
        <f>CE!#REF!</f>
        <v>#REF!</v>
      </c>
      <c r="D42" s="12" t="e">
        <f>CE!#REF!</f>
        <v>#REF!</v>
      </c>
      <c r="E42" s="12" t="e">
        <f>CE!#REF!</f>
        <v>#REF!</v>
      </c>
      <c r="F42" s="12" t="e">
        <f>CE!#REF!</f>
        <v>#REF!</v>
      </c>
      <c r="G42" s="5">
        <f>CE!AV19</f>
        <v>0.66</v>
      </c>
      <c r="H42" s="5" t="e">
        <f>CE!#REF!</f>
        <v>#REF!</v>
      </c>
      <c r="I42" s="12" t="e">
        <f>CE!#REF!</f>
        <v>#REF!</v>
      </c>
      <c r="J42" s="12" t="e">
        <f>CE!#REF!</f>
        <v>#REF!</v>
      </c>
      <c r="K42" s="12" t="e">
        <f>CE!#REF!</f>
        <v>#REF!</v>
      </c>
    </row>
    <row r="43" spans="1:11" x14ac:dyDescent="0.2">
      <c r="A43" s="4" t="s">
        <v>11</v>
      </c>
      <c r="B43" s="12" t="e">
        <f>NE!#REF!</f>
        <v>#REF!</v>
      </c>
      <c r="C43" s="12" t="e">
        <f>NE!#REF!</f>
        <v>#REF!</v>
      </c>
      <c r="D43" s="12" t="e">
        <f>NE!#REF!</f>
        <v>#REF!</v>
      </c>
      <c r="E43" s="12" t="e">
        <f>NE!#REF!</f>
        <v>#REF!</v>
      </c>
      <c r="F43" s="12" t="e">
        <f>NE!#REF!</f>
        <v>#REF!</v>
      </c>
      <c r="G43" s="5" t="str">
        <f>NE!O19</f>
        <v>--</v>
      </c>
      <c r="H43" s="5" t="e">
        <f>NE!#REF!</f>
        <v>#REF!</v>
      </c>
      <c r="I43" s="12" t="e">
        <f>NE!#REF!</f>
        <v>#REF!</v>
      </c>
      <c r="J43" s="12" t="e">
        <f>NE!#REF!</f>
        <v>#REF!</v>
      </c>
      <c r="K43" s="12" t="e">
        <f>NE!#REF!</f>
        <v>#REF!</v>
      </c>
    </row>
    <row r="44" spans="1:11" x14ac:dyDescent="0.2">
      <c r="A44" s="4" t="s">
        <v>12</v>
      </c>
      <c r="B44" s="12" t="e">
        <f>N!#REF!</f>
        <v>#REF!</v>
      </c>
      <c r="C44" s="12" t="e">
        <f>N!#REF!</f>
        <v>#REF!</v>
      </c>
      <c r="D44" s="12" t="e">
        <f>N!#REF!</f>
        <v>#REF!</v>
      </c>
      <c r="E44" s="12" t="e">
        <f>N!#REF!</f>
        <v>#REF!</v>
      </c>
      <c r="F44" s="12" t="e">
        <f>N!#REF!</f>
        <v>#REF!</v>
      </c>
      <c r="G44" s="5">
        <f>N!AE20</f>
        <v>0.2</v>
      </c>
      <c r="H44" s="5" t="e">
        <f>N!#REF!</f>
        <v>#REF!</v>
      </c>
      <c r="I44" s="12" t="e">
        <f>N!#REF!</f>
        <v>#REF!</v>
      </c>
      <c r="J44" s="12" t="e">
        <f>N!#REF!</f>
        <v>#REF!</v>
      </c>
      <c r="K44" s="12" t="e">
        <f>N!#REF!</f>
        <v>#REF!</v>
      </c>
    </row>
    <row r="45" spans="1:11" x14ac:dyDescent="0.2">
      <c r="A45" s="4" t="s">
        <v>13</v>
      </c>
      <c r="B45" s="12" t="e">
        <f>NW!#REF!</f>
        <v>#REF!</v>
      </c>
      <c r="C45" s="12" t="e">
        <f>NW!#REF!</f>
        <v>#REF!</v>
      </c>
      <c r="D45" s="12" t="e">
        <f>NW!#REF!</f>
        <v>#REF!</v>
      </c>
      <c r="E45" s="12" t="e">
        <f>NW!#REF!</f>
        <v>#REF!</v>
      </c>
      <c r="F45" s="12" t="e">
        <f>NW!#REF!</f>
        <v>#REF!</v>
      </c>
      <c r="G45" s="5">
        <f>NW!BI19</f>
        <v>0.71</v>
      </c>
      <c r="H45" s="5" t="e">
        <f>NW!#REF!</f>
        <v>#REF!</v>
      </c>
      <c r="I45" s="12" t="e">
        <f>NW!#REF!</f>
        <v>#REF!</v>
      </c>
      <c r="J45" s="12" t="e">
        <f>NW!#REF!</f>
        <v>#REF!</v>
      </c>
      <c r="K45" s="12" t="e">
        <f>NW!#REF!</f>
        <v>#REF!</v>
      </c>
    </row>
    <row r="46" spans="1:11" x14ac:dyDescent="0.2">
      <c r="A46" s="2" t="s">
        <v>23</v>
      </c>
      <c r="B46" s="13" t="s">
        <v>24</v>
      </c>
      <c r="C46" s="13" t="s">
        <v>24</v>
      </c>
      <c r="D46" s="13" t="s">
        <v>24</v>
      </c>
      <c r="E46" s="13" t="s">
        <v>24</v>
      </c>
      <c r="F46" s="13" t="e">
        <f>(SUMIF(CW!B5:T5,"DW",CW!#REF!)+SUMIF(SW!B5:P5,"DW",SW!#REF!)+SUMIF(SE!B5:AX5,"DW",SE!#REF!)+SUMIF(CE!B5:AT5,"DW",CE!#REF!)+SUMIF(NE!B5:M5,"DW",NE!#REF!)+SUMIF(N!B5:AC5,"DW",N!#REF!)+SUMIF(NW!B7:BG7,"DW",NW!#REF!))/(COUNTIF(CW!B5:T5,"DW")+COUNTIF(SW!B5:P5,"DW")+COUNTIF(SE!B5:AX5,"DW")+COUNTIF(CE!B5:AT5,"DW")+COUNTIF(NE!B5:M5,"DW")+COUNTIF(N!B5:AC5,"DW")+COUNTIF(NW!B7:BG7,"DW"))</f>
        <v>#REF!</v>
      </c>
      <c r="G46" s="6">
        <f>(SUMIF(CW!B5:T5,"DW",CW!B20:T20)+SUMIF(SW!B5:P5,"DW",SW!B19:P19)+SUMIF(SE!B5:AX5,"DW",SE!B19:AX19)+SUMIF(CE!B5:AT5,"DW",CE!B19:AT19)+SUMIF(NE!B5:M5,"DW",NE!B19:M19)+SUMIF(N!B5:AC5,"DW",N!B20:AC20)+SUMIF(NW!B7:BG7,"DW",NW!B19:BG19))/(COUNTIF(CW!B5:T5,"DW")+COUNTIF(SW!B5:P5,"DW")+COUNTIF(SE!B5:AX5,"DW")+COUNTIF(CE!B5:AT5,"DW")+COUNTIF(NE!B5:M5,"DW")+COUNTIF(N!B5:AC5,"DW")+COUNTIF(NW!B7:BG7,"DW"))</f>
        <v>0.94472973159438856</v>
      </c>
      <c r="H46" s="6" t="e">
        <f>(SUMIF(CW!B5:T5,"DW",CW!#REF!)+SUMIF(SW!B5:P5,"DW",SW!#REF!)+SUMIF(SE!B5:AX5,"DW",SE!#REF!)+SUMIF(CE!B5:AT5,"DW",CE!#REF!)+SUMIF(NE!B5:M5,"DW",NE!#REF!)+SUMIF(N!B5:AC5,"DW",N!#REF!)+SUMIF(NW!B7:BG7,"DW",NW!#REF!))/(COUNTIF(CW!B5:T5,"DW")+COUNTIF(SW!B5:P5,"DW")+COUNTIF(SE!B5:AX5,"DW")+COUNTIF(CE!B5:AT5,"DW")+COUNTIF(NE!B5:M5,"DW")+COUNTIF(N!B5:AC5,"DW")+COUNTIF(NW!B7:BG7,"DW"))</f>
        <v>#REF!</v>
      </c>
      <c r="I46" s="13" t="s">
        <v>24</v>
      </c>
      <c r="J46" s="13" t="s">
        <v>24</v>
      </c>
      <c r="K46" s="13" t="s">
        <v>24</v>
      </c>
    </row>
    <row r="47" spans="1:11" x14ac:dyDescent="0.2">
      <c r="A47" s="2" t="s">
        <v>6</v>
      </c>
      <c r="B47" s="13" t="e">
        <f>SUM(B39:B45)</f>
        <v>#REF!</v>
      </c>
      <c r="C47" s="13" t="e">
        <f>SUM(C39:C45)</f>
        <v>#REF!</v>
      </c>
      <c r="D47" s="13" t="e">
        <f>SUM(D39:D45)</f>
        <v>#REF!</v>
      </c>
      <c r="E47" s="13" t="e">
        <f>SUM(E39:E45)</f>
        <v>#REF!</v>
      </c>
      <c r="F47" s="2" t="s">
        <v>24</v>
      </c>
      <c r="G47" s="2" t="s">
        <v>24</v>
      </c>
      <c r="H47" s="2" t="s">
        <v>24</v>
      </c>
      <c r="I47" s="13" t="e">
        <f>SUM(I39:I45)</f>
        <v>#REF!</v>
      </c>
      <c r="J47" s="13" t="e">
        <f>SUM(J39:J45)</f>
        <v>#REF!</v>
      </c>
      <c r="K47" s="13" t="e">
        <f>SUM(K39:K45)</f>
        <v>#REF!</v>
      </c>
    </row>
    <row r="48" spans="1:11" x14ac:dyDescent="0.2">
      <c r="A48" s="2"/>
      <c r="I48" s="14"/>
      <c r="J48" s="14"/>
    </row>
    <row r="49" spans="1:4" x14ac:dyDescent="0.2">
      <c r="A49" s="1" t="s">
        <v>687</v>
      </c>
    </row>
    <row r="50" spans="1:4" x14ac:dyDescent="0.2">
      <c r="A50" s="2"/>
      <c r="B50" s="2" t="s">
        <v>591</v>
      </c>
      <c r="C50" s="2" t="s">
        <v>592</v>
      </c>
      <c r="D50" s="2" t="s">
        <v>593</v>
      </c>
    </row>
    <row r="51" spans="1:4" x14ac:dyDescent="0.2">
      <c r="A51" s="3" t="s">
        <v>2</v>
      </c>
      <c r="B51" s="3" t="s">
        <v>25</v>
      </c>
      <c r="C51" s="3" t="s">
        <v>25</v>
      </c>
      <c r="D51" s="3" t="s">
        <v>25</v>
      </c>
    </row>
    <row r="52" spans="1:4" x14ac:dyDescent="0.2">
      <c r="A52" s="4" t="s">
        <v>7</v>
      </c>
      <c r="B52" s="10" t="e">
        <f>CW!#REF!</f>
        <v>#REF!</v>
      </c>
      <c r="C52" s="10" t="e">
        <f>CW!#REF!</f>
        <v>#REF!</v>
      </c>
      <c r="D52" s="10" t="e">
        <f>CW!#REF!</f>
        <v>#REF!</v>
      </c>
    </row>
    <row r="53" spans="1:4" x14ac:dyDescent="0.2">
      <c r="A53" s="4" t="s">
        <v>8</v>
      </c>
      <c r="B53" s="10" t="e">
        <f>SW!#REF!</f>
        <v>#REF!</v>
      </c>
      <c r="C53" s="10" t="e">
        <f>SW!#REF!</f>
        <v>#REF!</v>
      </c>
      <c r="D53" s="10" t="e">
        <f>SW!#REF!</f>
        <v>#REF!</v>
      </c>
    </row>
    <row r="54" spans="1:4" x14ac:dyDescent="0.2">
      <c r="A54" s="4" t="s">
        <v>9</v>
      </c>
      <c r="B54" s="10" t="e">
        <f>SE!#REF!</f>
        <v>#REF!</v>
      </c>
      <c r="C54" s="10" t="e">
        <f>SE!#REF!</f>
        <v>#REF!</v>
      </c>
      <c r="D54" s="10" t="e">
        <f>SE!#REF!</f>
        <v>#REF!</v>
      </c>
    </row>
    <row r="55" spans="1:4" x14ac:dyDescent="0.2">
      <c r="A55" s="4" t="s">
        <v>10</v>
      </c>
      <c r="B55" s="10" t="e">
        <f>CE!#REF!</f>
        <v>#REF!</v>
      </c>
      <c r="C55" s="10" t="e">
        <f>CE!#REF!</f>
        <v>#REF!</v>
      </c>
      <c r="D55" s="10" t="e">
        <f>CE!#REF!</f>
        <v>#REF!</v>
      </c>
    </row>
    <row r="56" spans="1:4" x14ac:dyDescent="0.2">
      <c r="A56" s="4" t="s">
        <v>11</v>
      </c>
      <c r="B56" s="10" t="e">
        <f>NE!#REF!</f>
        <v>#REF!</v>
      </c>
      <c r="C56" s="10" t="e">
        <f>NE!#REF!</f>
        <v>#REF!</v>
      </c>
      <c r="D56" s="10" t="e">
        <f>NE!#REF!</f>
        <v>#REF!</v>
      </c>
    </row>
    <row r="57" spans="1:4" x14ac:dyDescent="0.2">
      <c r="A57" s="4" t="s">
        <v>12</v>
      </c>
      <c r="B57" s="10" t="e">
        <f>N!#REF!</f>
        <v>#REF!</v>
      </c>
      <c r="C57" s="10" t="e">
        <f>N!#REF!</f>
        <v>#REF!</v>
      </c>
      <c r="D57" s="10" t="e">
        <f>N!#REF!</f>
        <v>#REF!</v>
      </c>
    </row>
    <row r="58" spans="1:4" x14ac:dyDescent="0.2">
      <c r="A58" s="4" t="s">
        <v>13</v>
      </c>
      <c r="B58" s="10" t="e">
        <f>NW!#REF!</f>
        <v>#REF!</v>
      </c>
      <c r="C58" s="10" t="e">
        <f>NW!#REF!</f>
        <v>#REF!</v>
      </c>
      <c r="D58" s="10" t="e">
        <f>NW!#REF!</f>
        <v>#REF!</v>
      </c>
    </row>
    <row r="59" spans="1:4" x14ac:dyDescent="0.2">
      <c r="A59" s="2" t="s">
        <v>23</v>
      </c>
      <c r="B59" s="11" t="e">
        <f>(SUMIF(CW!B5:T5,"DW",CW!#REF!)+SUMIF(SW!B5:P5,"DW",SW!#REF!)+SUMIF(SE!B5:AX5,"DW",SE!#REF!)+SUMIF(CE!B5:AT5,"DW",CE!#REF!)+SUMIF(NE!B5:M5,"DW",NE!#REF!)+SUMIF(N!B5:AC5,"DW",N!#REF!)+SUMIF(NW!B7:BG7,"DW",NW!#REF!))/(COUNTIF(CW!B5:T5,"DW")+COUNTIF(SW!B5:P5,"DW")+COUNTIF(SE!B5:AX5,"DW")+COUNTIF(CE!B5:AT5,"DW")+COUNTIF(NE!B5:M5,"DW")+COUNTIF(N!B5:AC5,"DW")+COUNTIF(NW!B7:BG7,"DW"))</f>
        <v>#REF!</v>
      </c>
      <c r="C59" s="11" t="e">
        <f>(SUMIF(CW!B5:T5,"DW",CW!#REF!)+SUMIF(SW!B5:P5,"DW",SW!#REF!)+SUMIF(SE!B5:AX5,"DW",SE!#REF!)+SUMIF(CE!B5:AT5,"DW",CE!#REF!)+SUMIF(NE!B5:M5,"DW",NE!#REF!)+SUMIF(N!B5:AC5,"DW",N!#REF!)+SUMIF(NW!B7:BG7,"DW",NW!#REF!))/(COUNTIF(CW!B5:T5,"DW")+COUNTIF(SW!B5:P5,"DW")+COUNTIF(SE!B5:AX5,"DW")+COUNTIF(CE!B5:AT5,"DW")+COUNTIF(NE!B5:M5,"DW")+COUNTIF(N!B5:AC5,"DW")+COUNTIF(NW!B7:BG7,"DW"))</f>
        <v>#REF!</v>
      </c>
      <c r="D59" s="11" t="e">
        <f>(SUMIF(CW!B5:T5,"DW",CW!#REF!)+SUMIF(SW!B5:P5,"DW",SW!#REF!)+SUMIF(SE!B5:AX5,"DW",SE!#REF!)+SUMIF(CE!B5:AT5,"DW",CE!#REF!)+SUMIF(NE!B5:M5,"DW",NE!#REF!)+SUMIF(N!B5:AC5,"DW",N!#REF!)+SUMIF(NW!B7:BG7,"DW",NW!#REF!))/(COUNTIF(CW!B5:T5,"DW")+COUNTIF(SW!B5:P5,"DW")+COUNTIF(SE!B5:AX5,"DW")+COUNTIF(CE!B5:AT5,"DW")+COUNTIF(NE!B5:M5,"DW")+COUNTIF(N!B5:AC5,"DW")+COUNTIF(NW!B7:BG7,"DW"))</f>
        <v>#REF!</v>
      </c>
    </row>
    <row r="60" spans="1:4" x14ac:dyDescent="0.2">
      <c r="A60" s="2"/>
    </row>
    <row r="63" spans="1:4" x14ac:dyDescent="0.2">
      <c r="A63" s="47" t="s">
        <v>697</v>
      </c>
    </row>
    <row r="64" spans="1:4" x14ac:dyDescent="0.2">
      <c r="A64" s="47" t="s">
        <v>692</v>
      </c>
    </row>
    <row r="65" spans="1:1" x14ac:dyDescent="0.2">
      <c r="A65" s="47" t="s">
        <v>693</v>
      </c>
    </row>
    <row r="66" spans="1:1" x14ac:dyDescent="0.2">
      <c r="A66" s="47" t="s">
        <v>698</v>
      </c>
    </row>
  </sheetData>
  <mergeCells count="5">
    <mergeCell ref="B2:F2"/>
    <mergeCell ref="B14:E14"/>
    <mergeCell ref="B26:E26"/>
    <mergeCell ref="B37:E37"/>
    <mergeCell ref="F37:H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.83203125" defaultRowHeight="15" x14ac:dyDescent="0.2"/>
  <cols>
    <col min="1" max="1" width="30.6640625" customWidth="1"/>
    <col min="2" max="2" width="14.5" customWidth="1"/>
    <col min="3" max="3" width="19" style="31" bestFit="1" customWidth="1"/>
    <col min="4" max="4" width="13.83203125" customWidth="1"/>
    <col min="6" max="6" width="13.33203125" customWidth="1"/>
  </cols>
  <sheetData>
    <row r="1" spans="1:32" x14ac:dyDescent="0.2">
      <c r="A1" s="7" t="s">
        <v>691</v>
      </c>
      <c r="B1" s="48" t="s">
        <v>595</v>
      </c>
      <c r="C1" s="48"/>
      <c r="D1" s="25" t="s">
        <v>597</v>
      </c>
      <c r="E1" s="7" t="s">
        <v>599</v>
      </c>
    </row>
    <row r="2" spans="1:32" x14ac:dyDescent="0.2">
      <c r="A2" s="33" t="s">
        <v>368</v>
      </c>
      <c r="B2" s="34" t="s">
        <v>594</v>
      </c>
      <c r="C2" s="35" t="s">
        <v>689</v>
      </c>
      <c r="D2" s="4" t="s">
        <v>598</v>
      </c>
      <c r="E2" s="2" t="s">
        <v>483</v>
      </c>
      <c r="F2" s="2" t="s">
        <v>484</v>
      </c>
      <c r="G2" s="2" t="s">
        <v>485</v>
      </c>
      <c r="H2" s="2" t="s">
        <v>486</v>
      </c>
      <c r="I2" s="2" t="s">
        <v>487</v>
      </c>
      <c r="J2" s="2" t="s">
        <v>488</v>
      </c>
      <c r="K2" s="2" t="s">
        <v>489</v>
      </c>
      <c r="L2" s="2" t="s">
        <v>490</v>
      </c>
      <c r="M2" s="2" t="s">
        <v>491</v>
      </c>
      <c r="N2" s="2" t="s">
        <v>492</v>
      </c>
      <c r="O2" s="2" t="s">
        <v>493</v>
      </c>
      <c r="P2" s="2" t="s">
        <v>494</v>
      </c>
      <c r="Q2" s="2" t="s">
        <v>495</v>
      </c>
      <c r="R2" s="2" t="s">
        <v>496</v>
      </c>
      <c r="S2" s="2" t="s">
        <v>497</v>
      </c>
      <c r="T2" s="2" t="s">
        <v>498</v>
      </c>
      <c r="U2" s="2" t="s">
        <v>499</v>
      </c>
      <c r="V2" s="2" t="s">
        <v>500</v>
      </c>
      <c r="W2" s="2" t="s">
        <v>501</v>
      </c>
      <c r="X2" s="2" t="s">
        <v>502</v>
      </c>
      <c r="Y2" s="2" t="s">
        <v>503</v>
      </c>
      <c r="Z2" s="2" t="s">
        <v>504</v>
      </c>
      <c r="AA2" s="2" t="s">
        <v>505</v>
      </c>
      <c r="AB2" s="2" t="s">
        <v>506</v>
      </c>
      <c r="AC2" s="2" t="s">
        <v>507</v>
      </c>
      <c r="AD2" s="2" t="s">
        <v>508</v>
      </c>
      <c r="AE2" s="2" t="s">
        <v>509</v>
      </c>
      <c r="AF2" s="2" t="s">
        <v>396</v>
      </c>
    </row>
    <row r="3" spans="1:32" ht="16" x14ac:dyDescent="0.2">
      <c r="A3" t="s">
        <v>101</v>
      </c>
      <c r="B3" s="24" t="s">
        <v>8</v>
      </c>
      <c r="C3" s="15" t="s">
        <v>8</v>
      </c>
      <c r="D3" s="5">
        <v>0.5196774193548388</v>
      </c>
      <c r="E3" s="4" t="s">
        <v>510</v>
      </c>
      <c r="F3" s="4" t="s">
        <v>510</v>
      </c>
      <c r="G3" s="4" t="s">
        <v>511</v>
      </c>
      <c r="H3" s="4" t="s">
        <v>512</v>
      </c>
      <c r="I3" s="4" t="s">
        <v>513</v>
      </c>
      <c r="J3" s="4" t="s">
        <v>514</v>
      </c>
      <c r="K3" s="4" t="s">
        <v>512</v>
      </c>
      <c r="L3" s="4" t="s">
        <v>512</v>
      </c>
      <c r="M3" s="4" t="s">
        <v>514</v>
      </c>
      <c r="N3" s="4" t="s">
        <v>515</v>
      </c>
      <c r="O3" s="4" t="s">
        <v>514</v>
      </c>
      <c r="P3" s="4" t="s">
        <v>516</v>
      </c>
      <c r="Q3" s="4" t="s">
        <v>517</v>
      </c>
      <c r="R3" s="4" t="s">
        <v>518</v>
      </c>
      <c r="S3" s="4" t="s">
        <v>516</v>
      </c>
      <c r="T3" s="4" t="s">
        <v>519</v>
      </c>
      <c r="U3" s="4" t="s">
        <v>520</v>
      </c>
      <c r="V3" s="4" t="s">
        <v>511</v>
      </c>
      <c r="W3" s="4" t="s">
        <v>521</v>
      </c>
      <c r="X3" s="4" t="s">
        <v>520</v>
      </c>
      <c r="Y3" s="4" t="s">
        <v>522</v>
      </c>
      <c r="Z3" s="4" t="s">
        <v>515</v>
      </c>
      <c r="AA3" s="4" t="s">
        <v>523</v>
      </c>
      <c r="AB3" s="4" t="s">
        <v>516</v>
      </c>
      <c r="AC3" s="4" t="s">
        <v>524</v>
      </c>
      <c r="AD3" s="4" t="s">
        <v>522</v>
      </c>
      <c r="AE3" s="4" t="s">
        <v>516</v>
      </c>
      <c r="AF3" s="10">
        <f>SUM(E3:AD3)/(2017-1992+1)</f>
        <v>0</v>
      </c>
    </row>
    <row r="4" spans="1:32" x14ac:dyDescent="0.2">
      <c r="A4" t="s">
        <v>398</v>
      </c>
      <c r="B4" s="19"/>
      <c r="C4" s="15" t="s">
        <v>8</v>
      </c>
      <c r="D4" s="5">
        <v>-0.70645161290322578</v>
      </c>
      <c r="E4" s="4">
        <v>-0.6</v>
      </c>
      <c r="F4" s="4">
        <v>-0.7</v>
      </c>
      <c r="G4" s="4">
        <v>-1</v>
      </c>
      <c r="H4" s="4">
        <v>-1.4</v>
      </c>
      <c r="I4" s="4">
        <v>-0.5</v>
      </c>
      <c r="J4" s="4">
        <v>-0.9</v>
      </c>
      <c r="K4" s="4">
        <v>-1.4</v>
      </c>
      <c r="L4" s="4">
        <v>-1.1000000000000001</v>
      </c>
      <c r="M4" s="4">
        <v>-0.8</v>
      </c>
      <c r="N4" s="4">
        <v>-1.3</v>
      </c>
      <c r="O4" s="4">
        <v>-0.8</v>
      </c>
      <c r="P4" s="4">
        <v>-1.1000000000000001</v>
      </c>
      <c r="Q4" s="4">
        <v>-1.1000000000000001</v>
      </c>
      <c r="R4" s="4">
        <v>-0.5</v>
      </c>
      <c r="S4" s="4">
        <v>-0.9</v>
      </c>
      <c r="T4" s="4">
        <v>-0.9</v>
      </c>
      <c r="U4" s="4">
        <v>-1.5</v>
      </c>
      <c r="V4" s="4">
        <v>-0.9</v>
      </c>
      <c r="W4" s="4">
        <v>-1.8</v>
      </c>
      <c r="X4" s="4">
        <v>-1</v>
      </c>
      <c r="Y4" s="4">
        <v>-1.3</v>
      </c>
      <c r="Z4" s="4">
        <v>-1.1000000000000001</v>
      </c>
      <c r="AA4" s="4">
        <v>-1.2</v>
      </c>
      <c r="AB4" s="4">
        <v>-0.6</v>
      </c>
      <c r="AC4" s="4">
        <v>-1.4</v>
      </c>
      <c r="AD4" s="4">
        <v>-1.1000000000000001</v>
      </c>
      <c r="AE4" s="4">
        <v>-1</v>
      </c>
      <c r="AF4" s="10">
        <f t="shared" ref="AF4:AF66" si="0">AVERAGE(E4:AD4)</f>
        <v>-1.0346153846153847</v>
      </c>
    </row>
    <row r="5" spans="1:32" ht="16" x14ac:dyDescent="0.2">
      <c r="A5" t="s">
        <v>96</v>
      </c>
      <c r="B5" s="24" t="s">
        <v>8</v>
      </c>
      <c r="C5" s="15" t="s">
        <v>8</v>
      </c>
      <c r="D5" s="5">
        <v>-7.7419354838709695E-2</v>
      </c>
      <c r="E5" s="4">
        <v>0</v>
      </c>
      <c r="F5" s="4">
        <v>-0.1</v>
      </c>
      <c r="G5" s="4">
        <v>-0.3</v>
      </c>
      <c r="H5" s="4">
        <v>-0.8</v>
      </c>
      <c r="I5" s="4">
        <v>0.5</v>
      </c>
      <c r="J5" s="4">
        <v>0</v>
      </c>
      <c r="K5" s="4">
        <v>-0.6</v>
      </c>
      <c r="L5" s="4">
        <v>-0.6</v>
      </c>
      <c r="M5" s="4">
        <v>0</v>
      </c>
      <c r="N5" s="4">
        <v>-0.8</v>
      </c>
      <c r="O5" s="4">
        <v>0</v>
      </c>
      <c r="P5" s="4">
        <v>-0.4</v>
      </c>
      <c r="Q5" s="4">
        <v>-0.4</v>
      </c>
      <c r="R5" s="4">
        <v>0.4</v>
      </c>
      <c r="S5" s="4">
        <v>-0.3</v>
      </c>
      <c r="T5" s="4">
        <v>-0.4</v>
      </c>
      <c r="U5" s="4">
        <v>-0.9</v>
      </c>
      <c r="V5" s="4">
        <v>-0.3</v>
      </c>
      <c r="W5" s="4">
        <v>-1.1000000000000001</v>
      </c>
      <c r="X5" s="4">
        <v>-0.7</v>
      </c>
      <c r="Y5" s="4">
        <v>-0.6</v>
      </c>
      <c r="Z5" s="4">
        <v>-0.7</v>
      </c>
      <c r="AA5" s="4">
        <v>-0.4</v>
      </c>
      <c r="AB5" s="4">
        <v>-0.1</v>
      </c>
      <c r="AC5" s="4">
        <v>-0.9</v>
      </c>
      <c r="AD5" s="4">
        <v>-0.6</v>
      </c>
      <c r="AE5" s="4">
        <v>-0.4</v>
      </c>
      <c r="AF5" s="10">
        <f t="shared" si="0"/>
        <v>-0.38846153846153847</v>
      </c>
    </row>
    <row r="6" spans="1:32" x14ac:dyDescent="0.2">
      <c r="A6" t="s">
        <v>399</v>
      </c>
      <c r="B6" s="19"/>
      <c r="C6" s="15" t="s">
        <v>8</v>
      </c>
      <c r="D6" s="5">
        <v>0.11129032258064515</v>
      </c>
      <c r="E6" s="4">
        <v>0.1</v>
      </c>
      <c r="F6" s="4">
        <v>0.2</v>
      </c>
      <c r="G6" s="4">
        <v>0</v>
      </c>
      <c r="H6" s="4">
        <v>-0.1</v>
      </c>
      <c r="I6" s="4">
        <v>0.3</v>
      </c>
      <c r="J6" s="4">
        <v>0.2</v>
      </c>
      <c r="K6" s="4">
        <v>0</v>
      </c>
      <c r="L6" s="4">
        <v>-0.1</v>
      </c>
      <c r="M6" s="4">
        <v>0.2</v>
      </c>
      <c r="N6" s="4">
        <v>-0.1</v>
      </c>
      <c r="O6" s="4">
        <v>0.1</v>
      </c>
      <c r="P6" s="4">
        <v>0</v>
      </c>
      <c r="Q6" s="4">
        <v>0</v>
      </c>
      <c r="R6" s="4">
        <v>0.3</v>
      </c>
      <c r="S6" s="4">
        <v>0.1</v>
      </c>
      <c r="T6" s="4">
        <v>0</v>
      </c>
      <c r="U6" s="4">
        <v>-0.1</v>
      </c>
      <c r="V6" s="4">
        <v>0.1</v>
      </c>
      <c r="W6" s="4">
        <v>-0.2</v>
      </c>
      <c r="X6" s="4">
        <v>-0.1</v>
      </c>
      <c r="Y6" s="4">
        <v>-0.1</v>
      </c>
      <c r="Z6" s="4">
        <v>-0.1</v>
      </c>
      <c r="AA6" s="4">
        <v>0</v>
      </c>
      <c r="AB6" s="4">
        <v>0.1</v>
      </c>
      <c r="AC6" s="4">
        <v>-0.1</v>
      </c>
      <c r="AD6" s="4">
        <v>-0.1</v>
      </c>
      <c r="AE6" s="4">
        <v>0</v>
      </c>
      <c r="AF6" s="10">
        <f t="shared" si="0"/>
        <v>2.3076923076923089E-2</v>
      </c>
    </row>
    <row r="7" spans="1:32" x14ac:dyDescent="0.2">
      <c r="A7" t="s">
        <v>400</v>
      </c>
      <c r="B7" s="19"/>
      <c r="C7" s="15" t="s">
        <v>8</v>
      </c>
      <c r="D7" s="5">
        <v>-0.93451612903225789</v>
      </c>
      <c r="E7" s="4">
        <v>-0.3</v>
      </c>
      <c r="F7" s="4">
        <v>-0.3</v>
      </c>
      <c r="G7" s="4">
        <v>-1.5</v>
      </c>
      <c r="H7" s="4">
        <v>-2.9</v>
      </c>
      <c r="I7" s="4">
        <v>0.6</v>
      </c>
      <c r="J7" s="4">
        <v>-0.5</v>
      </c>
      <c r="K7" s="4">
        <v>-2</v>
      </c>
      <c r="L7" s="4">
        <v>-2.2999999999999998</v>
      </c>
      <c r="M7" s="4">
        <v>-0.8</v>
      </c>
      <c r="N7" s="4">
        <v>-3</v>
      </c>
      <c r="O7" s="4">
        <v>-0.8</v>
      </c>
      <c r="P7" s="4">
        <v>-1.8</v>
      </c>
      <c r="Q7" s="4">
        <v>-2.4</v>
      </c>
      <c r="R7" s="4">
        <v>0.4</v>
      </c>
      <c r="S7" s="4">
        <v>-1.7</v>
      </c>
      <c r="T7" s="4">
        <v>-2.7</v>
      </c>
      <c r="U7" s="4">
        <v>-3.9</v>
      </c>
      <c r="V7" s="4">
        <v>-1.2</v>
      </c>
      <c r="W7" s="4">
        <v>-4.2</v>
      </c>
      <c r="X7" s="4">
        <v>-3.6</v>
      </c>
      <c r="Y7" s="4">
        <v>-2.8</v>
      </c>
      <c r="Z7" s="4">
        <v>-3.3</v>
      </c>
      <c r="AA7" s="4">
        <v>-1.3</v>
      </c>
      <c r="AB7" s="4">
        <v>-0.9</v>
      </c>
      <c r="AC7" s="4">
        <v>-3.3</v>
      </c>
      <c r="AD7" s="4">
        <v>-2.9</v>
      </c>
      <c r="AE7" s="4">
        <v>-1.6</v>
      </c>
      <c r="AF7" s="10">
        <f t="shared" si="0"/>
        <v>-1.8999999999999995</v>
      </c>
    </row>
    <row r="8" spans="1:32" x14ac:dyDescent="0.2">
      <c r="A8" t="s">
        <v>401</v>
      </c>
      <c r="B8" s="19"/>
      <c r="C8" s="15" t="s">
        <v>8</v>
      </c>
      <c r="D8" s="5">
        <v>6.935483870967743E-2</v>
      </c>
      <c r="E8" s="4">
        <v>0.1</v>
      </c>
      <c r="F8" s="4">
        <v>0</v>
      </c>
      <c r="G8" s="4">
        <v>-0.1</v>
      </c>
      <c r="H8" s="4">
        <v>-0.4</v>
      </c>
      <c r="I8" s="4">
        <v>0.4</v>
      </c>
      <c r="J8" s="4">
        <v>0.1</v>
      </c>
      <c r="K8" s="4">
        <v>-0.3</v>
      </c>
      <c r="L8" s="4">
        <v>-0.3</v>
      </c>
      <c r="M8" s="4">
        <v>0.1</v>
      </c>
      <c r="N8" s="4">
        <v>-0.4</v>
      </c>
      <c r="O8" s="4">
        <v>0.1</v>
      </c>
      <c r="P8" s="4">
        <v>-0.2</v>
      </c>
      <c r="Q8" s="4">
        <v>-0.1</v>
      </c>
      <c r="R8" s="4">
        <v>0.4</v>
      </c>
      <c r="S8" s="4">
        <v>-0.1</v>
      </c>
      <c r="T8" s="4">
        <v>-0.1</v>
      </c>
      <c r="U8" s="4">
        <v>-0.4</v>
      </c>
      <c r="V8" s="4">
        <v>-0.1</v>
      </c>
      <c r="W8" s="4">
        <v>-0.6</v>
      </c>
      <c r="X8" s="4">
        <v>-0.3</v>
      </c>
      <c r="Y8" s="4">
        <v>-0.3</v>
      </c>
      <c r="Z8" s="4">
        <v>-0.4</v>
      </c>
      <c r="AA8" s="4">
        <v>-0.2</v>
      </c>
      <c r="AB8" s="4">
        <v>0</v>
      </c>
      <c r="AC8" s="4">
        <v>-0.4</v>
      </c>
      <c r="AD8" s="4">
        <v>-0.3</v>
      </c>
      <c r="AE8" s="4">
        <v>-0.1</v>
      </c>
      <c r="AF8" s="10">
        <f t="shared" si="0"/>
        <v>-0.14615384615384613</v>
      </c>
    </row>
    <row r="9" spans="1:32" ht="16" x14ac:dyDescent="0.2">
      <c r="A9" t="s">
        <v>97</v>
      </c>
      <c r="B9" s="24" t="s">
        <v>8</v>
      </c>
      <c r="C9" s="15" t="s">
        <v>8</v>
      </c>
      <c r="D9" s="5">
        <v>-5.6451612903225812E-2</v>
      </c>
      <c r="E9" s="4">
        <v>0</v>
      </c>
      <c r="F9" s="4">
        <v>0</v>
      </c>
      <c r="G9" s="4">
        <v>-0.2</v>
      </c>
      <c r="H9" s="4">
        <v>-0.5</v>
      </c>
      <c r="I9" s="4">
        <v>0.3</v>
      </c>
      <c r="J9" s="4">
        <v>0</v>
      </c>
      <c r="K9" s="4">
        <v>-0.4</v>
      </c>
      <c r="L9" s="4">
        <v>-0.3</v>
      </c>
      <c r="M9" s="4">
        <v>0.1</v>
      </c>
      <c r="N9" s="4">
        <v>-0.5</v>
      </c>
      <c r="O9" s="4">
        <v>0</v>
      </c>
      <c r="P9" s="4">
        <v>-0.3</v>
      </c>
      <c r="Q9" s="4">
        <v>-0.2</v>
      </c>
      <c r="R9" s="4">
        <v>0.3</v>
      </c>
      <c r="S9" s="4">
        <v>-0.2</v>
      </c>
      <c r="T9" s="4">
        <v>-0.2</v>
      </c>
      <c r="U9" s="4">
        <v>-0.5</v>
      </c>
      <c r="V9" s="4">
        <v>-0.2</v>
      </c>
      <c r="W9" s="4">
        <v>-0.8</v>
      </c>
      <c r="X9" s="4">
        <v>-0.4</v>
      </c>
      <c r="Y9" s="4">
        <v>-0.4</v>
      </c>
      <c r="Z9" s="4">
        <v>-0.4</v>
      </c>
      <c r="AA9" s="4">
        <v>-0.3</v>
      </c>
      <c r="AB9" s="4">
        <v>0</v>
      </c>
      <c r="AC9" s="4">
        <v>-0.6</v>
      </c>
      <c r="AD9" s="4">
        <v>-0.4</v>
      </c>
      <c r="AE9" s="4">
        <v>-0.3</v>
      </c>
      <c r="AF9" s="10">
        <f t="shared" si="0"/>
        <v>-0.23461538461538467</v>
      </c>
    </row>
    <row r="10" spans="1:32" ht="16" x14ac:dyDescent="0.2">
      <c r="A10" t="s">
        <v>100</v>
      </c>
      <c r="B10" s="24" t="s">
        <v>8</v>
      </c>
      <c r="C10" s="15" t="s">
        <v>8</v>
      </c>
      <c r="D10" s="5">
        <v>1.1132258064516125</v>
      </c>
      <c r="E10" s="4">
        <v>0.2</v>
      </c>
      <c r="F10" s="4">
        <v>0.3</v>
      </c>
      <c r="G10" s="4">
        <v>-0.1</v>
      </c>
      <c r="H10" s="4">
        <v>-0.6</v>
      </c>
      <c r="I10" s="4">
        <v>0.5</v>
      </c>
      <c r="J10" s="4">
        <v>0.5</v>
      </c>
      <c r="K10" s="4">
        <v>-0.3</v>
      </c>
      <c r="L10" s="4">
        <v>-0.8</v>
      </c>
      <c r="M10" s="4">
        <v>0</v>
      </c>
      <c r="N10" s="4">
        <v>-0.9</v>
      </c>
      <c r="O10" s="4">
        <v>0.2</v>
      </c>
      <c r="P10" s="4">
        <v>-0.7</v>
      </c>
      <c r="Q10" s="4">
        <v>-0.5</v>
      </c>
      <c r="R10" s="4">
        <v>0.1</v>
      </c>
      <c r="S10" s="4">
        <v>-0.9</v>
      </c>
      <c r="T10" s="4">
        <v>-1.1000000000000001</v>
      </c>
      <c r="U10" s="4">
        <v>-1</v>
      </c>
      <c r="V10" s="4">
        <v>-0.6</v>
      </c>
      <c r="W10" s="4">
        <v>-1.4</v>
      </c>
      <c r="X10" s="4">
        <v>-1</v>
      </c>
      <c r="Y10" s="4">
        <v>-1.2</v>
      </c>
      <c r="Z10" s="4">
        <v>-0.7</v>
      </c>
      <c r="AA10" s="4">
        <v>-0.5</v>
      </c>
      <c r="AB10" s="4">
        <v>-0.4</v>
      </c>
      <c r="AC10" s="4">
        <v>-0.8</v>
      </c>
      <c r="AD10" s="4">
        <v>-1.1000000000000001</v>
      </c>
      <c r="AE10" s="4">
        <v>-0.5</v>
      </c>
      <c r="AF10" s="10">
        <f t="shared" si="0"/>
        <v>-0.49230769230769228</v>
      </c>
    </row>
    <row r="11" spans="1:32" ht="16" x14ac:dyDescent="0.2">
      <c r="A11" t="s">
        <v>98</v>
      </c>
      <c r="B11" s="24" t="s">
        <v>8</v>
      </c>
      <c r="C11" s="15" t="s">
        <v>8</v>
      </c>
      <c r="D11" s="5">
        <v>3.162258064516128</v>
      </c>
      <c r="E11" s="4">
        <v>1.3</v>
      </c>
      <c r="F11" s="4">
        <v>1.3</v>
      </c>
      <c r="G11" s="4">
        <v>0.1</v>
      </c>
      <c r="H11" s="4">
        <v>-0.9</v>
      </c>
      <c r="I11" s="4">
        <v>3.3</v>
      </c>
      <c r="J11" s="4">
        <v>1.7</v>
      </c>
      <c r="K11" s="4">
        <v>0</v>
      </c>
      <c r="L11" s="4">
        <v>-1.1000000000000001</v>
      </c>
      <c r="M11" s="4">
        <v>1.4</v>
      </c>
      <c r="N11" s="4">
        <v>-1.4</v>
      </c>
      <c r="O11" s="4">
        <v>1.2</v>
      </c>
      <c r="P11" s="4">
        <v>-0.5</v>
      </c>
      <c r="Q11" s="4">
        <v>0.4</v>
      </c>
      <c r="R11" s="4">
        <v>2.5</v>
      </c>
      <c r="S11" s="4">
        <v>-0.4</v>
      </c>
      <c r="T11" s="4">
        <v>-1</v>
      </c>
      <c r="U11" s="4">
        <v>-1.7</v>
      </c>
      <c r="V11" s="4">
        <v>-0.1</v>
      </c>
      <c r="W11" s="4">
        <v>-2.9</v>
      </c>
      <c r="X11" s="4">
        <v>-1.8</v>
      </c>
      <c r="Y11" s="4">
        <v>-1.3</v>
      </c>
      <c r="Z11" s="4">
        <v>-1.4</v>
      </c>
      <c r="AA11" s="4">
        <v>-0.4</v>
      </c>
      <c r="AB11" s="4">
        <v>-0.3</v>
      </c>
      <c r="AC11" s="4">
        <v>-1.8</v>
      </c>
      <c r="AD11" s="4">
        <v>-1.8</v>
      </c>
      <c r="AE11" s="4">
        <v>-0.7</v>
      </c>
      <c r="AF11" s="10">
        <f t="shared" si="0"/>
        <v>-0.21538461538461537</v>
      </c>
    </row>
    <row r="12" spans="1:32" ht="16" x14ac:dyDescent="0.2">
      <c r="A12" t="s">
        <v>99</v>
      </c>
      <c r="B12" s="24" t="s">
        <v>8</v>
      </c>
      <c r="C12" s="15" t="s">
        <v>8</v>
      </c>
      <c r="D12" s="5">
        <v>3.8864516129032256</v>
      </c>
      <c r="E12" s="4">
        <v>0.1</v>
      </c>
      <c r="F12" s="4">
        <v>0.1</v>
      </c>
      <c r="G12" s="4">
        <v>-0.7</v>
      </c>
      <c r="H12" s="4">
        <v>-1.9</v>
      </c>
      <c r="I12" s="4">
        <v>1.7</v>
      </c>
      <c r="J12" s="4">
        <v>0.3</v>
      </c>
      <c r="K12" s="4">
        <v>-1.6</v>
      </c>
      <c r="L12" s="4">
        <v>-1.5</v>
      </c>
      <c r="M12" s="4">
        <v>0.9</v>
      </c>
      <c r="N12" s="4">
        <v>-1.8</v>
      </c>
      <c r="O12" s="4">
        <v>0.2</v>
      </c>
      <c r="P12" s="4">
        <v>-1.6</v>
      </c>
      <c r="Q12" s="4">
        <v>0.2</v>
      </c>
      <c r="R12" s="4">
        <v>2.6</v>
      </c>
      <c r="S12" s="4">
        <v>-0.5</v>
      </c>
      <c r="T12" s="4">
        <v>-1</v>
      </c>
      <c r="U12" s="4">
        <v>-1.2</v>
      </c>
      <c r="V12" s="4">
        <v>-0.1</v>
      </c>
      <c r="W12" s="4">
        <v>-2.2999999999999998</v>
      </c>
      <c r="X12" s="4">
        <v>-2.9</v>
      </c>
      <c r="Y12" s="4">
        <v>-2.5</v>
      </c>
      <c r="Z12" s="4">
        <v>-2</v>
      </c>
      <c r="AA12" s="4">
        <v>-0.9</v>
      </c>
      <c r="AB12" s="4">
        <v>-1.2</v>
      </c>
      <c r="AC12" s="4">
        <v>-2.2000000000000002</v>
      </c>
      <c r="AD12" s="4">
        <v>-1.4</v>
      </c>
      <c r="AE12" s="4">
        <v>-0.6</v>
      </c>
      <c r="AF12" s="10">
        <f t="shared" si="0"/>
        <v>-0.81538461538461526</v>
      </c>
    </row>
    <row r="13" spans="1:32" ht="16" x14ac:dyDescent="0.2">
      <c r="A13" t="s">
        <v>95</v>
      </c>
      <c r="B13" s="24" t="s">
        <v>8</v>
      </c>
      <c r="C13" s="15" t="s">
        <v>8</v>
      </c>
      <c r="D13" s="5">
        <v>1.2932258064516129</v>
      </c>
      <c r="E13" s="4">
        <v>1</v>
      </c>
      <c r="F13" s="4">
        <v>-0.2</v>
      </c>
      <c r="G13" s="4">
        <v>-0.6</v>
      </c>
      <c r="H13" s="4">
        <v>-0.7</v>
      </c>
      <c r="I13" s="4">
        <v>0.2</v>
      </c>
      <c r="J13" s="4">
        <v>0.6</v>
      </c>
      <c r="K13" s="4">
        <v>-0.4</v>
      </c>
      <c r="L13" s="4">
        <v>-0.5</v>
      </c>
      <c r="M13" s="4">
        <v>-0.1</v>
      </c>
      <c r="N13" s="4">
        <v>-1.4</v>
      </c>
      <c r="O13" s="4">
        <v>0.3</v>
      </c>
      <c r="P13" s="4">
        <v>-0.6</v>
      </c>
      <c r="Q13" s="4">
        <v>-0.9</v>
      </c>
      <c r="R13" s="4">
        <v>0.5</v>
      </c>
      <c r="S13" s="4">
        <v>-0.7</v>
      </c>
      <c r="T13" s="4">
        <v>-2.1</v>
      </c>
      <c r="U13" s="4">
        <v>-2.1</v>
      </c>
      <c r="V13" s="4">
        <v>0.4</v>
      </c>
      <c r="W13" s="4">
        <v>-2.4</v>
      </c>
      <c r="X13" s="4">
        <v>-2.4</v>
      </c>
      <c r="Y13" s="4">
        <v>-1.5</v>
      </c>
      <c r="Z13" s="4">
        <v>-1.5</v>
      </c>
      <c r="AA13" s="4">
        <v>0.2</v>
      </c>
      <c r="AB13" s="4">
        <v>-0.7</v>
      </c>
      <c r="AC13" s="4">
        <v>-1.7</v>
      </c>
      <c r="AD13" s="4">
        <v>-1.7</v>
      </c>
      <c r="AE13" s="4">
        <v>0.3</v>
      </c>
      <c r="AF13" s="10">
        <f t="shared" si="0"/>
        <v>-0.73076923076923073</v>
      </c>
    </row>
    <row r="14" spans="1:32" ht="16" x14ac:dyDescent="0.2">
      <c r="A14" t="s">
        <v>94</v>
      </c>
      <c r="B14" s="24" t="s">
        <v>8</v>
      </c>
      <c r="C14" s="15" t="s">
        <v>8</v>
      </c>
      <c r="D14" s="5">
        <v>6.3051612903225802</v>
      </c>
      <c r="E14" s="4">
        <v>1.3</v>
      </c>
      <c r="F14" s="4">
        <v>0.4</v>
      </c>
      <c r="G14" s="4">
        <v>0</v>
      </c>
      <c r="H14" s="4">
        <v>-1.3</v>
      </c>
      <c r="I14" s="4">
        <v>1.2</v>
      </c>
      <c r="J14" s="4">
        <v>1.2</v>
      </c>
      <c r="K14" s="4">
        <v>-0.2</v>
      </c>
      <c r="L14" s="4">
        <v>-1</v>
      </c>
      <c r="M14" s="4">
        <v>1</v>
      </c>
      <c r="N14" s="4">
        <v>-1.6</v>
      </c>
      <c r="O14" s="4">
        <v>1.5</v>
      </c>
      <c r="P14" s="4">
        <v>-1.2</v>
      </c>
      <c r="Q14" s="4">
        <v>0.5</v>
      </c>
      <c r="R14" s="4">
        <v>2.2999999999999998</v>
      </c>
      <c r="S14" s="4">
        <v>-0.3</v>
      </c>
      <c r="T14" s="4">
        <v>-2.6</v>
      </c>
      <c r="U14" s="4">
        <v>-2.2000000000000002</v>
      </c>
      <c r="V14" s="4">
        <v>1.7</v>
      </c>
      <c r="W14" s="4">
        <v>-3.9</v>
      </c>
      <c r="X14" s="4">
        <v>-3.1</v>
      </c>
      <c r="Y14" s="4">
        <v>-1.3</v>
      </c>
      <c r="Z14" s="4">
        <v>-0.1</v>
      </c>
      <c r="AA14" s="4">
        <v>1.2</v>
      </c>
      <c r="AB14" s="4">
        <v>-0.8</v>
      </c>
      <c r="AC14" s="4">
        <v>-1.6</v>
      </c>
      <c r="AD14" s="4">
        <v>-2.2000000000000002</v>
      </c>
      <c r="AE14" s="4">
        <v>0.3</v>
      </c>
      <c r="AF14" s="10">
        <f t="shared" si="0"/>
        <v>-0.42692307692307696</v>
      </c>
    </row>
    <row r="15" spans="1:32" ht="16" x14ac:dyDescent="0.2">
      <c r="A15" t="s">
        <v>93</v>
      </c>
      <c r="B15" s="24" t="s">
        <v>8</v>
      </c>
      <c r="C15" s="15" t="s">
        <v>8</v>
      </c>
      <c r="D15" s="5">
        <v>1.3654838709677422</v>
      </c>
      <c r="E15" s="4">
        <v>0.1</v>
      </c>
      <c r="F15" s="4">
        <v>0.4</v>
      </c>
      <c r="G15" s="4">
        <v>-0.3</v>
      </c>
      <c r="H15" s="4">
        <v>-0.7</v>
      </c>
      <c r="I15" s="4">
        <v>0.7</v>
      </c>
      <c r="J15" s="4">
        <v>0.3</v>
      </c>
      <c r="K15" s="4">
        <v>-0.3</v>
      </c>
      <c r="L15" s="4">
        <v>-0.8</v>
      </c>
      <c r="M15" s="4">
        <v>0</v>
      </c>
      <c r="N15" s="4">
        <v>-0.9</v>
      </c>
      <c r="O15" s="4">
        <v>0.3</v>
      </c>
      <c r="P15" s="4">
        <v>-1</v>
      </c>
      <c r="Q15" s="4">
        <v>-0.6</v>
      </c>
      <c r="R15" s="4">
        <v>0.9</v>
      </c>
      <c r="S15" s="4">
        <v>-0.7</v>
      </c>
      <c r="T15" s="4">
        <v>-1.7</v>
      </c>
      <c r="U15" s="4">
        <v>-1.7</v>
      </c>
      <c r="V15" s="4">
        <v>0.5</v>
      </c>
      <c r="W15" s="4">
        <v>-2.1</v>
      </c>
      <c r="X15" s="4">
        <v>-2.1</v>
      </c>
      <c r="Y15" s="4">
        <v>-1.1000000000000001</v>
      </c>
      <c r="Z15" s="4">
        <v>-1</v>
      </c>
      <c r="AA15" s="4">
        <v>0.2</v>
      </c>
      <c r="AB15" s="4">
        <v>-0.4</v>
      </c>
      <c r="AC15" s="4">
        <v>-1.2</v>
      </c>
      <c r="AD15" s="4">
        <v>-1.1000000000000001</v>
      </c>
      <c r="AE15" s="4">
        <v>0.2</v>
      </c>
      <c r="AF15" s="10">
        <f t="shared" si="0"/>
        <v>-0.55000000000000004</v>
      </c>
    </row>
    <row r="16" spans="1:32" x14ac:dyDescent="0.2">
      <c r="A16" t="s">
        <v>402</v>
      </c>
      <c r="B16" s="19"/>
      <c r="C16" s="15" t="s">
        <v>8</v>
      </c>
      <c r="D16" s="5">
        <v>0.34290322580645166</v>
      </c>
      <c r="E16" s="4">
        <v>0.6</v>
      </c>
      <c r="F16" s="4">
        <v>0.7</v>
      </c>
      <c r="G16" s="4">
        <v>0.3</v>
      </c>
      <c r="H16" s="4">
        <v>0</v>
      </c>
      <c r="I16" s="4">
        <v>0.9</v>
      </c>
      <c r="J16" s="4">
        <v>0.7</v>
      </c>
      <c r="K16" s="4">
        <v>0.3</v>
      </c>
      <c r="L16" s="4">
        <v>0</v>
      </c>
      <c r="M16" s="4">
        <v>0.3</v>
      </c>
      <c r="N16" s="4">
        <v>-0.2</v>
      </c>
      <c r="O16" s="4">
        <v>0.5</v>
      </c>
      <c r="P16" s="4">
        <v>-0.3</v>
      </c>
      <c r="Q16" s="4">
        <v>-0.1</v>
      </c>
      <c r="R16" s="4">
        <v>1</v>
      </c>
      <c r="S16" s="4">
        <v>0.1</v>
      </c>
      <c r="T16" s="4">
        <v>-0.6</v>
      </c>
      <c r="U16" s="4">
        <v>-0.5</v>
      </c>
      <c r="V16" s="4">
        <v>0.7</v>
      </c>
      <c r="W16" s="4">
        <v>-0.7</v>
      </c>
      <c r="X16" s="4">
        <v>-1</v>
      </c>
      <c r="Y16" s="4">
        <v>-0.3</v>
      </c>
      <c r="Z16" s="4">
        <v>-0.4</v>
      </c>
      <c r="AA16" s="4">
        <v>0.5</v>
      </c>
      <c r="AB16" s="4">
        <v>0.2</v>
      </c>
      <c r="AC16" s="4">
        <v>-0.2</v>
      </c>
      <c r="AD16" s="4">
        <v>-0.4</v>
      </c>
      <c r="AE16" s="4">
        <v>0.5</v>
      </c>
      <c r="AF16" s="10">
        <f t="shared" si="0"/>
        <v>8.076923076923076E-2</v>
      </c>
    </row>
    <row r="17" spans="1:32" ht="16" x14ac:dyDescent="0.2">
      <c r="A17" t="s">
        <v>92</v>
      </c>
      <c r="B17" s="24" t="s">
        <v>8</v>
      </c>
      <c r="C17" s="15" t="s">
        <v>8</v>
      </c>
      <c r="D17" s="5">
        <v>1.4622580645161289</v>
      </c>
      <c r="E17" s="4">
        <v>3.2</v>
      </c>
      <c r="F17" s="4">
        <v>3.1</v>
      </c>
      <c r="G17" s="4">
        <v>1</v>
      </c>
      <c r="H17" s="4">
        <v>-0.3</v>
      </c>
      <c r="I17" s="4">
        <v>2.4</v>
      </c>
      <c r="J17" s="4">
        <v>3.5</v>
      </c>
      <c r="K17" s="4">
        <v>1.5</v>
      </c>
      <c r="L17" s="4">
        <v>-0.2</v>
      </c>
      <c r="M17" s="4">
        <v>0.9</v>
      </c>
      <c r="N17" s="4">
        <v>-0.4</v>
      </c>
      <c r="O17" s="4">
        <v>1.4</v>
      </c>
      <c r="P17" s="4">
        <v>-1.7</v>
      </c>
      <c r="Q17" s="4">
        <v>-1.8</v>
      </c>
      <c r="R17" s="4">
        <v>2.9</v>
      </c>
      <c r="S17" s="4">
        <v>-0.1</v>
      </c>
      <c r="T17" s="4">
        <v>-4.0999999999999996</v>
      </c>
      <c r="U17" s="4">
        <v>-4.5999999999999996</v>
      </c>
      <c r="V17" s="4">
        <v>1.9</v>
      </c>
      <c r="W17" s="4">
        <v>-4.5999999999999996</v>
      </c>
      <c r="X17" s="4">
        <v>-6.2</v>
      </c>
      <c r="Y17" s="4">
        <v>-4</v>
      </c>
      <c r="Z17" s="4">
        <v>-3.9</v>
      </c>
      <c r="AA17" s="4">
        <v>1.4</v>
      </c>
      <c r="AB17" s="4">
        <v>-0.1</v>
      </c>
      <c r="AC17" s="4">
        <v>-1.9</v>
      </c>
      <c r="AD17" s="4">
        <v>-3.6</v>
      </c>
      <c r="AE17" s="4">
        <v>2.1</v>
      </c>
      <c r="AF17" s="10">
        <f t="shared" si="0"/>
        <v>-0.54999999999999982</v>
      </c>
    </row>
    <row r="18" spans="1:32" x14ac:dyDescent="0.2">
      <c r="A18" t="s">
        <v>403</v>
      </c>
      <c r="B18" s="19"/>
      <c r="C18" s="15" t="s">
        <v>8</v>
      </c>
      <c r="D18" s="5">
        <v>2.0361290322580645</v>
      </c>
      <c r="E18" s="4">
        <v>3.9</v>
      </c>
      <c r="F18" s="4">
        <v>3.6</v>
      </c>
      <c r="G18" s="4">
        <v>1.6</v>
      </c>
      <c r="H18" s="4">
        <v>0.2</v>
      </c>
      <c r="I18" s="4">
        <v>1.7</v>
      </c>
      <c r="J18" s="4">
        <v>4.3</v>
      </c>
      <c r="K18" s="4">
        <v>1.7</v>
      </c>
      <c r="L18" s="4">
        <v>0.8</v>
      </c>
      <c r="M18" s="4">
        <v>1</v>
      </c>
      <c r="N18" s="4">
        <v>1</v>
      </c>
      <c r="O18" s="4">
        <v>2.1</v>
      </c>
      <c r="P18" s="4">
        <v>-0.6</v>
      </c>
      <c r="Q18" s="4">
        <v>-0.9</v>
      </c>
      <c r="R18" s="4">
        <v>2.7</v>
      </c>
      <c r="S18" s="4">
        <v>1.2</v>
      </c>
      <c r="T18" s="4">
        <v>-4</v>
      </c>
      <c r="U18" s="4">
        <v>-4.4000000000000004</v>
      </c>
      <c r="V18" s="4">
        <v>2.1</v>
      </c>
      <c r="W18" s="4">
        <v>-4.0999999999999996</v>
      </c>
      <c r="X18" s="4">
        <v>-4.9000000000000004</v>
      </c>
      <c r="Y18" s="4">
        <v>-4</v>
      </c>
      <c r="Z18" s="4">
        <v>-2.4</v>
      </c>
      <c r="AA18" s="4">
        <v>2.1</v>
      </c>
      <c r="AB18" s="4">
        <v>0</v>
      </c>
      <c r="AC18" s="4">
        <v>-0.8</v>
      </c>
      <c r="AD18" s="4">
        <v>-3.6</v>
      </c>
      <c r="AE18" s="4">
        <v>3.1</v>
      </c>
      <c r="AF18" s="10">
        <f t="shared" si="0"/>
        <v>1.1538461538461412E-2</v>
      </c>
    </row>
    <row r="19" spans="1:32" ht="16" x14ac:dyDescent="0.2">
      <c r="A19" t="s">
        <v>91</v>
      </c>
      <c r="B19" s="24" t="s">
        <v>8</v>
      </c>
      <c r="C19" s="15" t="s">
        <v>8</v>
      </c>
      <c r="D19" s="5">
        <v>6.3832258064516108</v>
      </c>
      <c r="E19" s="4">
        <v>1.1000000000000001</v>
      </c>
      <c r="F19" s="4">
        <v>0</v>
      </c>
      <c r="G19" s="4">
        <v>-0.1</v>
      </c>
      <c r="H19" s="4">
        <v>-1.5</v>
      </c>
      <c r="I19" s="4">
        <v>0.2</v>
      </c>
      <c r="J19" s="4">
        <v>1.1000000000000001</v>
      </c>
      <c r="K19" s="4">
        <v>-0.2</v>
      </c>
      <c r="L19" s="4">
        <v>-0.9</v>
      </c>
      <c r="M19" s="4">
        <v>-0.6</v>
      </c>
      <c r="N19" s="4">
        <v>0.6</v>
      </c>
      <c r="O19" s="4">
        <v>-2.4</v>
      </c>
      <c r="P19" s="4">
        <v>-3</v>
      </c>
      <c r="Q19" s="4">
        <v>-0.2</v>
      </c>
      <c r="R19" s="4">
        <v>0.6</v>
      </c>
      <c r="S19" s="4">
        <v>-1.7</v>
      </c>
      <c r="T19" s="4">
        <v>-4.7</v>
      </c>
      <c r="U19" s="4">
        <v>-3.7</v>
      </c>
      <c r="V19" s="4">
        <v>0.2</v>
      </c>
      <c r="W19" s="4">
        <v>-4.5</v>
      </c>
      <c r="X19" s="4">
        <v>-4.9000000000000004</v>
      </c>
      <c r="Y19" s="4">
        <v>-4.0999999999999996</v>
      </c>
      <c r="Z19" s="4">
        <v>-1.3</v>
      </c>
      <c r="AA19" s="4">
        <v>-1.1000000000000001</v>
      </c>
      <c r="AB19" s="4">
        <v>-1.5</v>
      </c>
      <c r="AC19" s="4">
        <v>-1.4</v>
      </c>
      <c r="AD19" s="4">
        <v>-3.7</v>
      </c>
      <c r="AE19" s="4">
        <v>0.8</v>
      </c>
      <c r="AF19" s="10">
        <f t="shared" si="0"/>
        <v>-1.4500000000000004</v>
      </c>
    </row>
    <row r="20" spans="1:32" ht="16" x14ac:dyDescent="0.2">
      <c r="A20" t="s">
        <v>90</v>
      </c>
      <c r="B20" s="24" t="s">
        <v>8</v>
      </c>
      <c r="C20" s="15" t="s">
        <v>8</v>
      </c>
      <c r="D20" s="5">
        <v>1.5670967741935489</v>
      </c>
      <c r="E20" s="4">
        <v>-0.3</v>
      </c>
      <c r="F20" s="4">
        <v>-0.5</v>
      </c>
      <c r="G20" s="4">
        <v>-0.8</v>
      </c>
      <c r="H20" s="4">
        <v>-1.3</v>
      </c>
      <c r="I20" s="4">
        <v>0</v>
      </c>
      <c r="J20" s="4">
        <v>0.2</v>
      </c>
      <c r="K20" s="4">
        <v>-0.4</v>
      </c>
      <c r="L20" s="4">
        <v>-0.9</v>
      </c>
      <c r="M20" s="4">
        <v>-0.3</v>
      </c>
      <c r="N20" s="4">
        <v>-0.2</v>
      </c>
      <c r="O20" s="4">
        <v>-0.4</v>
      </c>
      <c r="P20" s="4">
        <v>-1.1000000000000001</v>
      </c>
      <c r="Q20" s="4">
        <v>0</v>
      </c>
      <c r="R20" s="4">
        <v>-0.2</v>
      </c>
      <c r="S20" s="4">
        <v>-0.4</v>
      </c>
      <c r="T20" s="4">
        <v>-1.8</v>
      </c>
      <c r="U20" s="4">
        <v>-1.6</v>
      </c>
      <c r="V20" s="4">
        <v>0</v>
      </c>
      <c r="W20" s="4">
        <v>-1.8</v>
      </c>
      <c r="X20" s="4">
        <v>-2.4</v>
      </c>
      <c r="Y20" s="4">
        <v>-1.5</v>
      </c>
      <c r="Z20" s="4">
        <v>-1</v>
      </c>
      <c r="AA20" s="4">
        <v>-0.4</v>
      </c>
      <c r="AB20" s="4">
        <v>-0.9</v>
      </c>
      <c r="AC20" s="4">
        <v>-0.6</v>
      </c>
      <c r="AD20" s="4">
        <v>-1.5</v>
      </c>
      <c r="AE20" s="4">
        <v>0.5</v>
      </c>
      <c r="AF20" s="10">
        <f t="shared" si="0"/>
        <v>-0.77307692307692311</v>
      </c>
    </row>
    <row r="21" spans="1:32" ht="16" x14ac:dyDescent="0.2">
      <c r="A21" t="s">
        <v>89</v>
      </c>
      <c r="B21" s="24" t="s">
        <v>8</v>
      </c>
      <c r="C21" s="15" t="s">
        <v>8</v>
      </c>
      <c r="D21" s="5">
        <v>2.0554838709677421</v>
      </c>
      <c r="E21" s="4">
        <v>0.8</v>
      </c>
      <c r="F21" s="4">
        <v>0.2</v>
      </c>
      <c r="G21" s="4">
        <v>0</v>
      </c>
      <c r="H21" s="4">
        <v>-0.9</v>
      </c>
      <c r="I21" s="4">
        <v>0.4</v>
      </c>
      <c r="J21" s="4">
        <v>0.5</v>
      </c>
      <c r="K21" s="4">
        <v>0.6</v>
      </c>
      <c r="L21" s="4">
        <v>-0.2</v>
      </c>
      <c r="M21" s="4">
        <v>0.1</v>
      </c>
      <c r="N21" s="4">
        <v>0.6</v>
      </c>
      <c r="O21" s="4">
        <v>-0.3</v>
      </c>
      <c r="P21" s="4">
        <v>-1</v>
      </c>
      <c r="Q21" s="4">
        <v>0.1</v>
      </c>
      <c r="R21" s="4">
        <v>-0.3</v>
      </c>
      <c r="S21" s="4">
        <v>-1</v>
      </c>
      <c r="T21" s="4">
        <v>-2.4</v>
      </c>
      <c r="U21" s="4">
        <v>-2.2999999999999998</v>
      </c>
      <c r="V21" s="4">
        <v>-0.2</v>
      </c>
      <c r="W21" s="4">
        <v>-2.5</v>
      </c>
      <c r="X21" s="4">
        <v>-3.9</v>
      </c>
      <c r="Y21" s="4">
        <v>-4.3</v>
      </c>
      <c r="Z21" s="4">
        <v>-2.9</v>
      </c>
      <c r="AA21" s="4">
        <v>-2.6</v>
      </c>
      <c r="AB21" s="4">
        <v>-3.1</v>
      </c>
      <c r="AC21" s="4">
        <v>-3.2</v>
      </c>
      <c r="AD21" s="4">
        <v>-5</v>
      </c>
      <c r="AE21" s="4">
        <v>-1.8</v>
      </c>
      <c r="AF21" s="10">
        <f t="shared" si="0"/>
        <v>-1.2615384615384615</v>
      </c>
    </row>
    <row r="22" spans="1:32" x14ac:dyDescent="0.2">
      <c r="A22" t="s">
        <v>404</v>
      </c>
      <c r="B22" s="19"/>
      <c r="C22" s="15" t="s">
        <v>8</v>
      </c>
      <c r="D22" s="5">
        <v>0.36645161290322581</v>
      </c>
      <c r="E22" s="4">
        <v>0.7</v>
      </c>
      <c r="F22" s="4">
        <v>0.8</v>
      </c>
      <c r="G22" s="4">
        <v>0.2</v>
      </c>
      <c r="H22" s="4">
        <v>-0.4</v>
      </c>
      <c r="I22" s="4">
        <v>0.4</v>
      </c>
      <c r="J22" s="4">
        <v>1.2</v>
      </c>
      <c r="K22" s="4">
        <v>0.1</v>
      </c>
      <c r="L22" s="4">
        <v>-0.2</v>
      </c>
      <c r="M22" s="4">
        <v>0.1</v>
      </c>
      <c r="N22" s="4">
        <v>0</v>
      </c>
      <c r="O22" s="4">
        <v>0</v>
      </c>
      <c r="P22" s="4">
        <v>-0.7</v>
      </c>
      <c r="Q22" s="4">
        <v>-0.5</v>
      </c>
      <c r="R22" s="4">
        <v>0.8</v>
      </c>
      <c r="S22" s="4">
        <v>0.2</v>
      </c>
      <c r="T22" s="4">
        <v>-1.3</v>
      </c>
      <c r="U22" s="4">
        <v>-1.3</v>
      </c>
      <c r="V22" s="4">
        <v>0.7</v>
      </c>
      <c r="W22" s="4">
        <v>-1.1000000000000001</v>
      </c>
      <c r="X22" s="4">
        <v>-2.2999999999999998</v>
      </c>
      <c r="Y22" s="4">
        <v>-1.9</v>
      </c>
      <c r="Z22" s="4">
        <v>-1.4</v>
      </c>
      <c r="AA22" s="4">
        <v>0</v>
      </c>
      <c r="AB22" s="4">
        <v>-0.7</v>
      </c>
      <c r="AC22" s="4">
        <v>-0.6</v>
      </c>
      <c r="AD22" s="4">
        <v>-1.5</v>
      </c>
      <c r="AE22" s="4">
        <v>0.3</v>
      </c>
      <c r="AF22" s="10">
        <f t="shared" si="0"/>
        <v>-0.33461538461538459</v>
      </c>
    </row>
    <row r="23" spans="1:32" x14ac:dyDescent="0.2">
      <c r="A23" t="s">
        <v>405</v>
      </c>
      <c r="C23" s="15" t="s">
        <v>8</v>
      </c>
      <c r="D23" s="5">
        <v>7.4009677419354842</v>
      </c>
      <c r="E23" s="4">
        <v>12</v>
      </c>
      <c r="F23" s="4">
        <v>10.5</v>
      </c>
      <c r="G23" s="4">
        <v>4.9000000000000004</v>
      </c>
      <c r="H23" s="4">
        <v>-2.7</v>
      </c>
      <c r="I23" s="4">
        <v>7</v>
      </c>
      <c r="J23" s="4">
        <v>14.3</v>
      </c>
      <c r="K23" s="4">
        <v>6.6</v>
      </c>
      <c r="L23" s="4">
        <v>6.7</v>
      </c>
      <c r="M23" s="4">
        <v>4.4000000000000004</v>
      </c>
      <c r="N23" s="4">
        <v>11.4</v>
      </c>
      <c r="O23" s="4">
        <v>1.9</v>
      </c>
      <c r="P23" s="4">
        <v>-3</v>
      </c>
      <c r="Q23" s="4">
        <v>5.7</v>
      </c>
      <c r="R23" s="4">
        <v>9.9</v>
      </c>
      <c r="S23" s="4">
        <v>10.3</v>
      </c>
      <c r="T23" s="4">
        <v>-9.1999999999999993</v>
      </c>
      <c r="U23" s="4">
        <v>-8.3000000000000007</v>
      </c>
      <c r="V23" s="4">
        <v>9.8000000000000007</v>
      </c>
      <c r="W23" s="4">
        <v>-10.3</v>
      </c>
      <c r="X23" s="4">
        <v>-22.1</v>
      </c>
      <c r="Y23" s="4">
        <v>-16.3</v>
      </c>
      <c r="Z23" s="4">
        <v>-7.9</v>
      </c>
      <c r="AA23" s="4">
        <v>4.5</v>
      </c>
      <c r="AB23" s="4">
        <v>-4.0999999999999996</v>
      </c>
      <c r="AC23" s="4">
        <v>-0.6</v>
      </c>
      <c r="AD23" s="4">
        <v>-11.9</v>
      </c>
      <c r="AE23" s="4">
        <v>8</v>
      </c>
      <c r="AF23" s="10">
        <f t="shared" si="0"/>
        <v>0.90384615384615441</v>
      </c>
    </row>
    <row r="24" spans="1:32" x14ac:dyDescent="0.2">
      <c r="A24" t="s">
        <v>406</v>
      </c>
      <c r="C24" s="15" t="s">
        <v>8</v>
      </c>
      <c r="D24" s="5">
        <v>0.51064516129032267</v>
      </c>
      <c r="E24" s="4">
        <v>2.2999999999999998</v>
      </c>
      <c r="F24" s="4">
        <v>1.1000000000000001</v>
      </c>
      <c r="G24" s="4">
        <v>-0.8</v>
      </c>
      <c r="H24" s="4">
        <v>-2.7</v>
      </c>
      <c r="I24" s="4">
        <v>0.5</v>
      </c>
      <c r="J24" s="4">
        <v>1.6</v>
      </c>
      <c r="K24" s="4">
        <v>0.6</v>
      </c>
      <c r="L24" s="4">
        <v>0.9</v>
      </c>
      <c r="M24" s="4">
        <v>-0.1</v>
      </c>
      <c r="N24" s="4">
        <v>1.6</v>
      </c>
      <c r="O24" s="4">
        <v>-2</v>
      </c>
      <c r="P24" s="4">
        <v>-2.2999999999999998</v>
      </c>
      <c r="Q24" s="4">
        <v>0.1</v>
      </c>
      <c r="R24" s="4">
        <v>0.5</v>
      </c>
      <c r="S24" s="4">
        <v>0.7</v>
      </c>
      <c r="T24" s="4">
        <v>-3.2</v>
      </c>
      <c r="U24" s="4">
        <v>-2.9</v>
      </c>
      <c r="V24" s="4">
        <v>1.1000000000000001</v>
      </c>
      <c r="W24" s="4">
        <v>-4.4000000000000004</v>
      </c>
      <c r="X24" s="4">
        <v>-7.1</v>
      </c>
      <c r="Y24" s="4">
        <v>-5.6</v>
      </c>
      <c r="Z24" s="4">
        <v>-3.8</v>
      </c>
      <c r="AA24" s="4">
        <v>-0.6</v>
      </c>
      <c r="AB24" s="4">
        <v>-2.1</v>
      </c>
      <c r="AC24" s="4">
        <v>-1.9</v>
      </c>
      <c r="AD24" s="4">
        <v>-4</v>
      </c>
      <c r="AE24" s="4">
        <v>0.6</v>
      </c>
      <c r="AF24" s="10">
        <f t="shared" si="0"/>
        <v>-1.25</v>
      </c>
    </row>
    <row r="25" spans="1:32" x14ac:dyDescent="0.2">
      <c r="A25" t="s">
        <v>407</v>
      </c>
      <c r="C25" s="15" t="s">
        <v>8</v>
      </c>
      <c r="D25" s="5">
        <v>-0.14322580645161292</v>
      </c>
      <c r="E25" s="4">
        <v>0.7</v>
      </c>
      <c r="F25" s="4">
        <v>0.1</v>
      </c>
      <c r="G25" s="4">
        <v>-1.1000000000000001</v>
      </c>
      <c r="H25" s="4">
        <v>-2</v>
      </c>
      <c r="I25" s="4">
        <v>-0.3</v>
      </c>
      <c r="J25" s="4">
        <v>0.3</v>
      </c>
      <c r="K25" s="4">
        <v>-0.4</v>
      </c>
      <c r="L25" s="4">
        <v>-0.1</v>
      </c>
      <c r="M25" s="4">
        <v>-0.7</v>
      </c>
      <c r="N25" s="4">
        <v>0.5</v>
      </c>
      <c r="O25" s="4">
        <v>-2.1</v>
      </c>
      <c r="P25" s="4">
        <v>-2</v>
      </c>
      <c r="Q25" s="4">
        <v>-0.9</v>
      </c>
      <c r="R25" s="4">
        <v>-0.5</v>
      </c>
      <c r="S25" s="4">
        <v>-0.1</v>
      </c>
      <c r="T25" s="4">
        <v>-2.2000000000000002</v>
      </c>
      <c r="U25" s="4">
        <v>-2.4</v>
      </c>
      <c r="V25" s="4">
        <v>0</v>
      </c>
      <c r="W25" s="4">
        <v>-3</v>
      </c>
      <c r="X25" s="4">
        <v>-4.8</v>
      </c>
      <c r="Y25" s="4">
        <v>-4.0999999999999996</v>
      </c>
      <c r="Z25" s="4">
        <v>-3</v>
      </c>
      <c r="AA25" s="4">
        <v>-1</v>
      </c>
      <c r="AB25" s="4">
        <v>-1.9</v>
      </c>
      <c r="AC25" s="4">
        <v>-1.5</v>
      </c>
      <c r="AD25" s="4">
        <v>-2.9</v>
      </c>
      <c r="AE25" s="4">
        <v>-0.3</v>
      </c>
      <c r="AF25" s="10">
        <f t="shared" si="0"/>
        <v>-1.3615384615384616</v>
      </c>
    </row>
    <row r="26" spans="1:32" x14ac:dyDescent="0.2">
      <c r="A26" t="s">
        <v>408</v>
      </c>
      <c r="C26" s="15" t="s">
        <v>8</v>
      </c>
      <c r="D26" s="5">
        <v>2.2916129032258064</v>
      </c>
      <c r="E26" s="4">
        <v>4.7</v>
      </c>
      <c r="F26" s="4">
        <v>2.7</v>
      </c>
      <c r="G26" s="4">
        <v>0</v>
      </c>
      <c r="H26" s="4">
        <v>-2</v>
      </c>
      <c r="I26" s="4">
        <v>2.5</v>
      </c>
      <c r="J26" s="4">
        <v>3.5</v>
      </c>
      <c r="K26" s="4">
        <v>2.6</v>
      </c>
      <c r="L26" s="4">
        <v>2.5</v>
      </c>
      <c r="M26" s="4">
        <v>1.8</v>
      </c>
      <c r="N26" s="4">
        <v>4.7</v>
      </c>
      <c r="O26" s="4">
        <v>-1.8</v>
      </c>
      <c r="P26" s="4">
        <v>-1.6</v>
      </c>
      <c r="Q26" s="4">
        <v>1.7</v>
      </c>
      <c r="R26" s="4">
        <v>2.2999999999999998</v>
      </c>
      <c r="S26" s="4">
        <v>2.4</v>
      </c>
      <c r="T26" s="4">
        <v>-2.2000000000000002</v>
      </c>
      <c r="U26" s="4">
        <v>-1.8</v>
      </c>
      <c r="V26" s="4">
        <v>2.6</v>
      </c>
      <c r="W26" s="4">
        <v>-3.5</v>
      </c>
      <c r="X26" s="4">
        <v>-5.9</v>
      </c>
      <c r="Y26" s="4">
        <v>-5.2</v>
      </c>
      <c r="Z26" s="4">
        <v>-2.6</v>
      </c>
      <c r="AA26" s="4">
        <v>1</v>
      </c>
      <c r="AB26" s="4">
        <v>-1</v>
      </c>
      <c r="AC26" s="4">
        <v>-0.4</v>
      </c>
      <c r="AD26" s="4">
        <v>-3.2</v>
      </c>
      <c r="AE26" s="4">
        <v>2.2000000000000002</v>
      </c>
      <c r="AF26" s="10">
        <f t="shared" si="0"/>
        <v>0.14615384615384602</v>
      </c>
    </row>
    <row r="27" spans="1:32" x14ac:dyDescent="0.2">
      <c r="A27" t="s">
        <v>409</v>
      </c>
      <c r="C27" s="15" t="s">
        <v>8</v>
      </c>
      <c r="D27" s="5">
        <v>1.3345161290322582</v>
      </c>
      <c r="E27" s="4">
        <v>0.2</v>
      </c>
      <c r="F27" s="4">
        <v>-0.9</v>
      </c>
      <c r="G27" s="4">
        <v>-1.5</v>
      </c>
      <c r="H27" s="4">
        <v>-2.4</v>
      </c>
      <c r="I27" s="4">
        <v>2.2999999999999998</v>
      </c>
      <c r="J27" s="4">
        <v>1.8</v>
      </c>
      <c r="K27" s="4">
        <v>-1.1000000000000001</v>
      </c>
      <c r="L27" s="4">
        <v>-2.2000000000000002</v>
      </c>
      <c r="M27" s="4">
        <v>0.1</v>
      </c>
      <c r="N27" s="4">
        <v>-1.4</v>
      </c>
      <c r="O27" s="4">
        <v>-2.9</v>
      </c>
      <c r="P27" s="4">
        <v>-4.0999999999999996</v>
      </c>
      <c r="Q27" s="4">
        <v>-1.9</v>
      </c>
      <c r="R27" s="4">
        <v>1.3</v>
      </c>
      <c r="S27" s="4">
        <v>-0.5</v>
      </c>
      <c r="T27" s="4">
        <v>-3.3</v>
      </c>
      <c r="U27" s="4">
        <v>-4.7</v>
      </c>
      <c r="V27" s="4">
        <v>-1</v>
      </c>
      <c r="W27" s="4">
        <v>-3.9</v>
      </c>
      <c r="X27" s="4">
        <v>-5.7</v>
      </c>
      <c r="Y27" s="4">
        <v>-6</v>
      </c>
      <c r="Z27" s="4">
        <v>-5.2</v>
      </c>
      <c r="AA27" s="4">
        <v>-2.2000000000000002</v>
      </c>
      <c r="AB27" s="4">
        <v>-3.9</v>
      </c>
      <c r="AC27" s="4">
        <v>-2.9</v>
      </c>
      <c r="AD27" s="4">
        <v>-5.6</v>
      </c>
      <c r="AE27" s="4">
        <v>-1.3</v>
      </c>
      <c r="AF27" s="10">
        <f t="shared" si="0"/>
        <v>-2.2153846153846155</v>
      </c>
    </row>
    <row r="28" spans="1:32" x14ac:dyDescent="0.2">
      <c r="A28" t="s">
        <v>410</v>
      </c>
      <c r="C28" s="15" t="s">
        <v>7</v>
      </c>
      <c r="D28" s="5">
        <v>-0.34870967741935505</v>
      </c>
      <c r="E28" s="4">
        <v>2.6</v>
      </c>
      <c r="F28" s="4">
        <v>0</v>
      </c>
      <c r="G28" s="4">
        <v>-1.9</v>
      </c>
      <c r="H28" s="4">
        <v>-4.3</v>
      </c>
      <c r="I28" s="4">
        <v>-0.4</v>
      </c>
      <c r="J28" s="4">
        <v>0.6</v>
      </c>
      <c r="K28" s="4">
        <v>0.2</v>
      </c>
      <c r="L28" s="4">
        <v>0.4</v>
      </c>
      <c r="M28" s="4">
        <v>-1.2</v>
      </c>
      <c r="N28" s="4">
        <v>1.9</v>
      </c>
      <c r="O28" s="4">
        <v>-5</v>
      </c>
      <c r="P28" s="4">
        <v>-3.6</v>
      </c>
      <c r="Q28" s="4">
        <v>-2</v>
      </c>
      <c r="R28" s="4">
        <v>-0.7</v>
      </c>
      <c r="S28" s="4">
        <v>-1.1000000000000001</v>
      </c>
      <c r="T28" s="4">
        <v>-5</v>
      </c>
      <c r="U28" s="4">
        <v>-4.2</v>
      </c>
      <c r="V28" s="4">
        <v>-0.6</v>
      </c>
      <c r="W28" s="4">
        <v>-5.4</v>
      </c>
      <c r="X28" s="4">
        <v>-6.9</v>
      </c>
      <c r="Y28" s="4">
        <v>-6.7</v>
      </c>
      <c r="Z28" s="4">
        <v>-4.4000000000000004</v>
      </c>
      <c r="AA28" s="4">
        <v>-1.4</v>
      </c>
      <c r="AB28" s="4">
        <v>-3.1</v>
      </c>
      <c r="AC28" s="4">
        <v>-2</v>
      </c>
      <c r="AD28" s="4">
        <v>-4.4000000000000004</v>
      </c>
      <c r="AE28" s="4">
        <v>-0.4</v>
      </c>
      <c r="AF28" s="10">
        <f t="shared" si="0"/>
        <v>-2.2538461538461538</v>
      </c>
    </row>
    <row r="29" spans="1:32" x14ac:dyDescent="0.2">
      <c r="A29" t="s">
        <v>75</v>
      </c>
      <c r="B29" s="4" t="s">
        <v>7</v>
      </c>
      <c r="C29" s="15" t="s">
        <v>7</v>
      </c>
      <c r="D29" s="5">
        <v>-0.43354838709677423</v>
      </c>
      <c r="E29" s="4">
        <v>0.7</v>
      </c>
      <c r="F29" s="4">
        <v>-0.4</v>
      </c>
      <c r="G29" s="4">
        <v>-1.4</v>
      </c>
      <c r="H29" s="4">
        <v>-2.5</v>
      </c>
      <c r="I29" s="4">
        <v>-0.8</v>
      </c>
      <c r="J29" s="4">
        <v>-0.2</v>
      </c>
      <c r="K29" s="4">
        <v>-0.3</v>
      </c>
      <c r="L29" s="4">
        <v>-0.3</v>
      </c>
      <c r="M29" s="4">
        <v>-1.1000000000000001</v>
      </c>
      <c r="N29" s="4">
        <v>0.5</v>
      </c>
      <c r="O29" s="4">
        <v>-3.1</v>
      </c>
      <c r="P29" s="4">
        <v>-1.9</v>
      </c>
      <c r="Q29" s="4">
        <v>-1.6</v>
      </c>
      <c r="R29" s="4">
        <v>-0.9</v>
      </c>
      <c r="S29" s="4">
        <v>-1.2</v>
      </c>
      <c r="T29" s="4">
        <v>-2.8</v>
      </c>
      <c r="U29" s="4">
        <v>-2.6</v>
      </c>
      <c r="V29" s="4">
        <v>-0.8</v>
      </c>
      <c r="W29" s="4">
        <v>-2.9</v>
      </c>
      <c r="X29" s="4">
        <v>-3.6</v>
      </c>
      <c r="Y29" s="4">
        <v>-3.6</v>
      </c>
      <c r="Z29" s="4">
        <v>-2.4</v>
      </c>
      <c r="AA29" s="4">
        <v>-1.2</v>
      </c>
      <c r="AB29" s="4">
        <v>-2</v>
      </c>
      <c r="AC29" s="4">
        <v>-1.1000000000000001</v>
      </c>
      <c r="AD29" s="4">
        <v>-2.2999999999999998</v>
      </c>
      <c r="AE29" s="4">
        <v>-0.7</v>
      </c>
      <c r="AF29" s="10">
        <f t="shared" si="0"/>
        <v>-1.5307692307692309</v>
      </c>
    </row>
    <row r="30" spans="1:32" x14ac:dyDescent="0.2">
      <c r="A30" t="s">
        <v>74</v>
      </c>
      <c r="B30" s="4" t="s">
        <v>7</v>
      </c>
      <c r="C30" s="15" t="s">
        <v>7</v>
      </c>
      <c r="D30" s="5">
        <v>25.82</v>
      </c>
      <c r="E30" s="4">
        <v>4.9000000000000004</v>
      </c>
      <c r="F30" s="4">
        <v>-2.5</v>
      </c>
      <c r="G30" s="4">
        <v>-4.9000000000000004</v>
      </c>
      <c r="H30" s="4">
        <v>-6</v>
      </c>
      <c r="I30" s="4">
        <v>6.2</v>
      </c>
      <c r="J30" s="4">
        <v>6.4</v>
      </c>
      <c r="K30" s="4">
        <v>6.2</v>
      </c>
      <c r="L30" s="4">
        <v>-3.1</v>
      </c>
      <c r="M30" s="4">
        <v>-0.8</v>
      </c>
      <c r="N30" s="4">
        <v>1.8</v>
      </c>
      <c r="O30" s="4">
        <v>-15.1</v>
      </c>
      <c r="P30" s="4">
        <v>-14.8</v>
      </c>
      <c r="Q30" s="4">
        <v>-8.1</v>
      </c>
      <c r="R30" s="4">
        <v>-8.6999999999999993</v>
      </c>
      <c r="S30" s="4">
        <v>-18.600000000000001</v>
      </c>
      <c r="T30" s="4">
        <v>-23.4</v>
      </c>
      <c r="U30" s="4">
        <v>-20.6</v>
      </c>
      <c r="V30" s="4">
        <v>-16.8</v>
      </c>
      <c r="W30" s="4">
        <v>-25.8</v>
      </c>
      <c r="X30" s="4">
        <v>-26.6</v>
      </c>
      <c r="Y30" s="4">
        <v>-28.9</v>
      </c>
      <c r="Z30" s="4">
        <v>-29.1</v>
      </c>
      <c r="AA30" s="4">
        <v>-25.2</v>
      </c>
      <c r="AB30" s="4">
        <v>-23.1</v>
      </c>
      <c r="AC30" s="4">
        <v>-21.7</v>
      </c>
      <c r="AD30" s="4">
        <v>-19.3</v>
      </c>
      <c r="AE30" s="4">
        <v>-7.8</v>
      </c>
      <c r="AF30" s="10">
        <f t="shared" si="0"/>
        <v>-12.215384615384615</v>
      </c>
    </row>
    <row r="31" spans="1:32" x14ac:dyDescent="0.2">
      <c r="A31" t="s">
        <v>73</v>
      </c>
      <c r="B31" s="4" t="s">
        <v>7</v>
      </c>
      <c r="C31" s="15" t="s">
        <v>7</v>
      </c>
      <c r="D31" s="5">
        <v>0.19419354838709679</v>
      </c>
      <c r="E31" s="4">
        <v>0.3</v>
      </c>
      <c r="F31" s="4">
        <v>-0.1</v>
      </c>
      <c r="G31" s="4">
        <v>-0.4</v>
      </c>
      <c r="H31" s="4">
        <v>-0.7</v>
      </c>
      <c r="I31" s="4">
        <v>0.2</v>
      </c>
      <c r="J31" s="4">
        <v>0.3</v>
      </c>
      <c r="K31" s="4">
        <v>0.3</v>
      </c>
      <c r="L31" s="4">
        <v>-0.1</v>
      </c>
      <c r="M31" s="4">
        <v>-0.1</v>
      </c>
      <c r="N31" s="4">
        <v>0.5</v>
      </c>
      <c r="O31" s="4">
        <v>-0.8</v>
      </c>
      <c r="P31" s="4">
        <v>-0.7</v>
      </c>
      <c r="Q31" s="4">
        <v>-0.4</v>
      </c>
      <c r="R31" s="4">
        <v>-0.1</v>
      </c>
      <c r="S31" s="4">
        <v>-0.5</v>
      </c>
      <c r="T31" s="4">
        <v>-1.1000000000000001</v>
      </c>
      <c r="U31" s="4">
        <v>-1.1000000000000001</v>
      </c>
      <c r="V31" s="4">
        <v>-0.6</v>
      </c>
      <c r="W31" s="4">
        <v>-1</v>
      </c>
      <c r="X31" s="4">
        <v>-1.2</v>
      </c>
      <c r="Y31" s="4">
        <v>-1.4</v>
      </c>
      <c r="Z31" s="4">
        <v>-1</v>
      </c>
      <c r="AA31" s="4">
        <v>-0.6</v>
      </c>
      <c r="AB31" s="4">
        <v>-0.7</v>
      </c>
      <c r="AC31" s="4">
        <v>-0.5</v>
      </c>
      <c r="AD31" s="4">
        <v>-0.9</v>
      </c>
      <c r="AE31" s="4">
        <v>-0.2</v>
      </c>
      <c r="AF31" s="10">
        <f t="shared" si="0"/>
        <v>-0.47692307692307689</v>
      </c>
    </row>
    <row r="32" spans="1:32" x14ac:dyDescent="0.2">
      <c r="A32" t="s">
        <v>411</v>
      </c>
      <c r="C32" s="15" t="s">
        <v>7</v>
      </c>
      <c r="D32" s="5">
        <v>-0.90967741935483892</v>
      </c>
      <c r="E32" s="4">
        <v>-0.6</v>
      </c>
      <c r="F32" s="4">
        <v>-0.8</v>
      </c>
      <c r="G32" s="4">
        <v>-1</v>
      </c>
      <c r="H32" s="4">
        <v>-1.3</v>
      </c>
      <c r="I32" s="4">
        <v>-1</v>
      </c>
      <c r="J32" s="4">
        <v>-0.8</v>
      </c>
      <c r="K32" s="4">
        <v>-0.8</v>
      </c>
      <c r="L32" s="4">
        <v>-0.9</v>
      </c>
      <c r="M32" s="4">
        <v>-1.2</v>
      </c>
      <c r="N32" s="4">
        <v>-0.7</v>
      </c>
      <c r="O32" s="4">
        <v>-1.7</v>
      </c>
      <c r="P32" s="4">
        <v>-1.4</v>
      </c>
      <c r="Q32" s="4">
        <v>-1.4</v>
      </c>
      <c r="R32" s="4">
        <v>-1.1000000000000001</v>
      </c>
      <c r="S32" s="4">
        <v>-1</v>
      </c>
      <c r="T32" s="4">
        <v>-1.5</v>
      </c>
      <c r="U32" s="4">
        <v>-1.5</v>
      </c>
      <c r="V32" s="4">
        <v>-1.1000000000000001</v>
      </c>
      <c r="W32" s="4">
        <v>-1.7</v>
      </c>
      <c r="X32" s="4">
        <v>-1.7</v>
      </c>
      <c r="Y32" s="4">
        <v>-1.9</v>
      </c>
      <c r="Z32" s="4">
        <v>-1.6</v>
      </c>
      <c r="AA32" s="4">
        <v>-1.1000000000000001</v>
      </c>
      <c r="AB32" s="4">
        <v>-1.3</v>
      </c>
      <c r="AC32" s="4">
        <v>-1.2</v>
      </c>
      <c r="AD32" s="4">
        <v>-1.4</v>
      </c>
      <c r="AE32" s="4">
        <v>-0.9</v>
      </c>
      <c r="AF32" s="10">
        <f t="shared" si="0"/>
        <v>-1.2192307692307691</v>
      </c>
    </row>
    <row r="33" spans="1:32" x14ac:dyDescent="0.2">
      <c r="A33" t="s">
        <v>72</v>
      </c>
      <c r="B33" s="4" t="s">
        <v>7</v>
      </c>
      <c r="C33" s="15" t="s">
        <v>7</v>
      </c>
      <c r="D33" s="5">
        <v>-0.31</v>
      </c>
      <c r="E33" s="4">
        <v>-0.4</v>
      </c>
      <c r="F33" s="4">
        <v>-0.7</v>
      </c>
      <c r="G33" s="4">
        <v>-0.8</v>
      </c>
      <c r="H33" s="4">
        <v>-1</v>
      </c>
      <c r="I33" s="4">
        <v>-0.7</v>
      </c>
      <c r="J33" s="4">
        <v>-0.6</v>
      </c>
      <c r="K33" s="4">
        <v>-0.5</v>
      </c>
      <c r="L33" s="4">
        <v>-0.6</v>
      </c>
      <c r="M33" s="4">
        <v>-1</v>
      </c>
      <c r="N33" s="4">
        <v>-0.4</v>
      </c>
      <c r="O33" s="4">
        <v>-1.3</v>
      </c>
      <c r="P33" s="4">
        <v>-1.2</v>
      </c>
      <c r="Q33" s="4">
        <v>-1.2</v>
      </c>
      <c r="R33" s="4">
        <v>-0.9</v>
      </c>
      <c r="S33" s="4">
        <v>-0.9</v>
      </c>
      <c r="T33" s="4">
        <v>-1.3</v>
      </c>
      <c r="U33" s="4">
        <v>-1.3</v>
      </c>
      <c r="V33" s="4">
        <v>-0.9</v>
      </c>
      <c r="W33" s="4">
        <v>-1.3</v>
      </c>
      <c r="X33" s="4">
        <v>-1.6</v>
      </c>
      <c r="Y33" s="4">
        <v>-1.8</v>
      </c>
      <c r="Z33" s="4">
        <v>-1.6</v>
      </c>
      <c r="AA33" s="4">
        <v>-1.2</v>
      </c>
      <c r="AB33" s="4">
        <v>-1.4</v>
      </c>
      <c r="AC33" s="4">
        <v>-1.3</v>
      </c>
      <c r="AD33" s="4">
        <v>-1.5</v>
      </c>
      <c r="AE33" s="4">
        <v>-1.1000000000000001</v>
      </c>
      <c r="AF33" s="10">
        <f t="shared" si="0"/>
        <v>-1.0538461538461539</v>
      </c>
    </row>
    <row r="34" spans="1:32" x14ac:dyDescent="0.2">
      <c r="A34" t="s">
        <v>71</v>
      </c>
      <c r="B34" s="4" t="s">
        <v>7</v>
      </c>
      <c r="C34" s="15" t="s">
        <v>7</v>
      </c>
      <c r="D34" s="5">
        <v>1.1306451612903226</v>
      </c>
      <c r="E34" s="4">
        <v>0.5</v>
      </c>
      <c r="F34" s="4">
        <v>-0.4</v>
      </c>
      <c r="G34" s="4">
        <v>0.1</v>
      </c>
      <c r="H34" s="4">
        <v>0</v>
      </c>
      <c r="I34" s="4">
        <v>0.3</v>
      </c>
      <c r="J34" s="4">
        <v>0.3</v>
      </c>
      <c r="K34" s="4">
        <v>0.8</v>
      </c>
      <c r="L34" s="4">
        <v>0.2</v>
      </c>
      <c r="M34" s="4">
        <v>-0.1</v>
      </c>
      <c r="N34" s="4">
        <v>1.1000000000000001</v>
      </c>
      <c r="O34" s="4">
        <v>-0.7</v>
      </c>
      <c r="P34" s="4">
        <v>-0.6</v>
      </c>
      <c r="Q34" s="4">
        <v>0</v>
      </c>
      <c r="R34" s="4">
        <v>0.7</v>
      </c>
      <c r="S34" s="4">
        <v>0.6</v>
      </c>
      <c r="T34" s="4">
        <v>-1.4</v>
      </c>
      <c r="U34" s="4">
        <v>-1.2</v>
      </c>
      <c r="V34" s="4">
        <v>-1.1000000000000001</v>
      </c>
      <c r="W34" s="4">
        <v>-1.8</v>
      </c>
      <c r="X34" s="4">
        <v>-2.1</v>
      </c>
      <c r="Y34" s="4">
        <v>-1.7</v>
      </c>
      <c r="Z34" s="4">
        <v>-1.2</v>
      </c>
      <c r="AA34" s="4">
        <v>-1.4</v>
      </c>
      <c r="AB34" s="4">
        <v>-1.1000000000000001</v>
      </c>
      <c r="AC34" s="4">
        <v>-0.8</v>
      </c>
      <c r="AD34" s="4">
        <v>-1.4</v>
      </c>
      <c r="AE34" s="4">
        <v>-0.4</v>
      </c>
      <c r="AF34" s="10">
        <f t="shared" si="0"/>
        <v>-0.47692307692307701</v>
      </c>
    </row>
    <row r="35" spans="1:32" x14ac:dyDescent="0.2">
      <c r="A35" t="s">
        <v>70</v>
      </c>
      <c r="B35" s="4" t="s">
        <v>7</v>
      </c>
      <c r="C35" s="15" t="s">
        <v>7</v>
      </c>
      <c r="D35" s="5">
        <v>5.7922580645161288</v>
      </c>
      <c r="E35" s="4">
        <v>0</v>
      </c>
      <c r="F35" s="4">
        <v>-0.7</v>
      </c>
      <c r="G35" s="4">
        <v>-0.9</v>
      </c>
      <c r="H35" s="4">
        <v>-1.3</v>
      </c>
      <c r="I35" s="4">
        <v>2.2000000000000002</v>
      </c>
      <c r="J35" s="4">
        <v>1</v>
      </c>
      <c r="K35" s="4">
        <v>1</v>
      </c>
      <c r="L35" s="4">
        <v>-1.3</v>
      </c>
      <c r="M35" s="4">
        <v>-0.1</v>
      </c>
      <c r="N35" s="4">
        <v>1</v>
      </c>
      <c r="O35" s="4">
        <v>-2.6</v>
      </c>
      <c r="P35" s="4">
        <v>-2.2000000000000002</v>
      </c>
      <c r="Q35" s="4">
        <v>0.2</v>
      </c>
      <c r="R35" s="4">
        <v>1.2</v>
      </c>
      <c r="S35" s="4">
        <v>-0.7</v>
      </c>
      <c r="T35" s="4">
        <v>-2.2999999999999998</v>
      </c>
      <c r="U35" s="4">
        <v>-1.5</v>
      </c>
      <c r="V35" s="4">
        <v>-0.6</v>
      </c>
      <c r="W35" s="4">
        <v>-1.3</v>
      </c>
      <c r="X35" s="4">
        <v>-2.1</v>
      </c>
      <c r="Y35" s="4">
        <v>-1.9</v>
      </c>
      <c r="Z35" s="4">
        <v>-1.7</v>
      </c>
      <c r="AA35" s="4">
        <v>-1.5</v>
      </c>
      <c r="AB35" s="4">
        <v>-0.7</v>
      </c>
      <c r="AC35" s="4">
        <v>-0.4</v>
      </c>
      <c r="AD35" s="4">
        <v>-2</v>
      </c>
      <c r="AE35" s="4">
        <v>-0.2</v>
      </c>
      <c r="AF35" s="10">
        <f t="shared" si="0"/>
        <v>-0.73846153846153839</v>
      </c>
    </row>
    <row r="36" spans="1:32" x14ac:dyDescent="0.2">
      <c r="A36" t="s">
        <v>69</v>
      </c>
      <c r="B36" s="4" t="s">
        <v>7</v>
      </c>
      <c r="C36" s="15" t="s">
        <v>7</v>
      </c>
      <c r="D36" s="5">
        <v>1.575806451612904</v>
      </c>
      <c r="E36" s="4">
        <v>-0.5</v>
      </c>
      <c r="F36" s="4">
        <v>-1.3</v>
      </c>
      <c r="G36" s="4">
        <v>-1.5</v>
      </c>
      <c r="H36" s="4">
        <v>-1.7</v>
      </c>
      <c r="I36" s="4">
        <v>0</v>
      </c>
      <c r="J36" s="4">
        <v>-0.4</v>
      </c>
      <c r="K36" s="4">
        <v>0.3</v>
      </c>
      <c r="L36" s="4">
        <v>-1.2</v>
      </c>
      <c r="M36" s="4">
        <v>-0.9</v>
      </c>
      <c r="N36" s="4">
        <v>0.2</v>
      </c>
      <c r="O36" s="4">
        <v>-2</v>
      </c>
      <c r="P36" s="4">
        <v>-2.2999999999999998</v>
      </c>
      <c r="Q36" s="4">
        <v>-1.1000000000000001</v>
      </c>
      <c r="R36" s="4">
        <v>0</v>
      </c>
      <c r="S36" s="4">
        <v>-0.6</v>
      </c>
      <c r="T36" s="4">
        <v>-2</v>
      </c>
      <c r="U36" s="4">
        <v>-1.8</v>
      </c>
      <c r="V36" s="4">
        <v>-0.8</v>
      </c>
      <c r="W36" s="4">
        <v>-1.7</v>
      </c>
      <c r="X36" s="4">
        <v>-2</v>
      </c>
      <c r="Y36" s="4">
        <v>-2.2999999999999998</v>
      </c>
      <c r="Z36" s="4">
        <v>-1.6</v>
      </c>
      <c r="AA36" s="4">
        <v>-1.4</v>
      </c>
      <c r="AB36" s="4">
        <v>-1.5</v>
      </c>
      <c r="AC36" s="4">
        <v>-1</v>
      </c>
      <c r="AD36" s="4">
        <v>-1.9</v>
      </c>
      <c r="AE36" s="4">
        <v>-0.6</v>
      </c>
      <c r="AF36" s="10">
        <f t="shared" si="0"/>
        <v>-1.1923076923076923</v>
      </c>
    </row>
    <row r="37" spans="1:32" x14ac:dyDescent="0.2">
      <c r="A37" t="s">
        <v>68</v>
      </c>
      <c r="B37" s="4" t="s">
        <v>7</v>
      </c>
      <c r="C37" s="15" t="s">
        <v>7</v>
      </c>
      <c r="D37" s="5">
        <v>9.808387096774192</v>
      </c>
      <c r="E37" s="4">
        <v>0.2</v>
      </c>
      <c r="F37" s="4">
        <v>-2.6</v>
      </c>
      <c r="G37" s="4">
        <v>-1.8</v>
      </c>
      <c r="H37" s="4">
        <v>-2.2000000000000002</v>
      </c>
      <c r="I37" s="4">
        <v>3.4</v>
      </c>
      <c r="J37" s="4">
        <v>0.3</v>
      </c>
      <c r="K37" s="4">
        <v>3.4</v>
      </c>
      <c r="L37" s="4">
        <v>-1.2</v>
      </c>
      <c r="M37" s="4">
        <v>0.9</v>
      </c>
      <c r="N37" s="4">
        <v>3.9</v>
      </c>
      <c r="O37" s="4">
        <v>-2.5</v>
      </c>
      <c r="P37" s="4">
        <v>-2.2999999999999998</v>
      </c>
      <c r="Q37" s="4">
        <v>1.4</v>
      </c>
      <c r="R37" s="4">
        <v>3.3</v>
      </c>
      <c r="S37" s="4">
        <v>0.1</v>
      </c>
      <c r="T37" s="4">
        <v>-1.5</v>
      </c>
      <c r="U37" s="4">
        <v>-1.3</v>
      </c>
      <c r="V37" s="4">
        <v>-0.7</v>
      </c>
      <c r="W37" s="4">
        <v>-1.3</v>
      </c>
      <c r="X37" s="4">
        <v>-1.5</v>
      </c>
      <c r="Y37" s="4">
        <v>-1</v>
      </c>
      <c r="Z37" s="4">
        <v>-1.1000000000000001</v>
      </c>
      <c r="AA37" s="4">
        <v>-1.5</v>
      </c>
      <c r="AB37" s="4">
        <v>-0.8</v>
      </c>
      <c r="AC37" s="4">
        <v>0.5</v>
      </c>
      <c r="AD37" s="4">
        <v>-1.5</v>
      </c>
      <c r="AE37" s="4">
        <v>-0.5</v>
      </c>
      <c r="AF37" s="10">
        <f t="shared" si="0"/>
        <v>-0.28461538461538466</v>
      </c>
    </row>
    <row r="38" spans="1:32" x14ac:dyDescent="0.2">
      <c r="A38" t="s">
        <v>412</v>
      </c>
      <c r="C38" s="15" t="s">
        <v>7</v>
      </c>
      <c r="D38" s="5">
        <v>2.1612903225806449E-2</v>
      </c>
      <c r="E38" s="4">
        <v>0</v>
      </c>
      <c r="F38" s="4">
        <v>0</v>
      </c>
      <c r="G38" s="4">
        <v>-0.1</v>
      </c>
      <c r="H38" s="4">
        <v>-0.1</v>
      </c>
      <c r="I38" s="4">
        <v>0</v>
      </c>
      <c r="J38" s="4">
        <v>0</v>
      </c>
      <c r="K38" s="4">
        <v>0.1</v>
      </c>
      <c r="L38" s="4">
        <v>-0.1</v>
      </c>
      <c r="M38" s="4">
        <v>0</v>
      </c>
      <c r="N38" s="4">
        <v>0</v>
      </c>
      <c r="O38" s="4">
        <v>-0.2</v>
      </c>
      <c r="P38" s="4">
        <v>-0.2</v>
      </c>
      <c r="Q38" s="4">
        <v>-0.1</v>
      </c>
      <c r="R38" s="4">
        <v>0</v>
      </c>
      <c r="S38" s="4">
        <v>-0.1</v>
      </c>
      <c r="T38" s="4">
        <v>-0.1</v>
      </c>
      <c r="U38" s="4">
        <v>-0.2</v>
      </c>
      <c r="V38" s="4">
        <v>-0.1</v>
      </c>
      <c r="W38" s="4">
        <v>-0.2</v>
      </c>
      <c r="X38" s="4">
        <v>-0.2</v>
      </c>
      <c r="Y38" s="4">
        <v>-0.3</v>
      </c>
      <c r="Z38" s="4">
        <v>-0.2</v>
      </c>
      <c r="AA38" s="4">
        <v>-0.1</v>
      </c>
      <c r="AB38" s="4">
        <v>-0.2</v>
      </c>
      <c r="AC38" s="4">
        <v>-0.1</v>
      </c>
      <c r="AD38" s="4">
        <v>-0.2</v>
      </c>
      <c r="AE38" s="4">
        <v>-0.1</v>
      </c>
      <c r="AF38" s="10">
        <f t="shared" si="0"/>
        <v>-0.10384615384615387</v>
      </c>
    </row>
    <row r="39" spans="1:32" x14ac:dyDescent="0.2">
      <c r="A39" t="s">
        <v>64</v>
      </c>
      <c r="B39" s="4" t="s">
        <v>7</v>
      </c>
      <c r="C39" s="15" t="s">
        <v>7</v>
      </c>
      <c r="D39" s="5">
        <v>3.8709677419354808E-3</v>
      </c>
      <c r="E39" s="4">
        <v>0</v>
      </c>
      <c r="F39" s="4">
        <v>0</v>
      </c>
      <c r="G39" s="4">
        <v>-0.1</v>
      </c>
      <c r="H39" s="4">
        <v>-0.1</v>
      </c>
      <c r="I39" s="4">
        <v>0</v>
      </c>
      <c r="J39" s="4">
        <v>0</v>
      </c>
      <c r="K39" s="4">
        <v>0.1</v>
      </c>
      <c r="L39" s="4">
        <v>-0.1</v>
      </c>
      <c r="M39" s="4">
        <v>-0.1</v>
      </c>
      <c r="N39" s="4">
        <v>0.1</v>
      </c>
      <c r="O39" s="4">
        <v>-0.3</v>
      </c>
      <c r="P39" s="4">
        <v>-0.3</v>
      </c>
      <c r="Q39" s="4">
        <v>-0.2</v>
      </c>
      <c r="R39" s="4">
        <v>-0.1</v>
      </c>
      <c r="S39" s="4">
        <v>-0.2</v>
      </c>
      <c r="T39" s="4">
        <v>-0.2</v>
      </c>
      <c r="U39" s="4">
        <v>-0.4</v>
      </c>
      <c r="V39" s="4">
        <v>-0.1</v>
      </c>
      <c r="W39" s="4">
        <v>-0.2</v>
      </c>
      <c r="X39" s="4">
        <v>-0.4</v>
      </c>
      <c r="Y39" s="4">
        <v>-0.6</v>
      </c>
      <c r="Z39" s="4">
        <v>-0.4</v>
      </c>
      <c r="AA39" s="4">
        <v>-0.3</v>
      </c>
      <c r="AB39" s="4">
        <v>-0.3</v>
      </c>
      <c r="AC39" s="4">
        <v>-0.2</v>
      </c>
      <c r="AD39" s="4">
        <v>-0.3</v>
      </c>
      <c r="AE39" s="4">
        <v>-0.1</v>
      </c>
      <c r="AF39" s="10">
        <f t="shared" si="0"/>
        <v>-0.18076923076923077</v>
      </c>
    </row>
    <row r="40" spans="1:32" x14ac:dyDescent="0.2">
      <c r="A40" t="s">
        <v>67</v>
      </c>
      <c r="B40" s="4" t="s">
        <v>7</v>
      </c>
      <c r="C40" s="15" t="s">
        <v>7</v>
      </c>
      <c r="D40" s="5">
        <v>0.48354838709677422</v>
      </c>
      <c r="E40" s="4">
        <v>-0.1</v>
      </c>
      <c r="F40" s="4">
        <v>-0.5</v>
      </c>
      <c r="G40" s="4">
        <v>-0.4</v>
      </c>
      <c r="H40" s="4">
        <v>-0.5</v>
      </c>
      <c r="I40" s="4">
        <v>0</v>
      </c>
      <c r="J40" s="4">
        <v>-0.1</v>
      </c>
      <c r="K40" s="4">
        <v>0.3</v>
      </c>
      <c r="L40" s="4">
        <v>-0.3</v>
      </c>
      <c r="M40" s="4">
        <v>-0.2</v>
      </c>
      <c r="N40" s="4">
        <v>0.2</v>
      </c>
      <c r="O40" s="4">
        <v>-0.6</v>
      </c>
      <c r="P40" s="4">
        <v>-0.8</v>
      </c>
      <c r="Q40" s="4">
        <v>-0.1</v>
      </c>
      <c r="R40" s="4">
        <v>-0.1</v>
      </c>
      <c r="S40" s="4">
        <v>-0.3</v>
      </c>
      <c r="T40" s="4">
        <v>-0.6</v>
      </c>
      <c r="U40" s="4">
        <v>-0.6</v>
      </c>
      <c r="V40" s="4">
        <v>-0.4</v>
      </c>
      <c r="W40" s="4">
        <v>-0.5</v>
      </c>
      <c r="X40" s="4">
        <v>-0.6</v>
      </c>
      <c r="Y40" s="4">
        <v>-0.8</v>
      </c>
      <c r="Z40" s="4">
        <v>-0.5</v>
      </c>
      <c r="AA40" s="4">
        <v>-0.4</v>
      </c>
      <c r="AB40" s="4">
        <v>-0.4</v>
      </c>
      <c r="AC40" s="4">
        <v>-0.2</v>
      </c>
      <c r="AD40" s="4">
        <v>-0.5</v>
      </c>
      <c r="AE40" s="4">
        <v>-0.3</v>
      </c>
      <c r="AF40" s="10">
        <f t="shared" si="0"/>
        <v>-0.34615384615384609</v>
      </c>
    </row>
    <row r="41" spans="1:32" x14ac:dyDescent="0.2">
      <c r="A41" t="s">
        <v>65</v>
      </c>
      <c r="B41" s="4" t="s">
        <v>7</v>
      </c>
      <c r="C41" s="15" t="s">
        <v>7</v>
      </c>
      <c r="D41" s="5">
        <v>3.803225806451612</v>
      </c>
      <c r="E41" s="4">
        <v>-0.8</v>
      </c>
      <c r="F41" s="4">
        <v>-1.9</v>
      </c>
      <c r="G41" s="4">
        <v>-1.4</v>
      </c>
      <c r="H41" s="4">
        <v>-1.6</v>
      </c>
      <c r="I41" s="4">
        <v>1.2</v>
      </c>
      <c r="J41" s="4">
        <v>-0.5</v>
      </c>
      <c r="K41" s="4">
        <v>1.4</v>
      </c>
      <c r="L41" s="4">
        <v>-1.3</v>
      </c>
      <c r="M41" s="4">
        <v>-1</v>
      </c>
      <c r="N41" s="4">
        <v>0.6</v>
      </c>
      <c r="O41" s="4">
        <v>-2.1</v>
      </c>
      <c r="P41" s="4">
        <v>-2.2999999999999998</v>
      </c>
      <c r="Q41" s="4">
        <v>-0.4</v>
      </c>
      <c r="R41" s="4">
        <v>-0.2</v>
      </c>
      <c r="S41" s="4">
        <v>-1.9</v>
      </c>
      <c r="T41" s="4">
        <v>-2</v>
      </c>
      <c r="U41" s="4">
        <v>-2.5</v>
      </c>
      <c r="V41" s="4">
        <v>-2.1</v>
      </c>
      <c r="W41" s="4">
        <v>-2.2000000000000002</v>
      </c>
      <c r="X41" s="4">
        <v>-3.9</v>
      </c>
      <c r="Y41" s="4">
        <v>-4.8</v>
      </c>
      <c r="Z41" s="4">
        <v>-4.4000000000000004</v>
      </c>
      <c r="AA41" s="4">
        <v>-3.9</v>
      </c>
      <c r="AB41" s="4">
        <v>-5.2</v>
      </c>
      <c r="AC41" s="4">
        <v>-3.4</v>
      </c>
      <c r="AD41" s="4">
        <v>-4.3</v>
      </c>
      <c r="AE41" s="4">
        <v>-4</v>
      </c>
      <c r="AF41" s="10">
        <f t="shared" si="0"/>
        <v>-1.9576923076923076</v>
      </c>
    </row>
    <row r="42" spans="1:32" x14ac:dyDescent="0.2">
      <c r="A42" t="s">
        <v>66</v>
      </c>
      <c r="B42" s="4" t="s">
        <v>7</v>
      </c>
      <c r="C42" s="15" t="s">
        <v>7</v>
      </c>
      <c r="D42" s="5">
        <v>0.63064516129032244</v>
      </c>
      <c r="E42" s="4">
        <v>-0.1</v>
      </c>
      <c r="F42" s="4">
        <v>-0.4</v>
      </c>
      <c r="G42" s="4">
        <v>-0.3</v>
      </c>
      <c r="H42" s="4">
        <v>-0.3</v>
      </c>
      <c r="I42" s="4">
        <v>0.1</v>
      </c>
      <c r="J42" s="4">
        <v>-0.1</v>
      </c>
      <c r="K42" s="4">
        <v>0.2</v>
      </c>
      <c r="L42" s="4">
        <v>-0.3</v>
      </c>
      <c r="M42" s="4">
        <v>-0.2</v>
      </c>
      <c r="N42" s="4">
        <v>0.1</v>
      </c>
      <c r="O42" s="4">
        <v>-0.6</v>
      </c>
      <c r="P42" s="4">
        <v>-0.6</v>
      </c>
      <c r="Q42" s="4">
        <v>-0.1</v>
      </c>
      <c r="R42" s="4">
        <v>0</v>
      </c>
      <c r="S42" s="4">
        <v>-0.3</v>
      </c>
      <c r="T42" s="4">
        <v>-0.4</v>
      </c>
      <c r="U42" s="4">
        <v>-0.5</v>
      </c>
      <c r="V42" s="4">
        <v>-0.3</v>
      </c>
      <c r="W42" s="4">
        <v>-0.4</v>
      </c>
      <c r="X42" s="4">
        <v>-0.4</v>
      </c>
      <c r="Y42" s="4">
        <v>-0.5</v>
      </c>
      <c r="Z42" s="4">
        <v>-0.4</v>
      </c>
      <c r="AA42" s="4">
        <v>-0.3</v>
      </c>
      <c r="AB42" s="4">
        <v>-0.2</v>
      </c>
      <c r="AC42" s="4">
        <v>-0.1</v>
      </c>
      <c r="AD42" s="4">
        <v>-0.3</v>
      </c>
      <c r="AE42" s="4">
        <v>-0.1</v>
      </c>
      <c r="AF42" s="10">
        <f t="shared" si="0"/>
        <v>-0.25769230769230772</v>
      </c>
    </row>
    <row r="43" spans="1:32" x14ac:dyDescent="0.2">
      <c r="A43" t="s">
        <v>63</v>
      </c>
      <c r="B43" s="4" t="s">
        <v>7</v>
      </c>
      <c r="C43" s="15" t="s">
        <v>7</v>
      </c>
      <c r="D43" s="5">
        <v>2.1696774193548385</v>
      </c>
      <c r="E43" s="4">
        <v>-0.3</v>
      </c>
      <c r="F43" s="4">
        <v>-0.9</v>
      </c>
      <c r="G43" s="4">
        <v>-0.8</v>
      </c>
      <c r="H43" s="4">
        <v>-0.9</v>
      </c>
      <c r="I43" s="4">
        <v>0.7</v>
      </c>
      <c r="J43" s="4">
        <v>-0.5</v>
      </c>
      <c r="K43" s="4">
        <v>0.9</v>
      </c>
      <c r="L43" s="4">
        <v>-1</v>
      </c>
      <c r="M43" s="4">
        <v>-0.7</v>
      </c>
      <c r="N43" s="4">
        <v>0.5</v>
      </c>
      <c r="O43" s="4">
        <v>-1.5</v>
      </c>
      <c r="P43" s="4">
        <v>-1.7</v>
      </c>
      <c r="Q43" s="4">
        <v>-0.4</v>
      </c>
      <c r="R43" s="4">
        <v>0.1</v>
      </c>
      <c r="S43" s="4">
        <v>-1.3</v>
      </c>
      <c r="T43" s="4">
        <v>-1.2</v>
      </c>
      <c r="U43" s="4">
        <v>-1.5</v>
      </c>
      <c r="V43" s="4">
        <v>-1.3</v>
      </c>
      <c r="W43" s="4">
        <v>-1.6</v>
      </c>
      <c r="X43" s="4">
        <v>-1.7</v>
      </c>
      <c r="Y43" s="4">
        <v>-1.7</v>
      </c>
      <c r="Z43" s="4">
        <v>-1.5</v>
      </c>
      <c r="AA43" s="4">
        <v>-1.4</v>
      </c>
      <c r="AB43" s="4">
        <v>-1.2</v>
      </c>
      <c r="AC43" s="4">
        <v>-0.9</v>
      </c>
      <c r="AD43" s="4">
        <v>-1.5</v>
      </c>
      <c r="AE43" s="4">
        <v>-1</v>
      </c>
      <c r="AF43" s="10">
        <f t="shared" si="0"/>
        <v>-0.89615384615384608</v>
      </c>
    </row>
    <row r="44" spans="1:32" x14ac:dyDescent="0.2">
      <c r="A44" t="s">
        <v>62</v>
      </c>
      <c r="B44" s="4" t="s">
        <v>7</v>
      </c>
      <c r="C44" s="15" t="s">
        <v>7</v>
      </c>
      <c r="D44" s="5">
        <v>11.638387096774192</v>
      </c>
      <c r="E44" s="4">
        <v>-0.4</v>
      </c>
      <c r="F44" s="4">
        <v>-2.2000000000000002</v>
      </c>
      <c r="G44" s="4">
        <v>0.1</v>
      </c>
      <c r="H44" s="4">
        <v>-0.3</v>
      </c>
      <c r="I44" s="4">
        <v>5.7</v>
      </c>
      <c r="J44" s="4">
        <v>-0.5</v>
      </c>
      <c r="K44" s="4">
        <v>5.2</v>
      </c>
      <c r="L44" s="4">
        <v>-1.3</v>
      </c>
      <c r="M44" s="4">
        <v>0.5</v>
      </c>
      <c r="N44" s="4">
        <v>3.1</v>
      </c>
      <c r="O44" s="4">
        <v>-2</v>
      </c>
      <c r="P44" s="4">
        <v>-2.2999999999999998</v>
      </c>
      <c r="Q44" s="4">
        <v>1.7</v>
      </c>
      <c r="R44" s="4">
        <v>3.2</v>
      </c>
      <c r="S44" s="4">
        <v>-2.2999999999999998</v>
      </c>
      <c r="T44" s="4">
        <v>-1.4</v>
      </c>
      <c r="U44" s="4">
        <v>-1.7</v>
      </c>
      <c r="V44" s="4">
        <v>-2.5</v>
      </c>
      <c r="W44" s="4">
        <v>-1.7</v>
      </c>
      <c r="X44" s="4">
        <v>-1.7</v>
      </c>
      <c r="Y44" s="4">
        <v>-2.2000000000000002</v>
      </c>
      <c r="Z44" s="4">
        <v>-1.7</v>
      </c>
      <c r="AA44" s="4">
        <v>-2.1</v>
      </c>
      <c r="AB44" s="4">
        <v>-2</v>
      </c>
      <c r="AC44" s="4">
        <v>0.4</v>
      </c>
      <c r="AD44" s="4">
        <v>-2</v>
      </c>
      <c r="AE44" s="4">
        <v>-1</v>
      </c>
      <c r="AF44" s="10">
        <f t="shared" si="0"/>
        <v>-0.4</v>
      </c>
    </row>
    <row r="45" spans="1:32" x14ac:dyDescent="0.2">
      <c r="A45" t="s">
        <v>413</v>
      </c>
      <c r="C45" s="15" t="s">
        <v>7</v>
      </c>
      <c r="D45" s="5">
        <v>0.58741935483870966</v>
      </c>
      <c r="E45" s="4">
        <v>-0.1</v>
      </c>
      <c r="F45" s="4">
        <v>-0.3</v>
      </c>
      <c r="G45" s="4">
        <v>-0.7</v>
      </c>
      <c r="H45" s="4">
        <v>-0.6</v>
      </c>
      <c r="I45" s="4">
        <v>0.1</v>
      </c>
      <c r="J45" s="4">
        <v>0.1</v>
      </c>
      <c r="K45" s="4">
        <v>0.7</v>
      </c>
      <c r="L45" s="4">
        <v>-0.7</v>
      </c>
      <c r="M45" s="4">
        <v>-0.6</v>
      </c>
      <c r="N45" s="4">
        <v>0.1</v>
      </c>
      <c r="O45" s="4">
        <v>-1.8</v>
      </c>
      <c r="P45" s="4">
        <v>-1.7</v>
      </c>
      <c r="Q45" s="4">
        <v>-1</v>
      </c>
      <c r="R45" s="4">
        <v>-0.2</v>
      </c>
      <c r="S45" s="4">
        <v>-0.9</v>
      </c>
      <c r="T45" s="4">
        <v>-0.9</v>
      </c>
      <c r="U45" s="4">
        <v>-2.1</v>
      </c>
      <c r="V45" s="4">
        <v>-1.2</v>
      </c>
      <c r="W45" s="4">
        <v>-1.3</v>
      </c>
      <c r="X45" s="4">
        <v>-2.2000000000000002</v>
      </c>
      <c r="Y45" s="4">
        <v>-2.6</v>
      </c>
      <c r="Z45" s="4">
        <v>-2.1</v>
      </c>
      <c r="AA45" s="4">
        <v>-1.5</v>
      </c>
      <c r="AB45" s="4">
        <v>-1.6</v>
      </c>
      <c r="AC45" s="4">
        <v>-1.3</v>
      </c>
      <c r="AD45" s="4">
        <v>-1.9</v>
      </c>
      <c r="AE45" s="4">
        <v>-0.4</v>
      </c>
      <c r="AF45" s="10">
        <f t="shared" si="0"/>
        <v>-1.0115384615384617</v>
      </c>
    </row>
    <row r="46" spans="1:32" x14ac:dyDescent="0.2">
      <c r="A46" t="s">
        <v>61</v>
      </c>
      <c r="B46" s="4" t="s">
        <v>7</v>
      </c>
      <c r="C46" s="15" t="s">
        <v>13</v>
      </c>
      <c r="D46" s="5">
        <v>0.83483870967741947</v>
      </c>
      <c r="E46" s="4">
        <v>-0.3</v>
      </c>
      <c r="F46" s="4">
        <v>-0.5</v>
      </c>
      <c r="G46" s="4">
        <v>-0.5</v>
      </c>
      <c r="H46" s="4">
        <v>-0.8</v>
      </c>
      <c r="I46" s="4">
        <v>0.5</v>
      </c>
      <c r="J46" s="4">
        <v>-0.2</v>
      </c>
      <c r="K46" s="4">
        <v>0.3</v>
      </c>
      <c r="L46" s="4">
        <v>-0.4</v>
      </c>
      <c r="M46" s="4">
        <v>-0.3</v>
      </c>
      <c r="N46" s="4">
        <v>0</v>
      </c>
      <c r="O46" s="4">
        <v>-0.7</v>
      </c>
      <c r="P46" s="4">
        <v>-0.5</v>
      </c>
      <c r="Q46" s="4">
        <v>-0.3</v>
      </c>
      <c r="R46" s="4">
        <v>-0.1</v>
      </c>
      <c r="S46" s="4">
        <v>-1</v>
      </c>
      <c r="T46" s="4">
        <v>-0.9</v>
      </c>
      <c r="U46" s="4">
        <v>-1.3</v>
      </c>
      <c r="V46" s="4">
        <v>-1.6</v>
      </c>
      <c r="W46" s="4">
        <v>-1.6</v>
      </c>
      <c r="X46" s="4">
        <v>-1.6</v>
      </c>
      <c r="Y46" s="4">
        <v>-1.7</v>
      </c>
      <c r="Z46" s="4">
        <v>-1.3</v>
      </c>
      <c r="AA46" s="4">
        <v>-1.5</v>
      </c>
      <c r="AB46" s="4">
        <v>-1.4</v>
      </c>
      <c r="AC46" s="4">
        <v>-1.3</v>
      </c>
      <c r="AD46" s="4">
        <v>-1.4</v>
      </c>
      <c r="AE46" s="4">
        <v>-1.2</v>
      </c>
      <c r="AF46" s="10">
        <f t="shared" si="0"/>
        <v>-0.78461538461538438</v>
      </c>
    </row>
    <row r="47" spans="1:32" s="26" customFormat="1" x14ac:dyDescent="0.2">
      <c r="A47" s="26" t="s">
        <v>60</v>
      </c>
      <c r="B47" s="27" t="s">
        <v>7</v>
      </c>
      <c r="C47" s="32" t="s">
        <v>13</v>
      </c>
      <c r="D47" s="28">
        <v>0.17096774193548386</v>
      </c>
      <c r="E47" s="27">
        <v>-0.2</v>
      </c>
      <c r="F47" s="27">
        <v>-0.4</v>
      </c>
      <c r="G47" s="27">
        <v>-0.4</v>
      </c>
      <c r="H47" s="27">
        <v>-0.5</v>
      </c>
      <c r="I47" s="27">
        <v>0.1</v>
      </c>
      <c r="J47" s="27">
        <v>-0.3</v>
      </c>
      <c r="K47" s="27">
        <v>0.2</v>
      </c>
      <c r="L47" s="27">
        <v>-0.3</v>
      </c>
      <c r="M47" s="27">
        <v>-0.4</v>
      </c>
      <c r="N47" s="27">
        <v>0</v>
      </c>
      <c r="O47" s="27">
        <v>-0.7</v>
      </c>
      <c r="P47" s="27">
        <v>-0.6</v>
      </c>
      <c r="Q47" s="27">
        <v>-0.4</v>
      </c>
      <c r="R47" s="27">
        <v>-0.2</v>
      </c>
      <c r="S47" s="27">
        <v>-0.7</v>
      </c>
      <c r="T47" s="27">
        <v>-0.7</v>
      </c>
      <c r="U47" s="27">
        <v>-0.9</v>
      </c>
      <c r="V47" s="27">
        <v>-0.8</v>
      </c>
      <c r="W47" s="27">
        <v>-0.9</v>
      </c>
      <c r="X47" s="27">
        <v>-0.8</v>
      </c>
      <c r="Y47" s="27">
        <v>-1.3</v>
      </c>
      <c r="Z47" s="27">
        <v>-1.1000000000000001</v>
      </c>
      <c r="AA47" s="27">
        <v>-0.8</v>
      </c>
      <c r="AB47" s="27">
        <v>-0.8</v>
      </c>
      <c r="AC47" s="27">
        <v>-1</v>
      </c>
      <c r="AD47" s="27">
        <v>-1</v>
      </c>
      <c r="AE47" s="27">
        <v>-0.7</v>
      </c>
      <c r="AF47" s="29">
        <f t="shared" si="0"/>
        <v>-0.57307692307692326</v>
      </c>
    </row>
    <row r="48" spans="1:32" x14ac:dyDescent="0.2">
      <c r="A48" t="s">
        <v>414</v>
      </c>
      <c r="C48" s="15" t="s">
        <v>13</v>
      </c>
      <c r="D48" s="5">
        <v>6.4516129032258834E-4</v>
      </c>
      <c r="E48" s="4">
        <v>0.1</v>
      </c>
      <c r="F48" s="4">
        <v>0.1</v>
      </c>
      <c r="G48" s="4">
        <v>-0.1</v>
      </c>
      <c r="H48" s="4">
        <v>-0.1</v>
      </c>
      <c r="I48" s="4">
        <v>0.2</v>
      </c>
      <c r="J48" s="4">
        <v>0.2</v>
      </c>
      <c r="K48" s="4">
        <v>0.8</v>
      </c>
      <c r="L48" s="4">
        <v>-0.1</v>
      </c>
      <c r="M48" s="4">
        <v>-0.2</v>
      </c>
      <c r="N48" s="4">
        <v>0.5</v>
      </c>
      <c r="O48" s="4">
        <v>-1.1000000000000001</v>
      </c>
      <c r="P48" s="4">
        <v>-1</v>
      </c>
      <c r="Q48" s="4">
        <v>-0.3</v>
      </c>
      <c r="R48" s="4">
        <v>-0.2</v>
      </c>
      <c r="S48" s="4">
        <v>-0.8</v>
      </c>
      <c r="T48" s="4">
        <v>-0.8</v>
      </c>
      <c r="U48" s="4">
        <v>-1.5</v>
      </c>
      <c r="V48" s="4">
        <v>-0.9</v>
      </c>
      <c r="W48" s="4">
        <v>-1.3</v>
      </c>
      <c r="X48" s="4">
        <v>-1.1000000000000001</v>
      </c>
      <c r="Y48" s="4">
        <v>-1.9</v>
      </c>
      <c r="Z48" s="4">
        <v>-1.3</v>
      </c>
      <c r="AA48" s="4">
        <v>-0.7</v>
      </c>
      <c r="AB48" s="4">
        <v>-0.9</v>
      </c>
      <c r="AC48" s="4">
        <v>-0.6</v>
      </c>
      <c r="AD48" s="4">
        <v>-1.1000000000000001</v>
      </c>
      <c r="AE48" s="4">
        <v>-0.3</v>
      </c>
      <c r="AF48" s="10">
        <f t="shared" si="0"/>
        <v>-0.54230769230769227</v>
      </c>
    </row>
    <row r="49" spans="1:32" ht="16" x14ac:dyDescent="0.2">
      <c r="A49" t="s">
        <v>367</v>
      </c>
      <c r="B49" s="21" t="s">
        <v>13</v>
      </c>
      <c r="C49" s="15" t="s">
        <v>13</v>
      </c>
      <c r="D49" s="5">
        <v>-0.58741935483870966</v>
      </c>
      <c r="E49" s="4">
        <v>-0.5</v>
      </c>
      <c r="F49" s="4">
        <v>-0.5</v>
      </c>
      <c r="G49" s="4">
        <v>-0.7</v>
      </c>
      <c r="H49" s="4">
        <v>-0.7</v>
      </c>
      <c r="I49" s="4">
        <v>-0.7</v>
      </c>
      <c r="J49" s="4">
        <v>-0.4</v>
      </c>
      <c r="K49" s="4">
        <v>-0.2</v>
      </c>
      <c r="L49" s="4">
        <v>-0.6</v>
      </c>
      <c r="M49" s="4">
        <v>-0.7</v>
      </c>
      <c r="N49" s="4">
        <v>-0.4</v>
      </c>
      <c r="O49" s="4">
        <v>-1.2</v>
      </c>
      <c r="P49" s="4">
        <v>-1.1000000000000001</v>
      </c>
      <c r="Q49" s="4">
        <v>-0.9</v>
      </c>
      <c r="R49" s="4">
        <v>-0.7</v>
      </c>
      <c r="S49" s="4">
        <v>-1</v>
      </c>
      <c r="T49" s="4">
        <v>-1</v>
      </c>
      <c r="U49" s="4">
        <v>-1.2</v>
      </c>
      <c r="V49" s="4">
        <v>-0.9</v>
      </c>
      <c r="W49" s="4">
        <v>-1.2</v>
      </c>
      <c r="X49" s="4">
        <v>-1</v>
      </c>
      <c r="Y49" s="4">
        <v>-1.3</v>
      </c>
      <c r="Z49" s="4">
        <v>-1.1000000000000001</v>
      </c>
      <c r="AA49" s="4">
        <v>-0.9</v>
      </c>
      <c r="AB49" s="4">
        <v>-0.9</v>
      </c>
      <c r="AC49" s="4">
        <v>-0.7</v>
      </c>
      <c r="AD49" s="4">
        <v>-1</v>
      </c>
      <c r="AE49" s="4">
        <v>-0.7</v>
      </c>
      <c r="AF49" s="10">
        <f t="shared" si="0"/>
        <v>-0.82692307692307676</v>
      </c>
    </row>
    <row r="50" spans="1:32" ht="16" x14ac:dyDescent="0.2">
      <c r="A50" t="s">
        <v>366</v>
      </c>
      <c r="B50" s="21" t="s">
        <v>13</v>
      </c>
      <c r="C50" s="15" t="s">
        <v>13</v>
      </c>
      <c r="D50" s="5">
        <v>1.246129032258064</v>
      </c>
      <c r="E50" s="4">
        <v>-1.6</v>
      </c>
      <c r="F50" s="4">
        <v>-1.6</v>
      </c>
      <c r="G50" s="4">
        <v>-2.2000000000000002</v>
      </c>
      <c r="H50" s="4">
        <v>-1.5</v>
      </c>
      <c r="I50" s="4">
        <v>-1.2</v>
      </c>
      <c r="J50" s="4">
        <v>-1.5</v>
      </c>
      <c r="K50" s="4">
        <v>-0.6</v>
      </c>
      <c r="L50" s="4">
        <v>-1.5</v>
      </c>
      <c r="M50" s="4">
        <v>-1.9</v>
      </c>
      <c r="N50" s="4">
        <v>-0.7</v>
      </c>
      <c r="O50" s="4">
        <v>-2.7</v>
      </c>
      <c r="P50" s="4">
        <v>-2.8</v>
      </c>
      <c r="Q50" s="4">
        <v>-1.5</v>
      </c>
      <c r="R50" s="4">
        <v>-1.4</v>
      </c>
      <c r="S50" s="4">
        <v>-2.1</v>
      </c>
      <c r="T50" s="4">
        <v>-2.2999999999999998</v>
      </c>
      <c r="U50" s="4">
        <v>-2.8</v>
      </c>
      <c r="V50" s="4">
        <v>-2.2999999999999998</v>
      </c>
      <c r="W50" s="4">
        <v>-2.4</v>
      </c>
      <c r="X50" s="4">
        <v>-2.2000000000000002</v>
      </c>
      <c r="Y50" s="4">
        <v>-2.6</v>
      </c>
      <c r="Z50" s="4">
        <v>-2.6</v>
      </c>
      <c r="AA50" s="4">
        <v>-1.9</v>
      </c>
      <c r="AB50" s="4">
        <v>-2.1</v>
      </c>
      <c r="AC50" s="4">
        <v>-1.6</v>
      </c>
      <c r="AD50" s="4">
        <v>-2</v>
      </c>
      <c r="AE50" s="4">
        <v>-1.3</v>
      </c>
      <c r="AF50" s="10">
        <f t="shared" si="0"/>
        <v>-1.907692307692308</v>
      </c>
    </row>
    <row r="51" spans="1:32" ht="16" x14ac:dyDescent="0.2">
      <c r="A51" t="s">
        <v>365</v>
      </c>
      <c r="B51" s="21" t="s">
        <v>13</v>
      </c>
      <c r="C51" s="15" t="s">
        <v>13</v>
      </c>
      <c r="D51" s="5">
        <v>3.6345161290322587</v>
      </c>
      <c r="E51" s="4">
        <v>-0.8</v>
      </c>
      <c r="F51" s="4">
        <v>-0.7</v>
      </c>
      <c r="G51" s="4">
        <v>-1.2</v>
      </c>
      <c r="H51" s="4">
        <v>0.1</v>
      </c>
      <c r="I51" s="4">
        <v>0.7</v>
      </c>
      <c r="J51" s="4">
        <v>-0.4</v>
      </c>
      <c r="K51" s="4">
        <v>1.4</v>
      </c>
      <c r="L51" s="4">
        <v>-0.6</v>
      </c>
      <c r="M51" s="4">
        <v>-0.4</v>
      </c>
      <c r="N51" s="4">
        <v>1.2</v>
      </c>
      <c r="O51" s="4">
        <v>-1.7</v>
      </c>
      <c r="P51" s="4">
        <v>-2.1</v>
      </c>
      <c r="Q51" s="4">
        <v>0</v>
      </c>
      <c r="R51" s="4">
        <v>0</v>
      </c>
      <c r="S51" s="4">
        <v>-0.9</v>
      </c>
      <c r="T51" s="4">
        <v>-1.3</v>
      </c>
      <c r="U51" s="4">
        <v>-1.7</v>
      </c>
      <c r="V51" s="4">
        <v>-1.8</v>
      </c>
      <c r="W51" s="4">
        <v>-1.8</v>
      </c>
      <c r="X51" s="4">
        <v>-1.3</v>
      </c>
      <c r="Y51" s="4">
        <v>-2.5</v>
      </c>
      <c r="Z51" s="4">
        <v>-2.9</v>
      </c>
      <c r="AA51" s="4">
        <v>-2.7</v>
      </c>
      <c r="AB51" s="4">
        <v>-3.4</v>
      </c>
      <c r="AC51" s="4">
        <v>-3</v>
      </c>
      <c r="AD51" s="4">
        <v>-3.9</v>
      </c>
      <c r="AE51" s="4">
        <v>-3.6</v>
      </c>
      <c r="AF51" s="10">
        <f t="shared" si="0"/>
        <v>-1.2192307692307691</v>
      </c>
    </row>
    <row r="52" spans="1:32" ht="16" x14ac:dyDescent="0.2">
      <c r="A52" t="s">
        <v>364</v>
      </c>
      <c r="B52" s="21" t="s">
        <v>13</v>
      </c>
      <c r="C52" s="15" t="s">
        <v>13</v>
      </c>
      <c r="D52" s="5">
        <v>4.4961290322580645</v>
      </c>
      <c r="E52" s="4">
        <v>-1.3</v>
      </c>
      <c r="F52" s="4">
        <v>-0.9</v>
      </c>
      <c r="G52" s="4">
        <v>-1.5</v>
      </c>
      <c r="H52" s="4">
        <v>0.1</v>
      </c>
      <c r="I52" s="4">
        <v>1.9</v>
      </c>
      <c r="J52" s="4">
        <v>0.4</v>
      </c>
      <c r="K52" s="4">
        <v>2.4</v>
      </c>
      <c r="L52" s="4">
        <v>0</v>
      </c>
      <c r="M52" s="4">
        <v>-0.5</v>
      </c>
      <c r="N52" s="4">
        <v>1.5</v>
      </c>
      <c r="O52" s="4">
        <v>-2.8</v>
      </c>
      <c r="P52" s="4">
        <v>-3.1</v>
      </c>
      <c r="Q52" s="4">
        <v>-0.7</v>
      </c>
      <c r="R52" s="4">
        <v>-0.7</v>
      </c>
      <c r="S52" s="4">
        <v>-2.8</v>
      </c>
      <c r="T52" s="4">
        <v>-4.7</v>
      </c>
      <c r="U52" s="4">
        <v>-7.5</v>
      </c>
      <c r="V52" s="4">
        <v>-6.6</v>
      </c>
      <c r="W52" s="4">
        <v>-6.3</v>
      </c>
      <c r="X52" s="4">
        <v>-5.9</v>
      </c>
      <c r="Y52" s="4">
        <v>-7.5</v>
      </c>
      <c r="Z52" s="4">
        <v>-7.6</v>
      </c>
      <c r="AA52" s="4">
        <v>-6.4</v>
      </c>
      <c r="AB52" s="4">
        <v>-7.1</v>
      </c>
      <c r="AC52" s="4">
        <v>-5.7</v>
      </c>
      <c r="AD52" s="4">
        <v>-5.8</v>
      </c>
      <c r="AE52" s="4">
        <v>-5.2</v>
      </c>
      <c r="AF52" s="10">
        <f t="shared" si="0"/>
        <v>-3.0423076923076922</v>
      </c>
    </row>
    <row r="53" spans="1:32" ht="16" x14ac:dyDescent="0.2">
      <c r="A53" t="s">
        <v>363</v>
      </c>
      <c r="B53" s="21" t="s">
        <v>13</v>
      </c>
      <c r="C53" s="15" t="s">
        <v>13</v>
      </c>
      <c r="D53" s="5">
        <v>0.82064516129032261</v>
      </c>
      <c r="E53" s="4">
        <v>-0.5</v>
      </c>
      <c r="F53" s="4">
        <v>-0.5</v>
      </c>
      <c r="G53" s="4">
        <v>-0.7</v>
      </c>
      <c r="H53" s="4">
        <v>-0.3</v>
      </c>
      <c r="I53" s="4">
        <v>0.2</v>
      </c>
      <c r="J53" s="4">
        <v>0</v>
      </c>
      <c r="K53" s="4">
        <v>0.4</v>
      </c>
      <c r="L53" s="4">
        <v>-0.3</v>
      </c>
      <c r="M53" s="4">
        <v>-0.5</v>
      </c>
      <c r="N53" s="4">
        <v>0.2</v>
      </c>
      <c r="O53" s="4">
        <v>-1.5</v>
      </c>
      <c r="P53" s="4">
        <v>-1.3</v>
      </c>
      <c r="Q53" s="4">
        <v>-0.3</v>
      </c>
      <c r="R53" s="4">
        <v>-0.1</v>
      </c>
      <c r="S53" s="4">
        <v>-0.4</v>
      </c>
      <c r="T53" s="4">
        <v>-0.7</v>
      </c>
      <c r="U53" s="4">
        <v>-1.3</v>
      </c>
      <c r="V53" s="4">
        <v>-1</v>
      </c>
      <c r="W53" s="4">
        <v>-1.1000000000000001</v>
      </c>
      <c r="X53" s="4">
        <v>-0.6</v>
      </c>
      <c r="Y53" s="4">
        <v>-1.3</v>
      </c>
      <c r="Z53" s="4">
        <v>-0.8</v>
      </c>
      <c r="AA53" s="4">
        <v>-0.5</v>
      </c>
      <c r="AB53" s="4">
        <v>-0.7</v>
      </c>
      <c r="AC53" s="4">
        <v>-0.4</v>
      </c>
      <c r="AD53" s="4">
        <v>-0.5</v>
      </c>
      <c r="AE53" s="4">
        <v>-0.1</v>
      </c>
      <c r="AF53" s="10">
        <f t="shared" si="0"/>
        <v>-0.55769230769230771</v>
      </c>
    </row>
    <row r="54" spans="1:32" ht="16" x14ac:dyDescent="0.2">
      <c r="A54" t="s">
        <v>362</v>
      </c>
      <c r="B54" s="21" t="s">
        <v>13</v>
      </c>
      <c r="C54" s="15" t="s">
        <v>13</v>
      </c>
      <c r="D54" s="5">
        <v>2.839354838709677</v>
      </c>
      <c r="E54" s="4">
        <v>-1.3</v>
      </c>
      <c r="F54" s="4">
        <v>-0.7</v>
      </c>
      <c r="G54" s="4">
        <v>-1</v>
      </c>
      <c r="H54" s="4">
        <v>0</v>
      </c>
      <c r="I54" s="4">
        <v>0.2</v>
      </c>
      <c r="J54" s="4">
        <v>-0.4</v>
      </c>
      <c r="K54" s="4">
        <v>1.5</v>
      </c>
      <c r="L54" s="4">
        <v>-0.4</v>
      </c>
      <c r="M54" s="4">
        <v>-0.7</v>
      </c>
      <c r="N54" s="4">
        <v>0.4</v>
      </c>
      <c r="O54" s="4">
        <v>-2.8</v>
      </c>
      <c r="P54" s="4">
        <v>-2.8</v>
      </c>
      <c r="Q54" s="4">
        <v>-0.7</v>
      </c>
      <c r="R54" s="4">
        <v>0.2</v>
      </c>
      <c r="S54" s="4">
        <v>-1.7</v>
      </c>
      <c r="T54" s="4">
        <v>-1.5</v>
      </c>
      <c r="U54" s="4">
        <v>-3</v>
      </c>
      <c r="V54" s="4">
        <v>-2.7</v>
      </c>
      <c r="W54" s="4">
        <v>-2.8</v>
      </c>
      <c r="X54" s="4">
        <v>-2.5</v>
      </c>
      <c r="Y54" s="4">
        <v>-5.3</v>
      </c>
      <c r="Z54" s="4">
        <v>-3.4</v>
      </c>
      <c r="AA54" s="4">
        <v>-4.3</v>
      </c>
      <c r="AB54" s="4">
        <v>-6.4</v>
      </c>
      <c r="AC54" s="4">
        <v>-5.3</v>
      </c>
      <c r="AD54" s="4">
        <v>-4.8</v>
      </c>
      <c r="AE54" s="4">
        <v>-3.8</v>
      </c>
      <c r="AF54" s="10">
        <f t="shared" si="0"/>
        <v>-2.0076923076923072</v>
      </c>
    </row>
    <row r="55" spans="1:32" ht="16" x14ac:dyDescent="0.2">
      <c r="A55" t="s">
        <v>361</v>
      </c>
      <c r="B55" s="21" t="s">
        <v>13</v>
      </c>
      <c r="C55" s="15" t="s">
        <v>13</v>
      </c>
      <c r="D55" s="5">
        <v>0.60838709677419367</v>
      </c>
      <c r="E55" s="4">
        <v>0.1</v>
      </c>
      <c r="F55" s="4">
        <v>0.2</v>
      </c>
      <c r="G55" s="4">
        <v>0.1</v>
      </c>
      <c r="H55" s="4">
        <v>0.3</v>
      </c>
      <c r="I55" s="4">
        <v>0.5</v>
      </c>
      <c r="J55" s="4">
        <v>0.5</v>
      </c>
      <c r="K55" s="4">
        <v>0.7</v>
      </c>
      <c r="L55" s="4">
        <v>0.2</v>
      </c>
      <c r="M55" s="4">
        <v>0.2</v>
      </c>
      <c r="N55" s="4">
        <v>0.6</v>
      </c>
      <c r="O55" s="4">
        <v>-0.6</v>
      </c>
      <c r="P55" s="4">
        <v>-0.5</v>
      </c>
      <c r="Q55" s="4">
        <v>0.1</v>
      </c>
      <c r="R55" s="4">
        <v>0.3</v>
      </c>
      <c r="S55" s="4">
        <v>-0.1</v>
      </c>
      <c r="T55" s="4">
        <v>-0.2</v>
      </c>
      <c r="U55" s="4">
        <v>-0.5</v>
      </c>
      <c r="V55" s="4">
        <v>-0.4</v>
      </c>
      <c r="W55" s="4">
        <v>-0.6</v>
      </c>
      <c r="X55" s="4">
        <v>-0.2</v>
      </c>
      <c r="Y55" s="4">
        <v>-0.6</v>
      </c>
      <c r="Z55" s="4">
        <v>-0.3</v>
      </c>
      <c r="AA55" s="4">
        <v>-0.1</v>
      </c>
      <c r="AB55" s="4">
        <v>-0.3</v>
      </c>
      <c r="AC55" s="4">
        <v>-0.1</v>
      </c>
      <c r="AD55" s="4">
        <v>-0.1</v>
      </c>
      <c r="AE55" s="4">
        <v>0.1</v>
      </c>
      <c r="AF55" s="10">
        <f t="shared" si="0"/>
        <v>-3.0769230769230771E-2</v>
      </c>
    </row>
    <row r="56" spans="1:32" ht="16" x14ac:dyDescent="0.2">
      <c r="A56" t="s">
        <v>360</v>
      </c>
      <c r="B56" s="21" t="s">
        <v>13</v>
      </c>
      <c r="C56" s="15" t="s">
        <v>13</v>
      </c>
      <c r="D56" s="5">
        <v>1.8277419354838711</v>
      </c>
      <c r="E56" s="4">
        <v>0.1</v>
      </c>
      <c r="F56" s="4">
        <v>0.3</v>
      </c>
      <c r="G56" s="4">
        <v>-0.1</v>
      </c>
      <c r="H56" s="4">
        <v>0.6</v>
      </c>
      <c r="I56" s="4">
        <v>1</v>
      </c>
      <c r="J56" s="4">
        <v>0.5</v>
      </c>
      <c r="K56" s="4">
        <v>1.4</v>
      </c>
      <c r="L56" s="4">
        <v>0.3</v>
      </c>
      <c r="M56" s="4">
        <v>0.3</v>
      </c>
      <c r="N56" s="4">
        <v>1.1000000000000001</v>
      </c>
      <c r="O56" s="4">
        <v>-0.9</v>
      </c>
      <c r="P56" s="4">
        <v>-0.8</v>
      </c>
      <c r="Q56" s="4">
        <v>0.4</v>
      </c>
      <c r="R56" s="4">
        <v>0.8</v>
      </c>
      <c r="S56" s="4">
        <v>-0.2</v>
      </c>
      <c r="T56" s="4">
        <v>-0.1</v>
      </c>
      <c r="U56" s="4">
        <v>-0.8</v>
      </c>
      <c r="V56" s="4">
        <v>-0.8</v>
      </c>
      <c r="W56" s="4">
        <v>-0.6</v>
      </c>
      <c r="X56" s="4">
        <v>0.4</v>
      </c>
      <c r="Y56" s="4">
        <v>-0.7</v>
      </c>
      <c r="Z56" s="4">
        <v>-0.7</v>
      </c>
      <c r="AA56" s="4">
        <v>-0.1</v>
      </c>
      <c r="AB56" s="4">
        <v>-0.6</v>
      </c>
      <c r="AC56" s="4">
        <v>-0.3</v>
      </c>
      <c r="AD56" s="4">
        <v>-0.4</v>
      </c>
      <c r="AE56" s="4">
        <v>0.2</v>
      </c>
      <c r="AF56" s="10">
        <f t="shared" si="0"/>
        <v>3.8461538461538537E-3</v>
      </c>
    </row>
    <row r="57" spans="1:32" ht="16" x14ac:dyDescent="0.2">
      <c r="A57" t="s">
        <v>359</v>
      </c>
      <c r="B57" s="21" t="s">
        <v>13</v>
      </c>
      <c r="C57" s="15" t="s">
        <v>13</v>
      </c>
      <c r="D57" s="5">
        <v>1.4441935483870967</v>
      </c>
      <c r="E57" s="4">
        <v>-0.8</v>
      </c>
      <c r="F57" s="4">
        <v>-0.5</v>
      </c>
      <c r="G57" s="4">
        <v>-1.1000000000000001</v>
      </c>
      <c r="H57" s="4">
        <v>-0.4</v>
      </c>
      <c r="I57" s="4">
        <v>-0.1</v>
      </c>
      <c r="J57" s="4">
        <v>-0.2</v>
      </c>
      <c r="K57" s="4">
        <v>0.4</v>
      </c>
      <c r="L57" s="4">
        <v>-0.4</v>
      </c>
      <c r="M57" s="4">
        <v>-0.9</v>
      </c>
      <c r="N57" s="4">
        <v>-0.1</v>
      </c>
      <c r="O57" s="4">
        <v>-1.8</v>
      </c>
      <c r="P57" s="4">
        <v>-1.9</v>
      </c>
      <c r="Q57" s="4">
        <v>-0.9</v>
      </c>
      <c r="R57" s="4">
        <v>-0.6</v>
      </c>
      <c r="S57" s="4">
        <v>-1.3</v>
      </c>
      <c r="T57" s="4">
        <v>-1.1000000000000001</v>
      </c>
      <c r="U57" s="4">
        <v>-1.9</v>
      </c>
      <c r="V57" s="4">
        <v>-1.9</v>
      </c>
      <c r="W57" s="4">
        <v>-1.6</v>
      </c>
      <c r="X57" s="4">
        <v>-1</v>
      </c>
      <c r="Y57" s="4">
        <v>-2.1</v>
      </c>
      <c r="Z57" s="4">
        <v>-1.9</v>
      </c>
      <c r="AA57" s="4">
        <v>-1.1000000000000001</v>
      </c>
      <c r="AB57" s="4">
        <v>-1.7</v>
      </c>
      <c r="AC57" s="4">
        <v>-1.3</v>
      </c>
      <c r="AD57" s="4">
        <v>-1.4</v>
      </c>
      <c r="AE57" s="4">
        <v>-0.8</v>
      </c>
      <c r="AF57" s="10">
        <f t="shared" si="0"/>
        <v>-1.0615384615384615</v>
      </c>
    </row>
    <row r="58" spans="1:32" ht="16" x14ac:dyDescent="0.2">
      <c r="A58" t="s">
        <v>358</v>
      </c>
      <c r="B58" s="21" t="s">
        <v>13</v>
      </c>
      <c r="C58" s="15" t="s">
        <v>13</v>
      </c>
      <c r="D58" s="5">
        <v>-4.0645161290322591E-2</v>
      </c>
      <c r="E58" s="4">
        <v>-0.4</v>
      </c>
      <c r="F58" s="4">
        <v>-0.3</v>
      </c>
      <c r="G58" s="4">
        <v>-0.8</v>
      </c>
      <c r="H58" s="4">
        <v>-0.5</v>
      </c>
      <c r="I58" s="4">
        <v>-0.4</v>
      </c>
      <c r="J58" s="4">
        <v>-0.3</v>
      </c>
      <c r="K58" s="4">
        <v>-0.1</v>
      </c>
      <c r="L58" s="4">
        <v>-0.5</v>
      </c>
      <c r="M58" s="4">
        <v>-0.7</v>
      </c>
      <c r="N58" s="4">
        <v>-0.3</v>
      </c>
      <c r="O58" s="4">
        <v>-1.4</v>
      </c>
      <c r="P58" s="4">
        <v>-1.1000000000000001</v>
      </c>
      <c r="Q58" s="4">
        <v>-0.7</v>
      </c>
      <c r="R58" s="4">
        <v>-0.5</v>
      </c>
      <c r="S58" s="4">
        <v>-0.8</v>
      </c>
      <c r="T58" s="4">
        <v>-0.8</v>
      </c>
      <c r="U58" s="4">
        <v>-1.2</v>
      </c>
      <c r="V58" s="4">
        <v>-1</v>
      </c>
      <c r="W58" s="4">
        <v>-1.2</v>
      </c>
      <c r="X58" s="4">
        <v>-0.8</v>
      </c>
      <c r="Y58" s="4">
        <v>-1.3</v>
      </c>
      <c r="Z58" s="4">
        <v>-1.1000000000000001</v>
      </c>
      <c r="AA58" s="4">
        <v>-0.9</v>
      </c>
      <c r="AB58" s="4">
        <v>-1.1000000000000001</v>
      </c>
      <c r="AC58" s="4">
        <v>-1</v>
      </c>
      <c r="AD58" s="4">
        <v>-1.2</v>
      </c>
      <c r="AE58" s="4">
        <v>-0.9</v>
      </c>
      <c r="AF58" s="10">
        <f t="shared" si="0"/>
        <v>-0.7846153846153846</v>
      </c>
    </row>
    <row r="59" spans="1:32" ht="16" x14ac:dyDescent="0.2">
      <c r="A59" t="s">
        <v>357</v>
      </c>
      <c r="B59" s="21" t="s">
        <v>13</v>
      </c>
      <c r="C59" s="15" t="s">
        <v>13</v>
      </c>
      <c r="D59" s="5">
        <v>4.6032258064516132</v>
      </c>
      <c r="E59" s="4">
        <v>-0.5</v>
      </c>
      <c r="F59" s="4">
        <v>0.8</v>
      </c>
      <c r="G59" s="4">
        <v>-0.5</v>
      </c>
      <c r="H59" s="4">
        <v>0.8</v>
      </c>
      <c r="I59" s="4">
        <v>1.9</v>
      </c>
      <c r="J59" s="4">
        <v>1</v>
      </c>
      <c r="K59" s="4">
        <v>2.4</v>
      </c>
      <c r="L59" s="4">
        <v>0.2</v>
      </c>
      <c r="M59" s="4">
        <v>-0.1</v>
      </c>
      <c r="N59" s="4">
        <v>1.9</v>
      </c>
      <c r="O59" s="4">
        <v>-2.2000000000000002</v>
      </c>
      <c r="P59" s="4">
        <v>-2</v>
      </c>
      <c r="Q59" s="4">
        <v>0.7</v>
      </c>
      <c r="R59" s="4">
        <v>1.3</v>
      </c>
      <c r="S59" s="4">
        <v>-1.3</v>
      </c>
      <c r="T59" s="4">
        <v>-1.2</v>
      </c>
      <c r="U59" s="4">
        <v>-2.6</v>
      </c>
      <c r="V59" s="4">
        <v>-3</v>
      </c>
      <c r="W59" s="4">
        <v>-2.8</v>
      </c>
      <c r="X59" s="4">
        <v>-0.1</v>
      </c>
      <c r="Y59" s="4">
        <v>-2.4</v>
      </c>
      <c r="Z59" s="4">
        <v>-1.6</v>
      </c>
      <c r="AA59" s="4">
        <v>-0.8</v>
      </c>
      <c r="AB59" s="4">
        <v>-1.9</v>
      </c>
      <c r="AC59" s="4">
        <v>-1.1000000000000001</v>
      </c>
      <c r="AD59" s="4">
        <v>-1.7</v>
      </c>
      <c r="AE59" s="4">
        <v>0.2</v>
      </c>
      <c r="AF59" s="10">
        <f t="shared" si="0"/>
        <v>-0.56923076923076921</v>
      </c>
    </row>
    <row r="60" spans="1:32" ht="16" x14ac:dyDescent="0.2">
      <c r="A60" t="s">
        <v>356</v>
      </c>
      <c r="B60" s="21" t="s">
        <v>13</v>
      </c>
      <c r="C60" s="15" t="s">
        <v>13</v>
      </c>
      <c r="D60" s="5">
        <v>2.8932258064516132</v>
      </c>
      <c r="E60" s="4">
        <v>-1</v>
      </c>
      <c r="F60" s="4">
        <v>0</v>
      </c>
      <c r="G60" s="4">
        <v>-0.3</v>
      </c>
      <c r="H60" s="4">
        <v>0.3</v>
      </c>
      <c r="I60" s="4">
        <v>0.4</v>
      </c>
      <c r="J60" s="4">
        <v>0.1</v>
      </c>
      <c r="K60" s="4">
        <v>0.9</v>
      </c>
      <c r="L60" s="4">
        <v>0.3</v>
      </c>
      <c r="M60" s="4">
        <v>-0.4</v>
      </c>
      <c r="N60" s="4">
        <v>0.9</v>
      </c>
      <c r="O60" s="4">
        <v>-1.7</v>
      </c>
      <c r="P60" s="4">
        <v>-1.9</v>
      </c>
      <c r="Q60" s="4">
        <v>-1.1000000000000001</v>
      </c>
      <c r="R60" s="4">
        <v>-0.7</v>
      </c>
      <c r="S60" s="4">
        <v>-2.2999999999999998</v>
      </c>
      <c r="T60" s="4">
        <v>-1.9</v>
      </c>
      <c r="U60" s="4">
        <v>-3</v>
      </c>
      <c r="V60" s="4">
        <v>-3</v>
      </c>
      <c r="W60" s="4">
        <v>-2.6</v>
      </c>
      <c r="X60" s="4">
        <v>-1.7</v>
      </c>
      <c r="Y60" s="4">
        <v>-2.8</v>
      </c>
      <c r="Z60" s="4">
        <v>-3</v>
      </c>
      <c r="AA60" s="4">
        <v>-2.8</v>
      </c>
      <c r="AB60" s="4">
        <v>-4.5</v>
      </c>
      <c r="AC60" s="4">
        <v>-4.5999999999999996</v>
      </c>
      <c r="AD60" s="4">
        <v>-5.2</v>
      </c>
      <c r="AE60" s="4">
        <v>-5</v>
      </c>
      <c r="AF60" s="10">
        <f t="shared" si="0"/>
        <v>-1.6</v>
      </c>
    </row>
    <row r="61" spans="1:32" ht="16" x14ac:dyDescent="0.2">
      <c r="A61" t="s">
        <v>355</v>
      </c>
      <c r="B61" s="21" t="s">
        <v>13</v>
      </c>
      <c r="C61" s="15" t="s">
        <v>13</v>
      </c>
      <c r="D61" s="5">
        <v>2.4383870967741927</v>
      </c>
      <c r="E61" s="4">
        <v>-2.4</v>
      </c>
      <c r="F61" s="4">
        <v>-1.5</v>
      </c>
      <c r="G61" s="4">
        <v>-2</v>
      </c>
      <c r="H61" s="4">
        <v>-1.6</v>
      </c>
      <c r="I61" s="4">
        <v>-1.1000000000000001</v>
      </c>
      <c r="J61" s="4">
        <v>-1.3</v>
      </c>
      <c r="K61" s="4">
        <v>-1.1000000000000001</v>
      </c>
      <c r="L61" s="4">
        <v>-1.9</v>
      </c>
      <c r="M61" s="4">
        <v>-2.1</v>
      </c>
      <c r="N61" s="4">
        <v>-1.2</v>
      </c>
      <c r="O61" s="4">
        <v>-3.1</v>
      </c>
      <c r="P61" s="4">
        <v>-3.1</v>
      </c>
      <c r="Q61" s="4">
        <v>-2.2000000000000002</v>
      </c>
      <c r="R61" s="4">
        <v>-1.1000000000000001</v>
      </c>
      <c r="S61" s="4">
        <v>-2.6</v>
      </c>
      <c r="T61" s="4">
        <v>-2.1</v>
      </c>
      <c r="U61" s="4">
        <v>-3.3</v>
      </c>
      <c r="V61" s="4">
        <v>-3.3</v>
      </c>
      <c r="W61" s="4">
        <v>-2.9</v>
      </c>
      <c r="X61" s="4">
        <v>-1.6</v>
      </c>
      <c r="Y61" s="4">
        <v>-2.8</v>
      </c>
      <c r="Z61" s="4">
        <v>-2.6</v>
      </c>
      <c r="AA61" s="4">
        <v>-2</v>
      </c>
      <c r="AB61" s="4">
        <v>-2.8</v>
      </c>
      <c r="AC61" s="4">
        <v>-2.2000000000000002</v>
      </c>
      <c r="AD61" s="4">
        <v>-2.4</v>
      </c>
      <c r="AE61" s="4">
        <v>-2.2999999999999998</v>
      </c>
      <c r="AF61" s="10">
        <f t="shared" si="0"/>
        <v>-2.1653846153846152</v>
      </c>
    </row>
    <row r="62" spans="1:32" ht="16" x14ac:dyDescent="0.2">
      <c r="A62" t="s">
        <v>354</v>
      </c>
      <c r="B62" s="21" t="s">
        <v>13</v>
      </c>
      <c r="C62" s="15" t="s">
        <v>13</v>
      </c>
      <c r="D62" s="5">
        <v>6.8558064516129011</v>
      </c>
      <c r="E62" s="4">
        <v>-1.6</v>
      </c>
      <c r="F62" s="4">
        <v>1.1000000000000001</v>
      </c>
      <c r="G62" s="4">
        <v>-0.7</v>
      </c>
      <c r="H62" s="4">
        <v>0.2</v>
      </c>
      <c r="I62" s="4">
        <v>1.9</v>
      </c>
      <c r="J62" s="4">
        <v>0.5</v>
      </c>
      <c r="K62" s="4">
        <v>1.2</v>
      </c>
      <c r="L62" s="4">
        <v>-0.6</v>
      </c>
      <c r="M62" s="4">
        <v>-1</v>
      </c>
      <c r="N62" s="4">
        <v>1.4</v>
      </c>
      <c r="O62" s="4">
        <v>-2.1</v>
      </c>
      <c r="P62" s="4">
        <v>-2.2999999999999998</v>
      </c>
      <c r="Q62" s="4">
        <v>-0.4</v>
      </c>
      <c r="R62" s="4">
        <v>2.4</v>
      </c>
      <c r="S62" s="4">
        <v>-2</v>
      </c>
      <c r="T62" s="4">
        <v>-0.7</v>
      </c>
      <c r="U62" s="4">
        <v>-3.7</v>
      </c>
      <c r="V62" s="4">
        <v>-3.8</v>
      </c>
      <c r="W62" s="4">
        <v>-2.7</v>
      </c>
      <c r="X62" s="4">
        <v>0.5</v>
      </c>
      <c r="Y62" s="4">
        <v>-2.5</v>
      </c>
      <c r="Z62" s="4">
        <v>-2.6</v>
      </c>
      <c r="AA62" s="4">
        <v>-1.6</v>
      </c>
      <c r="AB62" s="4">
        <v>-4.0999999999999996</v>
      </c>
      <c r="AC62" s="4">
        <v>-2.7</v>
      </c>
      <c r="AD62" s="4">
        <v>-2.2000000000000002</v>
      </c>
      <c r="AE62" s="4">
        <v>-1</v>
      </c>
      <c r="AF62" s="10">
        <f t="shared" si="0"/>
        <v>-1.0807692307692309</v>
      </c>
    </row>
    <row r="63" spans="1:32" ht="16" x14ac:dyDescent="0.2">
      <c r="A63" t="s">
        <v>353</v>
      </c>
      <c r="B63" s="21" t="s">
        <v>13</v>
      </c>
      <c r="C63" s="15" t="s">
        <v>13</v>
      </c>
      <c r="D63" s="5">
        <v>1.2161290322580647</v>
      </c>
      <c r="E63" s="4">
        <v>-1.2</v>
      </c>
      <c r="F63" s="4">
        <v>-0.1</v>
      </c>
      <c r="G63" s="4">
        <v>-1.6</v>
      </c>
      <c r="H63" s="4">
        <v>-1.1000000000000001</v>
      </c>
      <c r="I63" s="4">
        <v>-1.1000000000000001</v>
      </c>
      <c r="J63" s="4">
        <v>-0.9</v>
      </c>
      <c r="K63" s="4">
        <v>-1</v>
      </c>
      <c r="L63" s="4">
        <v>-1.3</v>
      </c>
      <c r="M63" s="4">
        <v>-1.7</v>
      </c>
      <c r="N63" s="4">
        <v>-0.9</v>
      </c>
      <c r="O63" s="4">
        <v>-2.6</v>
      </c>
      <c r="P63" s="4">
        <v>-2.4</v>
      </c>
      <c r="Q63" s="4">
        <v>-1.7</v>
      </c>
      <c r="R63" s="4">
        <v>-0.6</v>
      </c>
      <c r="S63" s="4">
        <v>-1.9</v>
      </c>
      <c r="T63" s="4">
        <v>-1.7</v>
      </c>
      <c r="U63" s="4">
        <v>-3</v>
      </c>
      <c r="V63" s="4">
        <v>-2.5</v>
      </c>
      <c r="W63" s="4">
        <v>-2.4</v>
      </c>
      <c r="X63" s="4">
        <v>-1.8</v>
      </c>
      <c r="Y63" s="4">
        <v>-3</v>
      </c>
      <c r="Z63" s="4">
        <v>-2.7</v>
      </c>
      <c r="AA63" s="4">
        <v>-3.5</v>
      </c>
      <c r="AB63" s="4">
        <v>-5.7</v>
      </c>
      <c r="AC63" s="4">
        <v>-6.5</v>
      </c>
      <c r="AD63" s="4">
        <v>-9.1</v>
      </c>
      <c r="AE63" s="4">
        <v>-10.4</v>
      </c>
      <c r="AF63" s="10">
        <f t="shared" si="0"/>
        <v>-2.384615384615385</v>
      </c>
    </row>
    <row r="64" spans="1:32" ht="16" x14ac:dyDescent="0.2">
      <c r="A64" t="s">
        <v>352</v>
      </c>
      <c r="B64" s="21" t="s">
        <v>13</v>
      </c>
      <c r="C64" s="15" t="s">
        <v>13</v>
      </c>
      <c r="D64" s="5">
        <v>2.3651612903225803</v>
      </c>
      <c r="E64" s="4">
        <v>-3.9</v>
      </c>
      <c r="F64" s="4">
        <v>-2.5</v>
      </c>
      <c r="G64" s="4">
        <v>-3.8</v>
      </c>
      <c r="H64" s="4">
        <v>-3</v>
      </c>
      <c r="I64" s="4">
        <v>-2.2999999999999998</v>
      </c>
      <c r="J64" s="4">
        <v>-2.4</v>
      </c>
      <c r="K64" s="4">
        <v>-2.2000000000000002</v>
      </c>
      <c r="L64" s="4">
        <v>-2.7</v>
      </c>
      <c r="M64" s="4">
        <v>-4.2</v>
      </c>
      <c r="N64" s="4">
        <v>-3.6</v>
      </c>
      <c r="O64" s="4">
        <v>-5.6</v>
      </c>
      <c r="P64" s="4">
        <v>-6</v>
      </c>
      <c r="Q64" s="4">
        <v>-6.4</v>
      </c>
      <c r="R64" s="4">
        <v>-4.8</v>
      </c>
      <c r="S64" s="4">
        <v>-6.4</v>
      </c>
      <c r="T64" s="4">
        <v>-6.6</v>
      </c>
      <c r="U64" s="4">
        <v>-9.3000000000000007</v>
      </c>
      <c r="V64" s="4">
        <v>-9.3000000000000007</v>
      </c>
      <c r="W64" s="4">
        <v>-9.1</v>
      </c>
      <c r="X64" s="4">
        <v>-8</v>
      </c>
      <c r="Y64" s="4">
        <v>-10.4</v>
      </c>
      <c r="Z64" s="4">
        <v>-8.3000000000000007</v>
      </c>
      <c r="AA64" s="4">
        <v>-7.4</v>
      </c>
      <c r="AB64" s="4">
        <v>-9</v>
      </c>
      <c r="AC64" s="4">
        <v>-7.1</v>
      </c>
      <c r="AD64" s="4">
        <v>-5.4</v>
      </c>
      <c r="AE64" s="4">
        <v>-5.3</v>
      </c>
      <c r="AF64" s="10">
        <f t="shared" si="0"/>
        <v>-5.7576923076923077</v>
      </c>
    </row>
    <row r="65" spans="1:32" ht="16" x14ac:dyDescent="0.2">
      <c r="A65" t="s">
        <v>351</v>
      </c>
      <c r="B65" s="21" t="s">
        <v>13</v>
      </c>
      <c r="C65" s="15" t="s">
        <v>13</v>
      </c>
      <c r="D65" s="5">
        <v>3.0880645161290325</v>
      </c>
      <c r="E65" s="4">
        <v>-0.1</v>
      </c>
      <c r="F65" s="4">
        <v>1.2</v>
      </c>
      <c r="G65" s="4">
        <v>0.2</v>
      </c>
      <c r="H65" s="4">
        <v>0.7</v>
      </c>
      <c r="I65" s="4">
        <v>1.3</v>
      </c>
      <c r="J65" s="4">
        <v>0.8</v>
      </c>
      <c r="K65" s="4">
        <v>1</v>
      </c>
      <c r="L65" s="4">
        <v>0.6</v>
      </c>
      <c r="M65" s="4">
        <v>-0.1</v>
      </c>
      <c r="N65" s="4">
        <v>1.2</v>
      </c>
      <c r="O65" s="4">
        <v>-0.2</v>
      </c>
      <c r="P65" s="4">
        <v>-0.7</v>
      </c>
      <c r="Q65" s="4">
        <v>-0.7</v>
      </c>
      <c r="R65" s="4">
        <v>0.8</v>
      </c>
      <c r="S65" s="4">
        <v>-1.9</v>
      </c>
      <c r="T65" s="4">
        <v>-1.3</v>
      </c>
      <c r="U65" s="4">
        <v>-3.2</v>
      </c>
      <c r="V65" s="4">
        <v>-2.9</v>
      </c>
      <c r="W65" s="4">
        <v>-2.4</v>
      </c>
      <c r="X65" s="4">
        <v>-1.1000000000000001</v>
      </c>
      <c r="Y65" s="4">
        <v>-2.6</v>
      </c>
      <c r="Z65" s="4">
        <v>-2.2000000000000002</v>
      </c>
      <c r="AA65" s="4">
        <v>-1.9</v>
      </c>
      <c r="AB65" s="4">
        <v>-2.8</v>
      </c>
      <c r="AC65" s="4">
        <v>-2.2000000000000002</v>
      </c>
      <c r="AD65" s="4">
        <v>-2.2000000000000002</v>
      </c>
      <c r="AE65" s="4">
        <v>-2.2000000000000002</v>
      </c>
      <c r="AF65" s="10">
        <f t="shared" si="0"/>
        <v>-0.7961538461538461</v>
      </c>
    </row>
    <row r="66" spans="1:32" x14ac:dyDescent="0.2">
      <c r="A66" t="s">
        <v>415</v>
      </c>
      <c r="B66" s="19"/>
      <c r="C66" s="15" t="s">
        <v>13</v>
      </c>
      <c r="D66" s="5">
        <v>9.0322580645161264E-3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-0.1</v>
      </c>
      <c r="X66" s="4">
        <v>-0.1</v>
      </c>
      <c r="Y66" s="4">
        <v>-0.1</v>
      </c>
      <c r="Z66" s="4">
        <v>0</v>
      </c>
      <c r="AA66" s="4">
        <v>0</v>
      </c>
      <c r="AB66" s="4">
        <v>0</v>
      </c>
      <c r="AC66" s="4">
        <v>-0.1</v>
      </c>
      <c r="AD66" s="4">
        <v>0</v>
      </c>
      <c r="AE66" s="4">
        <v>0</v>
      </c>
      <c r="AF66" s="10">
        <f t="shared" si="0"/>
        <v>-1.5384615384615385E-2</v>
      </c>
    </row>
    <row r="67" spans="1:32" ht="16" x14ac:dyDescent="0.2">
      <c r="A67" t="s">
        <v>350</v>
      </c>
      <c r="B67" s="24" t="s">
        <v>13</v>
      </c>
      <c r="C67" s="15" t="s">
        <v>13</v>
      </c>
      <c r="D67" s="5">
        <v>3.1254838709677424</v>
      </c>
      <c r="E67" s="4">
        <v>-1.2</v>
      </c>
      <c r="F67" s="4">
        <v>0.4</v>
      </c>
      <c r="G67" s="4">
        <v>-0.7</v>
      </c>
      <c r="H67" s="4">
        <v>-0.2</v>
      </c>
      <c r="I67" s="4">
        <v>0.4</v>
      </c>
      <c r="J67" s="4">
        <v>-0.3</v>
      </c>
      <c r="K67" s="4">
        <v>-0.4</v>
      </c>
      <c r="L67" s="4">
        <v>-0.7</v>
      </c>
      <c r="M67" s="4">
        <v>-0.5</v>
      </c>
      <c r="N67" s="4">
        <v>0.3</v>
      </c>
      <c r="O67" s="4">
        <v>-0.6</v>
      </c>
      <c r="P67" s="4">
        <v>-1.2</v>
      </c>
      <c r="Q67" s="4">
        <v>-0.5</v>
      </c>
      <c r="R67" s="4">
        <v>1.2</v>
      </c>
      <c r="S67" s="4">
        <v>-1.3</v>
      </c>
      <c r="T67" s="4">
        <v>-0.6</v>
      </c>
      <c r="U67" s="4">
        <v>-2.1</v>
      </c>
      <c r="V67" s="4">
        <v>-1.8</v>
      </c>
      <c r="W67" s="4">
        <v>-1.1000000000000001</v>
      </c>
      <c r="X67" s="4">
        <v>-0.5</v>
      </c>
      <c r="Y67" s="4">
        <v>-1.1000000000000001</v>
      </c>
      <c r="Z67" s="4">
        <v>-0.7</v>
      </c>
      <c r="AA67" s="4">
        <v>-1.1000000000000001</v>
      </c>
      <c r="AB67" s="4">
        <v>-2.2000000000000002</v>
      </c>
      <c r="AC67" s="4">
        <v>-1.6</v>
      </c>
      <c r="AD67" s="4">
        <v>-3.4</v>
      </c>
      <c r="AE67" s="4">
        <v>-4.4000000000000004</v>
      </c>
      <c r="AF67" s="10">
        <f t="shared" ref="AF67:AF130" si="1">AVERAGE(E67:AD67)</f>
        <v>-0.82692307692307687</v>
      </c>
    </row>
    <row r="68" spans="1:32" x14ac:dyDescent="0.2">
      <c r="A68" t="s">
        <v>416</v>
      </c>
      <c r="B68" s="19"/>
      <c r="C68" s="15" t="s">
        <v>13</v>
      </c>
      <c r="D68" s="5">
        <v>6.74193548387097E-2</v>
      </c>
      <c r="E68" s="4">
        <v>0</v>
      </c>
      <c r="F68" s="4">
        <v>0</v>
      </c>
      <c r="G68" s="4">
        <v>0</v>
      </c>
      <c r="H68" s="4">
        <v>0</v>
      </c>
      <c r="I68" s="4">
        <v>0.1</v>
      </c>
      <c r="J68" s="4">
        <v>0</v>
      </c>
      <c r="K68" s="4">
        <v>0.1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0.1</v>
      </c>
      <c r="S68" s="4">
        <v>-0.1</v>
      </c>
      <c r="T68" s="4">
        <v>0</v>
      </c>
      <c r="U68" s="4">
        <v>-0.1</v>
      </c>
      <c r="V68" s="4">
        <v>-0.1</v>
      </c>
      <c r="W68" s="4">
        <v>0</v>
      </c>
      <c r="X68" s="4">
        <v>0</v>
      </c>
      <c r="Y68" s="4">
        <v>-0.1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10">
        <f t="shared" si="1"/>
        <v>-3.8461538461538455E-3</v>
      </c>
    </row>
    <row r="69" spans="1:32" x14ac:dyDescent="0.2">
      <c r="A69" t="s">
        <v>417</v>
      </c>
      <c r="B69" s="19"/>
      <c r="C69" s="15" t="s">
        <v>13</v>
      </c>
      <c r="D69" s="5">
        <v>1.3225806451612905E-2</v>
      </c>
      <c r="E69" s="4">
        <v>0</v>
      </c>
      <c r="F69" s="4">
        <v>0.1</v>
      </c>
      <c r="G69" s="4">
        <v>0</v>
      </c>
      <c r="H69" s="4">
        <v>-0.1</v>
      </c>
      <c r="I69" s="4">
        <v>-0.1</v>
      </c>
      <c r="J69" s="4">
        <v>0.1</v>
      </c>
      <c r="K69" s="4">
        <v>0.1</v>
      </c>
      <c r="L69" s="4">
        <v>-0.1</v>
      </c>
      <c r="M69" s="4">
        <v>-0.2</v>
      </c>
      <c r="N69" s="4">
        <v>-0.1</v>
      </c>
      <c r="O69" s="4">
        <v>-0.1</v>
      </c>
      <c r="P69" s="4">
        <v>-0.1</v>
      </c>
      <c r="Q69" s="4">
        <v>-0.1</v>
      </c>
      <c r="R69" s="4">
        <v>0</v>
      </c>
      <c r="S69" s="4">
        <v>-0.1</v>
      </c>
      <c r="T69" s="4">
        <v>-0.1</v>
      </c>
      <c r="U69" s="4">
        <v>-0.2</v>
      </c>
      <c r="V69" s="4">
        <v>-0.2</v>
      </c>
      <c r="W69" s="4">
        <v>-0.2</v>
      </c>
      <c r="X69" s="4">
        <v>-0.2</v>
      </c>
      <c r="Y69" s="4">
        <v>-0.2</v>
      </c>
      <c r="Z69" s="4">
        <v>-0.1</v>
      </c>
      <c r="AA69" s="4">
        <v>-0.1</v>
      </c>
      <c r="AB69" s="4">
        <v>-0.2</v>
      </c>
      <c r="AC69" s="4">
        <v>-0.2</v>
      </c>
      <c r="AD69" s="4">
        <v>-0.2</v>
      </c>
      <c r="AE69" s="4">
        <v>-0.1</v>
      </c>
      <c r="AF69" s="10">
        <f t="shared" si="1"/>
        <v>-0.10000000000000002</v>
      </c>
    </row>
    <row r="70" spans="1:32" x14ac:dyDescent="0.2">
      <c r="A70" t="s">
        <v>418</v>
      </c>
      <c r="B70" s="19"/>
      <c r="C70" s="15" t="s">
        <v>13</v>
      </c>
      <c r="D70" s="5">
        <v>3.3870967741935501E-2</v>
      </c>
      <c r="E70" s="4">
        <v>-0.1</v>
      </c>
      <c r="F70" s="4">
        <v>-0.1</v>
      </c>
      <c r="G70" s="4">
        <v>-0.1</v>
      </c>
      <c r="H70" s="4">
        <v>-0.1</v>
      </c>
      <c r="I70" s="4">
        <v>0</v>
      </c>
      <c r="J70" s="4">
        <v>0</v>
      </c>
      <c r="K70" s="4">
        <v>0</v>
      </c>
      <c r="L70" s="4">
        <v>-0.1</v>
      </c>
      <c r="M70" s="4">
        <v>-0.1</v>
      </c>
      <c r="N70" s="4">
        <v>0</v>
      </c>
      <c r="O70" s="4">
        <v>-0.1</v>
      </c>
      <c r="P70" s="4">
        <v>-0.1</v>
      </c>
      <c r="Q70" s="4">
        <v>-0.1</v>
      </c>
      <c r="R70" s="4">
        <v>-0.1</v>
      </c>
      <c r="S70" s="4">
        <v>-0.2</v>
      </c>
      <c r="T70" s="4">
        <v>-0.1</v>
      </c>
      <c r="U70" s="4">
        <v>-0.2</v>
      </c>
      <c r="V70" s="4">
        <v>-0.2</v>
      </c>
      <c r="W70" s="4">
        <v>-0.2</v>
      </c>
      <c r="X70" s="4">
        <v>-0.2</v>
      </c>
      <c r="Y70" s="4">
        <v>-0.3</v>
      </c>
      <c r="Z70" s="4">
        <v>-0.2</v>
      </c>
      <c r="AA70" s="4">
        <v>-0.2</v>
      </c>
      <c r="AB70" s="4">
        <v>-0.2</v>
      </c>
      <c r="AC70" s="4">
        <v>-0.3</v>
      </c>
      <c r="AD70" s="4">
        <v>-0.2</v>
      </c>
      <c r="AE70" s="4">
        <v>-0.2</v>
      </c>
      <c r="AF70" s="10">
        <f t="shared" si="1"/>
        <v>-0.13461538461538464</v>
      </c>
    </row>
    <row r="71" spans="1:32" x14ac:dyDescent="0.2">
      <c r="A71" t="s">
        <v>419</v>
      </c>
      <c r="B71" s="19"/>
      <c r="C71" s="15" t="s">
        <v>13</v>
      </c>
      <c r="D71" s="5">
        <v>-6.4516129032258238E-4</v>
      </c>
      <c r="E71" s="4">
        <v>0</v>
      </c>
      <c r="F71" s="4">
        <v>0</v>
      </c>
      <c r="G71" s="4">
        <v>0</v>
      </c>
      <c r="H71" s="4">
        <v>0</v>
      </c>
      <c r="I71" s="4">
        <v>-0.1</v>
      </c>
      <c r="J71" s="4">
        <v>0</v>
      </c>
      <c r="K71" s="4">
        <v>0</v>
      </c>
      <c r="L71" s="4">
        <v>0</v>
      </c>
      <c r="M71" s="4">
        <v>-0.1</v>
      </c>
      <c r="N71" s="4">
        <v>-0.1</v>
      </c>
      <c r="O71" s="4">
        <v>-0.1</v>
      </c>
      <c r="P71" s="4">
        <v>0</v>
      </c>
      <c r="Q71" s="4">
        <v>0</v>
      </c>
      <c r="R71" s="4">
        <v>0</v>
      </c>
      <c r="S71" s="4">
        <v>-0.1</v>
      </c>
      <c r="T71" s="4">
        <v>0</v>
      </c>
      <c r="U71" s="4">
        <v>-0.1</v>
      </c>
      <c r="V71" s="4">
        <v>-0.1</v>
      </c>
      <c r="W71" s="4">
        <v>-0.1</v>
      </c>
      <c r="X71" s="4">
        <v>-0.1</v>
      </c>
      <c r="Y71" s="4">
        <v>-0.1</v>
      </c>
      <c r="Z71" s="4">
        <v>-0.1</v>
      </c>
      <c r="AA71" s="4">
        <v>0</v>
      </c>
      <c r="AB71" s="4">
        <v>-0.1</v>
      </c>
      <c r="AC71" s="4">
        <v>-0.1</v>
      </c>
      <c r="AD71" s="4">
        <v>-0.1</v>
      </c>
      <c r="AE71" s="4">
        <v>0</v>
      </c>
      <c r="AF71" s="10">
        <f t="shared" si="1"/>
        <v>-5.3846153846153849E-2</v>
      </c>
    </row>
    <row r="72" spans="1:32" x14ac:dyDescent="0.2">
      <c r="A72" t="s">
        <v>420</v>
      </c>
      <c r="B72" s="19"/>
      <c r="C72" s="15" t="s">
        <v>13</v>
      </c>
      <c r="D72" s="5">
        <v>1.1191764361140691E-19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10">
        <f t="shared" si="1"/>
        <v>0</v>
      </c>
    </row>
    <row r="73" spans="1:32" ht="16" x14ac:dyDescent="0.2">
      <c r="A73" t="s">
        <v>349</v>
      </c>
      <c r="B73" s="24" t="s">
        <v>13</v>
      </c>
      <c r="C73" s="15" t="s">
        <v>13</v>
      </c>
      <c r="D73" s="5">
        <v>0.82645161290322611</v>
      </c>
      <c r="E73" s="4">
        <v>0</v>
      </c>
      <c r="F73" s="4">
        <v>0.5</v>
      </c>
      <c r="G73" s="4">
        <v>-0.1</v>
      </c>
      <c r="H73" s="4">
        <v>0.1</v>
      </c>
      <c r="I73" s="4">
        <v>0.2</v>
      </c>
      <c r="J73" s="4">
        <v>0.4</v>
      </c>
      <c r="K73" s="4">
        <v>0.2</v>
      </c>
      <c r="L73" s="4">
        <v>-0.2</v>
      </c>
      <c r="M73" s="4">
        <v>-0.3</v>
      </c>
      <c r="N73" s="4">
        <v>0.1</v>
      </c>
      <c r="O73" s="4">
        <v>-0.3</v>
      </c>
      <c r="P73" s="4">
        <v>-0.4</v>
      </c>
      <c r="Q73" s="4">
        <v>-0.2</v>
      </c>
      <c r="R73" s="4">
        <v>0.6</v>
      </c>
      <c r="S73" s="4">
        <v>-0.4</v>
      </c>
      <c r="T73" s="4">
        <v>-0.2</v>
      </c>
      <c r="U73" s="4">
        <v>-1</v>
      </c>
      <c r="V73" s="4">
        <v>-0.7</v>
      </c>
      <c r="W73" s="4">
        <v>-0.7</v>
      </c>
      <c r="X73" s="4">
        <v>-0.2</v>
      </c>
      <c r="Y73" s="4">
        <v>-0.6</v>
      </c>
      <c r="Z73" s="4">
        <v>-0.4</v>
      </c>
      <c r="AA73" s="4">
        <v>-0.3</v>
      </c>
      <c r="AB73" s="4">
        <v>-0.7</v>
      </c>
      <c r="AC73" s="4">
        <v>-0.5</v>
      </c>
      <c r="AD73" s="4">
        <v>-0.3</v>
      </c>
      <c r="AE73" s="4">
        <v>0</v>
      </c>
      <c r="AF73" s="10">
        <f t="shared" si="1"/>
        <v>-0.20769230769230768</v>
      </c>
    </row>
    <row r="74" spans="1:32" x14ac:dyDescent="0.2">
      <c r="A74" t="s">
        <v>332</v>
      </c>
      <c r="B74" s="19"/>
      <c r="C74" s="15" t="s">
        <v>13</v>
      </c>
      <c r="D74" s="5">
        <v>0.16419354838709679</v>
      </c>
      <c r="E74" s="4">
        <v>-0.2</v>
      </c>
      <c r="F74" s="4">
        <v>-0.2</v>
      </c>
      <c r="G74" s="4">
        <v>-0.2</v>
      </c>
      <c r="H74" s="4">
        <v>-0.1</v>
      </c>
      <c r="I74" s="4">
        <v>-0.2</v>
      </c>
      <c r="J74" s="4">
        <v>0</v>
      </c>
      <c r="K74" s="4">
        <v>0</v>
      </c>
      <c r="L74" s="4">
        <v>-0.2</v>
      </c>
      <c r="M74" s="4">
        <v>-0.4</v>
      </c>
      <c r="N74" s="4">
        <v>-0.3</v>
      </c>
      <c r="O74" s="4">
        <v>-0.3</v>
      </c>
      <c r="P74" s="4">
        <v>-0.3</v>
      </c>
      <c r="Q74" s="4">
        <v>-0.3</v>
      </c>
      <c r="R74" s="4">
        <v>-0.1</v>
      </c>
      <c r="S74" s="4">
        <v>-0.4</v>
      </c>
      <c r="T74" s="4">
        <v>-0.3</v>
      </c>
      <c r="U74" s="4">
        <v>-0.6</v>
      </c>
      <c r="V74" s="4">
        <v>-0.5</v>
      </c>
      <c r="W74" s="4">
        <v>-0.6</v>
      </c>
      <c r="X74" s="4">
        <v>-0.7</v>
      </c>
      <c r="Y74" s="4">
        <v>-0.7</v>
      </c>
      <c r="Z74" s="4">
        <v>-0.7</v>
      </c>
      <c r="AA74" s="4">
        <v>-0.6</v>
      </c>
      <c r="AB74" s="4">
        <v>-0.7</v>
      </c>
      <c r="AC74" s="4">
        <v>-0.8</v>
      </c>
      <c r="AD74" s="4">
        <v>-0.7</v>
      </c>
      <c r="AE74" s="4">
        <v>-0.5</v>
      </c>
      <c r="AF74" s="10">
        <f t="shared" si="1"/>
        <v>-0.38846153846153847</v>
      </c>
    </row>
    <row r="75" spans="1:32" ht="16" x14ac:dyDescent="0.2">
      <c r="A75" t="s">
        <v>337</v>
      </c>
      <c r="B75" s="24" t="s">
        <v>13</v>
      </c>
      <c r="C75" s="15" t="s">
        <v>13</v>
      </c>
      <c r="D75" s="5">
        <v>0.13354838709677419</v>
      </c>
      <c r="E75" s="4">
        <v>0.1</v>
      </c>
      <c r="F75" s="4">
        <v>0.2</v>
      </c>
      <c r="G75" s="4">
        <v>-0.1</v>
      </c>
      <c r="H75" s="4">
        <v>-0.1</v>
      </c>
      <c r="I75" s="4">
        <v>0</v>
      </c>
      <c r="J75" s="4">
        <v>0.2</v>
      </c>
      <c r="K75" s="4">
        <v>0.2</v>
      </c>
      <c r="L75" s="4">
        <v>-0.2</v>
      </c>
      <c r="M75" s="4">
        <v>-0.3</v>
      </c>
      <c r="N75" s="4">
        <v>-0.2</v>
      </c>
      <c r="O75" s="4">
        <v>-0.3</v>
      </c>
      <c r="P75" s="4">
        <v>-0.3</v>
      </c>
      <c r="Q75" s="4">
        <v>-0.3</v>
      </c>
      <c r="R75" s="4">
        <v>0.2</v>
      </c>
      <c r="S75" s="4">
        <v>-0.4</v>
      </c>
      <c r="T75" s="4">
        <v>-0.2</v>
      </c>
      <c r="U75" s="4">
        <v>-0.7</v>
      </c>
      <c r="V75" s="4">
        <v>-0.5</v>
      </c>
      <c r="W75" s="4">
        <v>-0.6</v>
      </c>
      <c r="X75" s="4">
        <v>-0.4</v>
      </c>
      <c r="Y75" s="4">
        <v>-0.5</v>
      </c>
      <c r="Z75" s="4">
        <v>-0.5</v>
      </c>
      <c r="AA75" s="4">
        <v>-0.2</v>
      </c>
      <c r="AB75" s="4">
        <v>-0.4</v>
      </c>
      <c r="AC75" s="4">
        <v>-0.6</v>
      </c>
      <c r="AD75" s="4">
        <v>-0.4</v>
      </c>
      <c r="AE75" s="4">
        <v>-0.2</v>
      </c>
      <c r="AF75" s="10">
        <f t="shared" si="1"/>
        <v>-0.24230769230769234</v>
      </c>
    </row>
    <row r="76" spans="1:32" ht="16" x14ac:dyDescent="0.2">
      <c r="A76" t="s">
        <v>340</v>
      </c>
      <c r="B76" s="24" t="s">
        <v>13</v>
      </c>
      <c r="C76" s="15" t="s">
        <v>13</v>
      </c>
      <c r="D76" s="5">
        <v>3.7419354838709673E-2</v>
      </c>
      <c r="E76" s="4">
        <v>0</v>
      </c>
      <c r="F76" s="4">
        <v>0.1</v>
      </c>
      <c r="G76" s="4">
        <v>0</v>
      </c>
      <c r="H76" s="4">
        <v>0</v>
      </c>
      <c r="I76" s="4">
        <v>0</v>
      </c>
      <c r="J76" s="4">
        <v>0.1</v>
      </c>
      <c r="K76" s="4">
        <v>0.1</v>
      </c>
      <c r="L76" s="4">
        <v>-0.1</v>
      </c>
      <c r="M76" s="4">
        <v>-0.1</v>
      </c>
      <c r="N76" s="4">
        <v>-0.2</v>
      </c>
      <c r="O76" s="4">
        <v>-0.1</v>
      </c>
      <c r="P76" s="4">
        <v>-0.1</v>
      </c>
      <c r="Q76" s="4">
        <v>-0.2</v>
      </c>
      <c r="R76" s="4">
        <v>0.1</v>
      </c>
      <c r="S76" s="4">
        <v>-0.2</v>
      </c>
      <c r="T76" s="4">
        <v>-0.1</v>
      </c>
      <c r="U76" s="4">
        <v>-0.3</v>
      </c>
      <c r="V76" s="4">
        <v>-0.2</v>
      </c>
      <c r="W76" s="4">
        <v>-0.2</v>
      </c>
      <c r="X76" s="4">
        <v>-0.2</v>
      </c>
      <c r="Y76" s="4">
        <v>-0.2</v>
      </c>
      <c r="Z76" s="4">
        <v>-0.2</v>
      </c>
      <c r="AA76" s="4">
        <v>-0.1</v>
      </c>
      <c r="AB76" s="4">
        <v>-0.2</v>
      </c>
      <c r="AC76" s="4">
        <v>-0.2</v>
      </c>
      <c r="AD76" s="4">
        <v>-0.1</v>
      </c>
      <c r="AE76" s="4">
        <v>-0.1</v>
      </c>
      <c r="AF76" s="10">
        <f t="shared" si="1"/>
        <v>-0.1</v>
      </c>
    </row>
    <row r="77" spans="1:32" x14ac:dyDescent="0.2">
      <c r="A77" t="s">
        <v>421</v>
      </c>
      <c r="B77" s="19"/>
      <c r="C77" s="15" t="s">
        <v>13</v>
      </c>
      <c r="D77" s="5">
        <v>9.6774193548387097E-4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10">
        <f t="shared" si="1"/>
        <v>0</v>
      </c>
    </row>
    <row r="78" spans="1:32" ht="16" x14ac:dyDescent="0.2">
      <c r="A78" t="s">
        <v>333</v>
      </c>
      <c r="B78" s="24" t="s">
        <v>13</v>
      </c>
      <c r="C78" s="15" t="s">
        <v>13</v>
      </c>
      <c r="D78" s="5">
        <v>9.1612903225806466E-2</v>
      </c>
      <c r="E78" s="4">
        <v>-0.1</v>
      </c>
      <c r="F78" s="4">
        <v>0</v>
      </c>
      <c r="G78" s="4">
        <v>-0.1</v>
      </c>
      <c r="H78" s="4">
        <v>-0.1</v>
      </c>
      <c r="I78" s="4">
        <v>-0.1</v>
      </c>
      <c r="J78" s="4">
        <v>0</v>
      </c>
      <c r="K78" s="4">
        <v>0</v>
      </c>
      <c r="L78" s="4">
        <v>-0.1</v>
      </c>
      <c r="M78" s="4">
        <v>-0.2</v>
      </c>
      <c r="N78" s="4">
        <v>-0.1</v>
      </c>
      <c r="O78" s="4">
        <v>-0.1</v>
      </c>
      <c r="P78" s="4">
        <v>-0.1</v>
      </c>
      <c r="Q78" s="4">
        <v>-0.2</v>
      </c>
      <c r="R78" s="4">
        <v>-0.1</v>
      </c>
      <c r="S78" s="4">
        <v>-0.3</v>
      </c>
      <c r="T78" s="4">
        <v>-0.2</v>
      </c>
      <c r="U78" s="4">
        <v>-0.3</v>
      </c>
      <c r="V78" s="4">
        <v>-0.3</v>
      </c>
      <c r="W78" s="4">
        <v>-0.3</v>
      </c>
      <c r="X78" s="4">
        <v>-0.3</v>
      </c>
      <c r="Y78" s="4">
        <v>-0.3</v>
      </c>
      <c r="Z78" s="4">
        <v>-0.1</v>
      </c>
      <c r="AA78" s="4">
        <v>-0.2</v>
      </c>
      <c r="AB78" s="4">
        <v>-0.3</v>
      </c>
      <c r="AC78" s="4">
        <v>-0.3</v>
      </c>
      <c r="AD78" s="4">
        <v>-0.3</v>
      </c>
      <c r="AE78" s="4">
        <v>-0.2</v>
      </c>
      <c r="AF78" s="10">
        <f t="shared" si="1"/>
        <v>-0.17307692307692304</v>
      </c>
    </row>
    <row r="79" spans="1:32" ht="16" x14ac:dyDescent="0.2">
      <c r="A79" t="s">
        <v>334</v>
      </c>
      <c r="B79" s="24" t="s">
        <v>13</v>
      </c>
      <c r="C79" s="15" t="s">
        <v>13</v>
      </c>
      <c r="D79" s="5">
        <v>7.7419354838709639E-2</v>
      </c>
      <c r="E79" s="4">
        <v>-0.1</v>
      </c>
      <c r="F79" s="4">
        <v>0</v>
      </c>
      <c r="G79" s="4">
        <v>0</v>
      </c>
      <c r="H79" s="4">
        <v>0</v>
      </c>
      <c r="I79" s="4">
        <v>0</v>
      </c>
      <c r="J79" s="4">
        <v>0.1</v>
      </c>
      <c r="K79" s="4">
        <v>0.1</v>
      </c>
      <c r="L79" s="4">
        <v>-0.1</v>
      </c>
      <c r="M79" s="4">
        <v>-0.1</v>
      </c>
      <c r="N79" s="4">
        <v>0</v>
      </c>
      <c r="O79" s="4">
        <v>0</v>
      </c>
      <c r="P79" s="4">
        <v>0</v>
      </c>
      <c r="Q79" s="4">
        <v>0</v>
      </c>
      <c r="R79" s="4">
        <v>0.1</v>
      </c>
      <c r="S79" s="4">
        <v>-0.1</v>
      </c>
      <c r="T79" s="4">
        <v>-0.1</v>
      </c>
      <c r="U79" s="4">
        <v>-0.2</v>
      </c>
      <c r="V79" s="4">
        <v>-0.2</v>
      </c>
      <c r="W79" s="4">
        <v>-0.2</v>
      </c>
      <c r="X79" s="4">
        <v>-0.2</v>
      </c>
      <c r="Y79" s="4">
        <v>-0.2</v>
      </c>
      <c r="Z79" s="4">
        <v>-0.3</v>
      </c>
      <c r="AA79" s="4">
        <v>-0.2</v>
      </c>
      <c r="AB79" s="4">
        <v>-0.2</v>
      </c>
      <c r="AC79" s="4">
        <v>-0.2</v>
      </c>
      <c r="AD79" s="4">
        <v>-0.2</v>
      </c>
      <c r="AE79" s="4">
        <v>-0.1</v>
      </c>
      <c r="AF79" s="10">
        <f t="shared" si="1"/>
        <v>-8.8461538461538466E-2</v>
      </c>
    </row>
    <row r="80" spans="1:32" ht="16" x14ac:dyDescent="0.2">
      <c r="A80" t="s">
        <v>335</v>
      </c>
      <c r="B80" s="24" t="s">
        <v>13</v>
      </c>
      <c r="C80" s="15" t="s">
        <v>13</v>
      </c>
      <c r="D80" s="5">
        <v>0.12096774193548387</v>
      </c>
      <c r="E80" s="4">
        <v>0</v>
      </c>
      <c r="F80" s="4">
        <v>-0.3</v>
      </c>
      <c r="G80" s="4">
        <v>-0.2</v>
      </c>
      <c r="H80" s="4">
        <v>0</v>
      </c>
      <c r="I80" s="4">
        <v>0</v>
      </c>
      <c r="J80" s="4">
        <v>0</v>
      </c>
      <c r="K80" s="4">
        <v>0.1</v>
      </c>
      <c r="L80" s="4">
        <v>-0.1</v>
      </c>
      <c r="M80" s="4">
        <v>-0.1</v>
      </c>
      <c r="N80" s="4">
        <v>-0.1</v>
      </c>
      <c r="O80" s="4">
        <v>-0.1</v>
      </c>
      <c r="P80" s="4">
        <v>-0.1</v>
      </c>
      <c r="Q80" s="4">
        <v>-0.1</v>
      </c>
      <c r="R80" s="4">
        <v>0.1</v>
      </c>
      <c r="S80" s="4">
        <v>-0.2</v>
      </c>
      <c r="T80" s="4">
        <v>-0.1</v>
      </c>
      <c r="U80" s="4">
        <v>-0.3</v>
      </c>
      <c r="V80" s="4">
        <v>-0.2</v>
      </c>
      <c r="W80" s="4">
        <v>-0.2</v>
      </c>
      <c r="X80" s="4">
        <v>-0.2</v>
      </c>
      <c r="Y80" s="4">
        <v>-0.3</v>
      </c>
      <c r="Z80" s="4">
        <v>-0.3</v>
      </c>
      <c r="AA80" s="4">
        <v>-0.2</v>
      </c>
      <c r="AB80" s="4">
        <v>-0.2</v>
      </c>
      <c r="AC80" s="4">
        <v>-0.3</v>
      </c>
      <c r="AD80" s="4">
        <v>-0.2</v>
      </c>
      <c r="AE80" s="4">
        <v>-0.1</v>
      </c>
      <c r="AF80" s="10">
        <f t="shared" si="1"/>
        <v>-0.13846153846153847</v>
      </c>
    </row>
    <row r="81" spans="1:32" x14ac:dyDescent="0.2">
      <c r="A81" t="s">
        <v>422</v>
      </c>
      <c r="B81" s="19"/>
      <c r="C81" s="15" t="s">
        <v>13</v>
      </c>
      <c r="D81" s="5">
        <v>-0.15000000000000002</v>
      </c>
      <c r="E81" s="4">
        <v>-0.2</v>
      </c>
      <c r="F81" s="4">
        <v>-0.1</v>
      </c>
      <c r="G81" s="4">
        <v>-0.2</v>
      </c>
      <c r="H81" s="4">
        <v>-0.3</v>
      </c>
      <c r="I81" s="4">
        <v>-0.3</v>
      </c>
      <c r="J81" s="4">
        <v>-0.1</v>
      </c>
      <c r="K81" s="4">
        <v>-0.2</v>
      </c>
      <c r="L81" s="4">
        <v>-0.2</v>
      </c>
      <c r="M81" s="4">
        <v>-0.3</v>
      </c>
      <c r="N81" s="4">
        <v>-0.2</v>
      </c>
      <c r="O81" s="4">
        <v>-0.2</v>
      </c>
      <c r="P81" s="4">
        <v>-0.3</v>
      </c>
      <c r="Q81" s="4">
        <v>-0.2</v>
      </c>
      <c r="R81" s="4">
        <v>-0.2</v>
      </c>
      <c r="S81" s="4">
        <v>-0.2</v>
      </c>
      <c r="T81" s="4">
        <v>-0.2</v>
      </c>
      <c r="U81" s="4">
        <v>-0.3</v>
      </c>
      <c r="V81" s="4">
        <v>-0.3</v>
      </c>
      <c r="W81" s="4">
        <v>-0.4</v>
      </c>
      <c r="X81" s="4">
        <v>-0.3</v>
      </c>
      <c r="Y81" s="4">
        <v>-0.4</v>
      </c>
      <c r="Z81" s="4">
        <v>-0.3</v>
      </c>
      <c r="AA81" s="4">
        <v>-0.2</v>
      </c>
      <c r="AB81" s="4">
        <v>-0.3</v>
      </c>
      <c r="AC81" s="4">
        <v>-0.3</v>
      </c>
      <c r="AD81" s="4">
        <v>-0.3</v>
      </c>
      <c r="AE81" s="4">
        <v>-0.2</v>
      </c>
      <c r="AF81" s="10">
        <f t="shared" si="1"/>
        <v>-0.25000000000000006</v>
      </c>
    </row>
    <row r="82" spans="1:32" x14ac:dyDescent="0.2">
      <c r="A82" t="s">
        <v>423</v>
      </c>
      <c r="B82" s="19"/>
      <c r="C82" s="15" t="s">
        <v>13</v>
      </c>
      <c r="D82" s="5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10">
        <f t="shared" si="1"/>
        <v>0</v>
      </c>
    </row>
    <row r="83" spans="1:32" ht="16" x14ac:dyDescent="0.2">
      <c r="A83" t="s">
        <v>348</v>
      </c>
      <c r="B83" s="21" t="s">
        <v>13</v>
      </c>
      <c r="C83" s="15" t="s">
        <v>13</v>
      </c>
      <c r="D83" s="5">
        <v>7.0903225806451626</v>
      </c>
      <c r="E83" s="4">
        <v>-2.6</v>
      </c>
      <c r="F83" s="4">
        <v>-0.5</v>
      </c>
      <c r="G83" s="4">
        <v>-1.4</v>
      </c>
      <c r="H83" s="4">
        <v>-0.8</v>
      </c>
      <c r="I83" s="4">
        <v>0.9</v>
      </c>
      <c r="J83" s="4">
        <v>-0.4</v>
      </c>
      <c r="K83" s="4">
        <v>0.3</v>
      </c>
      <c r="L83" s="4">
        <v>-1</v>
      </c>
      <c r="M83" s="4">
        <v>-2.7</v>
      </c>
      <c r="N83" s="4">
        <v>-0.4</v>
      </c>
      <c r="O83" s="4">
        <v>-0.1</v>
      </c>
      <c r="P83" s="4">
        <v>-1.3</v>
      </c>
      <c r="Q83" s="4">
        <v>-0.8</v>
      </c>
      <c r="R83" s="4">
        <v>3.1</v>
      </c>
      <c r="S83" s="4">
        <v>-2.2999999999999998</v>
      </c>
      <c r="T83" s="4">
        <v>-1.6</v>
      </c>
      <c r="U83" s="4">
        <v>-4.4000000000000004</v>
      </c>
      <c r="V83" s="4">
        <v>-4</v>
      </c>
      <c r="W83" s="4">
        <v>-3.1</v>
      </c>
      <c r="X83" s="4">
        <v>-1.2</v>
      </c>
      <c r="Y83" s="4">
        <v>-1.1000000000000001</v>
      </c>
      <c r="Z83" s="4">
        <v>-1.4</v>
      </c>
      <c r="AA83" s="4">
        <v>-2.4</v>
      </c>
      <c r="AB83" s="4">
        <v>-3.4</v>
      </c>
      <c r="AC83" s="4">
        <v>-2.5</v>
      </c>
      <c r="AD83" s="4">
        <v>-0.6</v>
      </c>
      <c r="AE83" s="4">
        <v>0.4</v>
      </c>
      <c r="AF83" s="10">
        <f t="shared" si="1"/>
        <v>-1.3730769230769231</v>
      </c>
    </row>
    <row r="84" spans="1:32" ht="16" x14ac:dyDescent="0.2">
      <c r="A84" t="s">
        <v>336</v>
      </c>
      <c r="B84" s="24" t="s">
        <v>13</v>
      </c>
      <c r="C84" s="15" t="s">
        <v>13</v>
      </c>
      <c r="D84" s="5">
        <v>0.3541935483870966</v>
      </c>
      <c r="E84" s="4">
        <v>-0.3</v>
      </c>
      <c r="F84" s="4">
        <v>-0.8</v>
      </c>
      <c r="G84" s="4">
        <v>-0.8</v>
      </c>
      <c r="H84" s="4">
        <v>-0.4</v>
      </c>
      <c r="I84" s="4">
        <v>-0.1</v>
      </c>
      <c r="J84" s="4">
        <v>-0.1</v>
      </c>
      <c r="K84" s="4">
        <v>0</v>
      </c>
      <c r="L84" s="4">
        <v>-0.5</v>
      </c>
      <c r="M84" s="4">
        <v>-0.5</v>
      </c>
      <c r="N84" s="4">
        <v>-0.4</v>
      </c>
      <c r="O84" s="4">
        <v>-0.4</v>
      </c>
      <c r="P84" s="4">
        <v>-0.5</v>
      </c>
      <c r="Q84" s="4">
        <v>-0.6</v>
      </c>
      <c r="R84" s="4">
        <v>-0.2</v>
      </c>
      <c r="S84" s="4">
        <v>-0.9</v>
      </c>
      <c r="T84" s="4">
        <v>-0.7</v>
      </c>
      <c r="U84" s="4">
        <v>-1</v>
      </c>
      <c r="V84" s="4">
        <v>-1</v>
      </c>
      <c r="W84" s="4">
        <v>-1.1000000000000001</v>
      </c>
      <c r="X84" s="4">
        <v>-1.2</v>
      </c>
      <c r="Y84" s="4">
        <v>-1.1000000000000001</v>
      </c>
      <c r="Z84" s="4">
        <v>-1.4</v>
      </c>
      <c r="AA84" s="4">
        <v>-1</v>
      </c>
      <c r="AB84" s="4">
        <v>-1.1000000000000001</v>
      </c>
      <c r="AC84" s="4">
        <v>-1.2</v>
      </c>
      <c r="AD84" s="4">
        <v>-1</v>
      </c>
      <c r="AE84" s="4">
        <v>-0.8</v>
      </c>
      <c r="AF84" s="10">
        <f t="shared" si="1"/>
        <v>-0.7038461538461539</v>
      </c>
    </row>
    <row r="85" spans="1:32" x14ac:dyDescent="0.2">
      <c r="A85" t="s">
        <v>424</v>
      </c>
      <c r="B85" s="19"/>
      <c r="C85" s="15" t="s">
        <v>13</v>
      </c>
      <c r="D85" s="5">
        <v>2.0967741935483872E-2</v>
      </c>
      <c r="E85" s="4">
        <v>0</v>
      </c>
      <c r="F85" s="4">
        <v>0.1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-0.1</v>
      </c>
      <c r="T85" s="4">
        <v>0</v>
      </c>
      <c r="U85" s="4">
        <v>-0.2</v>
      </c>
      <c r="V85" s="4">
        <v>-0.1</v>
      </c>
      <c r="W85" s="4">
        <v>-0.2</v>
      </c>
      <c r="X85" s="4">
        <v>-0.2</v>
      </c>
      <c r="Y85" s="4">
        <v>-0.2</v>
      </c>
      <c r="Z85" s="4">
        <v>-0.2</v>
      </c>
      <c r="AA85" s="4">
        <v>0</v>
      </c>
      <c r="AB85" s="4">
        <v>-0.1</v>
      </c>
      <c r="AC85" s="4">
        <v>-0.2</v>
      </c>
      <c r="AD85" s="4">
        <v>-0.2</v>
      </c>
      <c r="AE85" s="4">
        <v>0</v>
      </c>
      <c r="AF85" s="10">
        <f t="shared" si="1"/>
        <v>-6.1538461538461535E-2</v>
      </c>
    </row>
    <row r="86" spans="1:32" ht="16" x14ac:dyDescent="0.2">
      <c r="A86" t="s">
        <v>339</v>
      </c>
      <c r="B86" s="24" t="s">
        <v>13</v>
      </c>
      <c r="C86" s="15" t="s">
        <v>13</v>
      </c>
      <c r="D86" s="5">
        <v>0.32387096774193552</v>
      </c>
      <c r="E86" s="4">
        <v>0</v>
      </c>
      <c r="F86" s="4">
        <v>0</v>
      </c>
      <c r="G86" s="4">
        <v>-0.1</v>
      </c>
      <c r="H86" s="4">
        <v>0</v>
      </c>
      <c r="I86" s="4">
        <v>0.2</v>
      </c>
      <c r="J86" s="4">
        <v>0.1</v>
      </c>
      <c r="K86" s="4">
        <v>0.2</v>
      </c>
      <c r="L86" s="4">
        <v>-0.2</v>
      </c>
      <c r="M86" s="4">
        <v>-0.2</v>
      </c>
      <c r="N86" s="4">
        <v>-0.1</v>
      </c>
      <c r="O86" s="4">
        <v>-0.1</v>
      </c>
      <c r="P86" s="4">
        <v>-0.1</v>
      </c>
      <c r="Q86" s="4">
        <v>-0.2</v>
      </c>
      <c r="R86" s="4">
        <v>0.3</v>
      </c>
      <c r="S86" s="4">
        <v>-0.3</v>
      </c>
      <c r="T86" s="4">
        <v>-0.1</v>
      </c>
      <c r="U86" s="4">
        <v>-0.4</v>
      </c>
      <c r="V86" s="4">
        <v>-0.3</v>
      </c>
      <c r="W86" s="4">
        <v>-0.2</v>
      </c>
      <c r="X86" s="4">
        <v>-0.3</v>
      </c>
      <c r="Y86" s="4">
        <v>-0.3</v>
      </c>
      <c r="Z86" s="4">
        <v>-0.2</v>
      </c>
      <c r="AA86" s="4">
        <v>-0.3</v>
      </c>
      <c r="AB86" s="4">
        <v>-0.4</v>
      </c>
      <c r="AC86" s="4">
        <v>-0.3</v>
      </c>
      <c r="AD86" s="4">
        <v>-0.4</v>
      </c>
      <c r="AE86" s="4">
        <v>-0.3</v>
      </c>
      <c r="AF86" s="10">
        <f t="shared" si="1"/>
        <v>-0.1423076923076923</v>
      </c>
    </row>
    <row r="87" spans="1:32" ht="16" x14ac:dyDescent="0.2">
      <c r="A87" t="s">
        <v>338</v>
      </c>
      <c r="B87" s="24" t="s">
        <v>13</v>
      </c>
      <c r="C87" s="15" t="s">
        <v>13</v>
      </c>
      <c r="D87" s="5">
        <v>0.2480645161290323</v>
      </c>
      <c r="E87" s="4">
        <v>0.1</v>
      </c>
      <c r="F87" s="4">
        <v>0.1</v>
      </c>
      <c r="G87" s="4">
        <v>0</v>
      </c>
      <c r="H87" s="4">
        <v>0</v>
      </c>
      <c r="I87" s="4">
        <v>0.2</v>
      </c>
      <c r="J87" s="4">
        <v>0.1</v>
      </c>
      <c r="K87" s="4">
        <v>0.2</v>
      </c>
      <c r="L87" s="4">
        <v>-0.1</v>
      </c>
      <c r="M87" s="4">
        <v>0</v>
      </c>
      <c r="N87" s="4">
        <v>0</v>
      </c>
      <c r="O87" s="4">
        <v>0</v>
      </c>
      <c r="P87" s="4">
        <v>0</v>
      </c>
      <c r="Q87" s="4">
        <v>-0.1</v>
      </c>
      <c r="R87" s="4">
        <v>0.3</v>
      </c>
      <c r="S87" s="4">
        <v>-0.1</v>
      </c>
      <c r="T87" s="4">
        <v>0</v>
      </c>
      <c r="U87" s="4">
        <v>-0.1</v>
      </c>
      <c r="V87" s="4">
        <v>-0.1</v>
      </c>
      <c r="W87" s="4">
        <v>0</v>
      </c>
      <c r="X87" s="4">
        <v>0</v>
      </c>
      <c r="Y87" s="4">
        <v>-0.1</v>
      </c>
      <c r="Z87" s="4">
        <v>0</v>
      </c>
      <c r="AA87" s="4">
        <v>0</v>
      </c>
      <c r="AB87" s="4">
        <v>-0.1</v>
      </c>
      <c r="AC87" s="4">
        <v>-0.1</v>
      </c>
      <c r="AD87" s="4">
        <v>0</v>
      </c>
      <c r="AE87" s="4">
        <v>0</v>
      </c>
      <c r="AF87" s="10">
        <f t="shared" si="1"/>
        <v>7.6923076923076979E-3</v>
      </c>
    </row>
    <row r="88" spans="1:32" ht="16" x14ac:dyDescent="0.2">
      <c r="A88" t="s">
        <v>346</v>
      </c>
      <c r="B88" s="24" t="s">
        <v>13</v>
      </c>
      <c r="C88" s="15" t="s">
        <v>13</v>
      </c>
      <c r="D88" s="5">
        <v>1.9090322580645167</v>
      </c>
      <c r="E88" s="4">
        <v>-0.9</v>
      </c>
      <c r="F88" s="4">
        <v>-0.4</v>
      </c>
      <c r="G88" s="4">
        <v>-1</v>
      </c>
      <c r="H88" s="4">
        <v>-0.7</v>
      </c>
      <c r="I88" s="4">
        <v>0.1</v>
      </c>
      <c r="J88" s="4">
        <v>-0.4</v>
      </c>
      <c r="K88" s="4">
        <v>-0.2</v>
      </c>
      <c r="L88" s="4">
        <v>-0.9</v>
      </c>
      <c r="M88" s="4">
        <v>-1.8</v>
      </c>
      <c r="N88" s="4">
        <v>-0.6</v>
      </c>
      <c r="O88" s="4">
        <v>-0.7</v>
      </c>
      <c r="P88" s="4">
        <v>-1.1000000000000001</v>
      </c>
      <c r="Q88" s="4">
        <v>-0.9</v>
      </c>
      <c r="R88" s="4">
        <v>0.4</v>
      </c>
      <c r="S88" s="4">
        <v>-1.3</v>
      </c>
      <c r="T88" s="4">
        <v>-0.6</v>
      </c>
      <c r="U88" s="4">
        <v>-2</v>
      </c>
      <c r="V88" s="4">
        <v>-1.7</v>
      </c>
      <c r="W88" s="4">
        <v>-1.3</v>
      </c>
      <c r="X88" s="4">
        <v>-1.1000000000000001</v>
      </c>
      <c r="Y88" s="4">
        <v>-1</v>
      </c>
      <c r="Z88" s="4">
        <v>-0.5</v>
      </c>
      <c r="AA88" s="4">
        <v>-1</v>
      </c>
      <c r="AB88" s="4">
        <v>-1.7</v>
      </c>
      <c r="AC88" s="4">
        <v>-1.2</v>
      </c>
      <c r="AD88" s="4">
        <v>-1.2</v>
      </c>
      <c r="AE88" s="4">
        <v>-1.1000000000000001</v>
      </c>
      <c r="AF88" s="10">
        <f t="shared" si="1"/>
        <v>-0.91153846153846152</v>
      </c>
    </row>
    <row r="89" spans="1:32" ht="16" x14ac:dyDescent="0.2">
      <c r="A89" t="s">
        <v>341</v>
      </c>
      <c r="B89" s="24" t="s">
        <v>13</v>
      </c>
      <c r="C89" s="15" t="s">
        <v>13</v>
      </c>
      <c r="D89" s="5">
        <v>0.51096774193548378</v>
      </c>
      <c r="E89" s="4">
        <v>-0.2</v>
      </c>
      <c r="F89" s="4">
        <v>-0.1</v>
      </c>
      <c r="G89" s="4">
        <v>-0.3</v>
      </c>
      <c r="H89" s="4">
        <v>-0.1</v>
      </c>
      <c r="I89" s="4">
        <v>0.2</v>
      </c>
      <c r="J89" s="4">
        <v>0</v>
      </c>
      <c r="K89" s="4">
        <v>0.2</v>
      </c>
      <c r="L89" s="4">
        <v>-0.4</v>
      </c>
      <c r="M89" s="4">
        <v>-0.3</v>
      </c>
      <c r="N89" s="4">
        <v>-0.1</v>
      </c>
      <c r="O89" s="4">
        <v>-0.1</v>
      </c>
      <c r="P89" s="4">
        <v>-0.2</v>
      </c>
      <c r="Q89" s="4">
        <v>-0.3</v>
      </c>
      <c r="R89" s="4">
        <v>0.3</v>
      </c>
      <c r="S89" s="4">
        <v>-0.3</v>
      </c>
      <c r="T89" s="4">
        <v>-0.1</v>
      </c>
      <c r="U89" s="4">
        <v>-0.4</v>
      </c>
      <c r="V89" s="4">
        <v>-0.4</v>
      </c>
      <c r="W89" s="4">
        <v>-0.2</v>
      </c>
      <c r="X89" s="4">
        <v>0</v>
      </c>
      <c r="Y89" s="4">
        <v>-0.1</v>
      </c>
      <c r="Z89" s="4">
        <v>0</v>
      </c>
      <c r="AA89" s="4">
        <v>-0.1</v>
      </c>
      <c r="AB89" s="4">
        <v>-0.2</v>
      </c>
      <c r="AC89" s="4">
        <v>-0.2</v>
      </c>
      <c r="AD89" s="4">
        <v>-0.2</v>
      </c>
      <c r="AE89" s="4">
        <v>-0.1</v>
      </c>
      <c r="AF89" s="10">
        <f t="shared" si="1"/>
        <v>-0.1384615384615385</v>
      </c>
    </row>
    <row r="90" spans="1:32" ht="16" x14ac:dyDescent="0.2">
      <c r="A90" t="s">
        <v>344</v>
      </c>
      <c r="B90" s="24" t="s">
        <v>13</v>
      </c>
      <c r="C90" s="15" t="s">
        <v>13</v>
      </c>
      <c r="D90" s="5">
        <v>0.94677419354838721</v>
      </c>
      <c r="E90" s="4">
        <v>-1.1000000000000001</v>
      </c>
      <c r="F90" s="4">
        <v>-0.9</v>
      </c>
      <c r="G90" s="4">
        <v>-1.3</v>
      </c>
      <c r="H90" s="4">
        <v>-1</v>
      </c>
      <c r="I90" s="4">
        <v>-0.5</v>
      </c>
      <c r="J90" s="4">
        <v>-0.8</v>
      </c>
      <c r="K90" s="4">
        <v>-0.7</v>
      </c>
      <c r="L90" s="4">
        <v>-1.2</v>
      </c>
      <c r="M90" s="4">
        <v>-1.4</v>
      </c>
      <c r="N90" s="4">
        <v>-1.1000000000000001</v>
      </c>
      <c r="O90" s="4">
        <v>-1.3</v>
      </c>
      <c r="P90" s="4">
        <v>-1.3</v>
      </c>
      <c r="Q90" s="4">
        <v>-1.4</v>
      </c>
      <c r="R90" s="4">
        <v>-0.2</v>
      </c>
      <c r="S90" s="4">
        <v>-1.4</v>
      </c>
      <c r="T90" s="4">
        <v>-1</v>
      </c>
      <c r="U90" s="4">
        <v>-1.8</v>
      </c>
      <c r="V90" s="4">
        <v>-1.7</v>
      </c>
      <c r="W90" s="4">
        <v>-1.5</v>
      </c>
      <c r="X90" s="4">
        <v>-1.4</v>
      </c>
      <c r="Y90" s="4">
        <v>-1.5</v>
      </c>
      <c r="Z90" s="4">
        <v>-1.1000000000000001</v>
      </c>
      <c r="AA90" s="4">
        <v>-1.3</v>
      </c>
      <c r="AB90" s="4">
        <v>-1.7</v>
      </c>
      <c r="AC90" s="4">
        <v>-1.5</v>
      </c>
      <c r="AD90" s="4">
        <v>-1.4</v>
      </c>
      <c r="AE90" s="4">
        <v>-1.3</v>
      </c>
      <c r="AF90" s="10">
        <f t="shared" si="1"/>
        <v>-1.2115384615384615</v>
      </c>
    </row>
    <row r="91" spans="1:32" ht="16" x14ac:dyDescent="0.2">
      <c r="A91" t="s">
        <v>342</v>
      </c>
      <c r="B91" s="24" t="s">
        <v>13</v>
      </c>
      <c r="C91" s="15" t="s">
        <v>13</v>
      </c>
      <c r="D91" s="5">
        <v>1.7732258064516129</v>
      </c>
      <c r="E91" s="4">
        <v>-1.1000000000000001</v>
      </c>
      <c r="F91" s="4">
        <v>-1</v>
      </c>
      <c r="G91" s="4">
        <v>-1.5</v>
      </c>
      <c r="H91" s="4">
        <v>-1</v>
      </c>
      <c r="I91" s="4">
        <v>-0.2</v>
      </c>
      <c r="J91" s="4">
        <v>-0.9</v>
      </c>
      <c r="K91" s="4">
        <v>-0.4</v>
      </c>
      <c r="L91" s="4">
        <v>-1.6</v>
      </c>
      <c r="M91" s="4">
        <v>-1.7</v>
      </c>
      <c r="N91" s="4">
        <v>-1.4</v>
      </c>
      <c r="O91" s="4">
        <v>-1.2</v>
      </c>
      <c r="P91" s="4">
        <v>-1.2</v>
      </c>
      <c r="Q91" s="4">
        <v>-1.6</v>
      </c>
      <c r="R91" s="4">
        <v>0.4</v>
      </c>
      <c r="S91" s="4">
        <v>-1.8</v>
      </c>
      <c r="T91" s="4">
        <v>-0.7</v>
      </c>
      <c r="U91" s="4">
        <v>-1.9</v>
      </c>
      <c r="V91" s="4">
        <v>-1.7</v>
      </c>
      <c r="W91" s="4">
        <v>-1.1000000000000001</v>
      </c>
      <c r="X91" s="4">
        <v>-0.6</v>
      </c>
      <c r="Y91" s="4">
        <v>-0.8</v>
      </c>
      <c r="Z91" s="4">
        <v>-0.3</v>
      </c>
      <c r="AA91" s="4">
        <v>-0.7</v>
      </c>
      <c r="AB91" s="4">
        <v>-1</v>
      </c>
      <c r="AC91" s="4">
        <v>-0.7</v>
      </c>
      <c r="AD91" s="4">
        <v>-0.5</v>
      </c>
      <c r="AE91" s="4">
        <v>-0.2</v>
      </c>
      <c r="AF91" s="10">
        <f t="shared" si="1"/>
        <v>-1.0076923076923077</v>
      </c>
    </row>
    <row r="92" spans="1:32" ht="16" x14ac:dyDescent="0.2">
      <c r="A92" t="s">
        <v>343</v>
      </c>
      <c r="B92" s="24" t="s">
        <v>13</v>
      </c>
      <c r="C92" s="15" t="s">
        <v>13</v>
      </c>
      <c r="D92" s="5">
        <v>0.73612903225806436</v>
      </c>
      <c r="E92" s="4">
        <v>-0.3</v>
      </c>
      <c r="F92" s="4">
        <v>-0.4</v>
      </c>
      <c r="G92" s="4">
        <v>-0.3</v>
      </c>
      <c r="H92" s="4">
        <v>-0.2</v>
      </c>
      <c r="I92" s="4">
        <v>0.1</v>
      </c>
      <c r="J92" s="4">
        <v>-0.2</v>
      </c>
      <c r="K92" s="4">
        <v>0</v>
      </c>
      <c r="L92" s="4">
        <v>-0.4</v>
      </c>
      <c r="M92" s="4">
        <v>-0.6</v>
      </c>
      <c r="N92" s="4">
        <v>-0.6</v>
      </c>
      <c r="O92" s="4">
        <v>-0.9</v>
      </c>
      <c r="P92" s="4">
        <v>-1.1000000000000001</v>
      </c>
      <c r="Q92" s="4">
        <v>-1.5</v>
      </c>
      <c r="R92" s="4">
        <v>-0.5</v>
      </c>
      <c r="S92" s="4">
        <v>-1.5</v>
      </c>
      <c r="T92" s="4">
        <v>-0.9</v>
      </c>
      <c r="U92" s="4">
        <v>-1.4</v>
      </c>
      <c r="V92" s="4">
        <v>-1.4</v>
      </c>
      <c r="W92" s="4">
        <v>-1.1000000000000001</v>
      </c>
      <c r="X92" s="4">
        <v>-1</v>
      </c>
      <c r="Y92" s="4">
        <v>-1.2</v>
      </c>
      <c r="Z92" s="4">
        <v>-1.1000000000000001</v>
      </c>
      <c r="AA92" s="4">
        <v>-1.1000000000000001</v>
      </c>
      <c r="AB92" s="4">
        <v>-1.3</v>
      </c>
      <c r="AC92" s="4">
        <v>-1.2</v>
      </c>
      <c r="AD92" s="4">
        <v>-1.2</v>
      </c>
      <c r="AE92" s="4">
        <v>-0.9</v>
      </c>
      <c r="AF92" s="10">
        <f t="shared" si="1"/>
        <v>-0.81923076923076921</v>
      </c>
    </row>
    <row r="93" spans="1:32" ht="16" x14ac:dyDescent="0.2">
      <c r="A93" t="s">
        <v>256</v>
      </c>
      <c r="B93" s="24" t="s">
        <v>536</v>
      </c>
      <c r="C93" s="15" t="s">
        <v>13</v>
      </c>
      <c r="D93" s="5">
        <v>0.15483870967741936</v>
      </c>
      <c r="E93" s="4">
        <v>0.1</v>
      </c>
      <c r="F93" s="4">
        <v>0.2</v>
      </c>
      <c r="G93" s="4">
        <v>-0.8</v>
      </c>
      <c r="H93" s="4">
        <v>-1.6</v>
      </c>
      <c r="I93" s="4">
        <v>-1.1000000000000001</v>
      </c>
      <c r="J93" s="4">
        <v>-0.3</v>
      </c>
      <c r="K93" s="4">
        <v>0.1</v>
      </c>
      <c r="L93" s="4">
        <v>-0.2</v>
      </c>
      <c r="M93" s="4">
        <v>-0.4</v>
      </c>
      <c r="N93" s="4">
        <v>0</v>
      </c>
      <c r="O93" s="4">
        <v>-0.5</v>
      </c>
      <c r="P93" s="4">
        <v>-0.6</v>
      </c>
      <c r="Q93" s="4">
        <v>-0.9</v>
      </c>
      <c r="R93" s="4">
        <v>-0.7</v>
      </c>
      <c r="S93" s="4">
        <v>-1.7</v>
      </c>
      <c r="T93" s="4">
        <v>-0.3</v>
      </c>
      <c r="U93" s="4">
        <v>-0.9</v>
      </c>
      <c r="V93" s="4">
        <v>-0.4</v>
      </c>
      <c r="W93" s="4">
        <v>-0.5</v>
      </c>
      <c r="X93" s="4">
        <v>-0.5</v>
      </c>
      <c r="Y93" s="4">
        <v>-0.7</v>
      </c>
      <c r="Z93" s="4">
        <v>-0.5</v>
      </c>
      <c r="AA93" s="4">
        <v>-0.1</v>
      </c>
      <c r="AB93" s="4">
        <v>-1.2</v>
      </c>
      <c r="AC93" s="4">
        <v>-0.9</v>
      </c>
      <c r="AD93" s="4">
        <v>-0.5</v>
      </c>
      <c r="AE93" s="4">
        <v>-1.2</v>
      </c>
      <c r="AF93" s="10">
        <f t="shared" si="1"/>
        <v>-0.57307692307692304</v>
      </c>
    </row>
    <row r="94" spans="1:32" ht="16" x14ac:dyDescent="0.2">
      <c r="A94" t="s">
        <v>347</v>
      </c>
      <c r="B94" s="24" t="s">
        <v>13</v>
      </c>
      <c r="C94" s="15" t="s">
        <v>13</v>
      </c>
      <c r="D94" s="5">
        <v>0.60516129032258059</v>
      </c>
      <c r="E94" s="4">
        <v>-0.3</v>
      </c>
      <c r="F94" s="4">
        <v>0</v>
      </c>
      <c r="G94" s="4">
        <v>-0.5</v>
      </c>
      <c r="H94" s="4">
        <v>-0.2</v>
      </c>
      <c r="I94" s="4">
        <v>-0.1</v>
      </c>
      <c r="J94" s="4">
        <v>0</v>
      </c>
      <c r="K94" s="4">
        <v>-0.1</v>
      </c>
      <c r="L94" s="4">
        <v>-0.4</v>
      </c>
      <c r="M94" s="4">
        <v>-0.7</v>
      </c>
      <c r="N94" s="4">
        <v>-0.3</v>
      </c>
      <c r="O94" s="4">
        <v>-0.5</v>
      </c>
      <c r="P94" s="4">
        <v>-0.6</v>
      </c>
      <c r="Q94" s="4">
        <v>-0.5</v>
      </c>
      <c r="R94" s="4">
        <v>0.3</v>
      </c>
      <c r="S94" s="4">
        <v>-0.6</v>
      </c>
      <c r="T94" s="4">
        <v>-0.3</v>
      </c>
      <c r="U94" s="4">
        <v>-1</v>
      </c>
      <c r="V94" s="4">
        <v>-0.8</v>
      </c>
      <c r="W94" s="4">
        <v>-0.8</v>
      </c>
      <c r="X94" s="4">
        <v>-0.8</v>
      </c>
      <c r="Y94" s="4">
        <v>-1.1000000000000001</v>
      </c>
      <c r="Z94" s="4">
        <v>-0.3</v>
      </c>
      <c r="AA94" s="4">
        <v>-0.7</v>
      </c>
      <c r="AB94" s="4">
        <v>-0.9</v>
      </c>
      <c r="AC94" s="4">
        <v>-0.7</v>
      </c>
      <c r="AD94" s="4">
        <v>-0.7</v>
      </c>
      <c r="AE94" s="4">
        <v>-0.4</v>
      </c>
      <c r="AF94" s="10">
        <f t="shared" si="1"/>
        <v>-0.48461538461538456</v>
      </c>
    </row>
    <row r="95" spans="1:32" ht="16" x14ac:dyDescent="0.2">
      <c r="A95" t="s">
        <v>345</v>
      </c>
      <c r="B95" s="24" t="s">
        <v>13</v>
      </c>
      <c r="C95" s="15" t="s">
        <v>13</v>
      </c>
      <c r="D95" s="5">
        <v>0.67999999999999994</v>
      </c>
      <c r="E95" s="4">
        <v>-0.3</v>
      </c>
      <c r="F95" s="4">
        <v>0</v>
      </c>
      <c r="G95" s="4">
        <v>-0.4</v>
      </c>
      <c r="H95" s="4">
        <v>-0.2</v>
      </c>
      <c r="I95" s="4">
        <v>0.1</v>
      </c>
      <c r="J95" s="4">
        <v>0</v>
      </c>
      <c r="K95" s="4">
        <v>0.1</v>
      </c>
      <c r="L95" s="4">
        <v>-0.3</v>
      </c>
      <c r="M95" s="4">
        <v>-0.4</v>
      </c>
      <c r="N95" s="4">
        <v>-0.2</v>
      </c>
      <c r="O95" s="4">
        <v>-0.2</v>
      </c>
      <c r="P95" s="4">
        <v>-0.2</v>
      </c>
      <c r="Q95" s="4">
        <v>-0.3</v>
      </c>
      <c r="R95" s="4">
        <v>0.2</v>
      </c>
      <c r="S95" s="4">
        <v>-0.5</v>
      </c>
      <c r="T95" s="4">
        <v>-0.2</v>
      </c>
      <c r="U95" s="4">
        <v>-0.7</v>
      </c>
      <c r="V95" s="4">
        <v>-0.6</v>
      </c>
      <c r="W95" s="4">
        <v>-0.4</v>
      </c>
      <c r="X95" s="4">
        <v>-0.4</v>
      </c>
      <c r="Y95" s="4">
        <v>-0.3</v>
      </c>
      <c r="Z95" s="4">
        <v>-0.2</v>
      </c>
      <c r="AA95" s="4">
        <v>-0.2</v>
      </c>
      <c r="AB95" s="4">
        <v>-0.4</v>
      </c>
      <c r="AC95" s="4">
        <v>-0.3</v>
      </c>
      <c r="AD95" s="4">
        <v>-0.2</v>
      </c>
      <c r="AE95" s="4">
        <v>0</v>
      </c>
      <c r="AF95" s="10">
        <f t="shared" si="1"/>
        <v>-0.25000000000000006</v>
      </c>
    </row>
    <row r="96" spans="1:32" x14ac:dyDescent="0.2">
      <c r="A96" t="s">
        <v>255</v>
      </c>
      <c r="B96" s="4" t="s">
        <v>536</v>
      </c>
      <c r="C96" s="15" t="s">
        <v>13</v>
      </c>
      <c r="D96" s="5">
        <v>0.19322580645161291</v>
      </c>
      <c r="E96" s="4">
        <v>0.1</v>
      </c>
      <c r="F96" s="4">
        <v>0.9</v>
      </c>
      <c r="G96" s="4">
        <v>0.2</v>
      </c>
      <c r="H96" s="4">
        <v>0.4</v>
      </c>
      <c r="I96" s="4">
        <v>0.1</v>
      </c>
      <c r="J96" s="4">
        <v>0.7</v>
      </c>
      <c r="K96" s="4">
        <v>0.6</v>
      </c>
      <c r="L96" s="4">
        <v>-0.4</v>
      </c>
      <c r="M96" s="4">
        <v>-0.4</v>
      </c>
      <c r="N96" s="4">
        <v>0.5</v>
      </c>
      <c r="O96" s="4">
        <v>-0.4</v>
      </c>
      <c r="P96" s="4">
        <v>-0.4</v>
      </c>
      <c r="Q96" s="4">
        <v>-0.2</v>
      </c>
      <c r="R96" s="4">
        <v>0.8</v>
      </c>
      <c r="S96" s="4">
        <v>-0.6</v>
      </c>
      <c r="T96" s="4">
        <v>-0.2</v>
      </c>
      <c r="U96" s="4">
        <v>-1.6</v>
      </c>
      <c r="V96" s="4">
        <v>-1.1000000000000001</v>
      </c>
      <c r="W96" s="4">
        <v>-1.1000000000000001</v>
      </c>
      <c r="X96" s="4">
        <v>-1.3</v>
      </c>
      <c r="Y96" s="4">
        <v>-1.4</v>
      </c>
      <c r="Z96" s="4">
        <v>-0.9</v>
      </c>
      <c r="AA96" s="4">
        <v>0.4</v>
      </c>
      <c r="AB96" s="4">
        <v>-1</v>
      </c>
      <c r="AC96" s="4">
        <v>-1.6</v>
      </c>
      <c r="AD96" s="4">
        <v>-0.6</v>
      </c>
      <c r="AE96" s="4">
        <v>0.5</v>
      </c>
      <c r="AF96" s="10">
        <f t="shared" si="1"/>
        <v>-0.32692307692307687</v>
      </c>
    </row>
    <row r="97" spans="1:32" x14ac:dyDescent="0.2">
      <c r="A97" t="s">
        <v>254</v>
      </c>
      <c r="B97" s="4" t="s">
        <v>536</v>
      </c>
      <c r="C97" s="15" t="s">
        <v>13</v>
      </c>
      <c r="D97" s="5">
        <v>1.5125806451612904</v>
      </c>
      <c r="E97" s="4">
        <v>0.1</v>
      </c>
      <c r="F97" s="4">
        <v>0.9</v>
      </c>
      <c r="G97" s="4">
        <v>0.2</v>
      </c>
      <c r="H97" s="4">
        <v>0.6</v>
      </c>
      <c r="I97" s="4">
        <v>0.7</v>
      </c>
      <c r="J97" s="4">
        <v>0.7</v>
      </c>
      <c r="K97" s="4">
        <v>1.2</v>
      </c>
      <c r="L97" s="4">
        <v>0</v>
      </c>
      <c r="M97" s="4">
        <v>-0.1</v>
      </c>
      <c r="N97" s="4">
        <v>1.2</v>
      </c>
      <c r="O97" s="4">
        <v>0.4</v>
      </c>
      <c r="P97" s="4">
        <v>0.3</v>
      </c>
      <c r="Q97" s="4">
        <v>0.1</v>
      </c>
      <c r="R97" s="4">
        <v>1.4</v>
      </c>
      <c r="S97" s="4">
        <v>-0.1</v>
      </c>
      <c r="T97" s="4">
        <v>0.5</v>
      </c>
      <c r="U97" s="4">
        <v>-0.9</v>
      </c>
      <c r="V97" s="4">
        <v>0</v>
      </c>
      <c r="W97" s="4">
        <v>-0.5</v>
      </c>
      <c r="X97" s="4">
        <v>0.2</v>
      </c>
      <c r="Y97" s="4">
        <v>0.1</v>
      </c>
      <c r="Z97" s="4">
        <v>0.8</v>
      </c>
      <c r="AA97" s="4">
        <v>0.5</v>
      </c>
      <c r="AB97" s="4">
        <v>-0.6</v>
      </c>
      <c r="AC97" s="4">
        <v>-0.6</v>
      </c>
      <c r="AD97" s="4">
        <v>0.4</v>
      </c>
      <c r="AE97" s="4">
        <v>0.8</v>
      </c>
      <c r="AF97" s="10">
        <f t="shared" si="1"/>
        <v>0.28846153846153855</v>
      </c>
    </row>
    <row r="98" spans="1:32" x14ac:dyDescent="0.2">
      <c r="A98" t="s">
        <v>425</v>
      </c>
      <c r="C98" s="15" t="s">
        <v>13</v>
      </c>
      <c r="D98" s="5">
        <v>3.8709677419354834E-3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-0.1</v>
      </c>
      <c r="X98" s="4">
        <v>0</v>
      </c>
      <c r="Y98" s="4">
        <v>-0.1</v>
      </c>
      <c r="Z98" s="4">
        <v>0</v>
      </c>
      <c r="AA98" s="4">
        <v>0</v>
      </c>
      <c r="AB98" s="4">
        <v>0</v>
      </c>
      <c r="AC98" s="4">
        <v>-0.1</v>
      </c>
      <c r="AD98" s="4">
        <v>0</v>
      </c>
      <c r="AE98" s="4">
        <v>0</v>
      </c>
      <c r="AF98" s="10">
        <f t="shared" si="1"/>
        <v>-1.1538461538461541E-2</v>
      </c>
    </row>
    <row r="99" spans="1:32" x14ac:dyDescent="0.2">
      <c r="A99" t="s">
        <v>248</v>
      </c>
      <c r="B99" s="4" t="s">
        <v>536</v>
      </c>
      <c r="C99" s="15" t="s">
        <v>13</v>
      </c>
      <c r="D99" s="5">
        <v>1.064516129032258E-2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0.1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0.1</v>
      </c>
      <c r="S99" s="4">
        <v>0</v>
      </c>
      <c r="T99" s="4">
        <v>0</v>
      </c>
      <c r="U99" s="4">
        <v>-0.1</v>
      </c>
      <c r="V99" s="4">
        <v>-0.1</v>
      </c>
      <c r="W99" s="4">
        <v>-0.1</v>
      </c>
      <c r="X99" s="4">
        <v>-0.1</v>
      </c>
      <c r="Y99" s="4">
        <v>-0.2</v>
      </c>
      <c r="Z99" s="4">
        <v>0</v>
      </c>
      <c r="AA99" s="4">
        <v>0</v>
      </c>
      <c r="AB99" s="4">
        <v>-0.1</v>
      </c>
      <c r="AC99" s="4">
        <v>-0.1</v>
      </c>
      <c r="AD99" s="4">
        <v>0</v>
      </c>
      <c r="AE99" s="4">
        <v>0</v>
      </c>
      <c r="AF99" s="10">
        <f t="shared" si="1"/>
        <v>-2.3076923076923075E-2</v>
      </c>
    </row>
    <row r="100" spans="1:32" x14ac:dyDescent="0.2">
      <c r="A100" t="s">
        <v>426</v>
      </c>
      <c r="C100" s="15" t="s">
        <v>13</v>
      </c>
      <c r="D100" s="5">
        <v>4.8387096774193551E-3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10">
        <f t="shared" si="1"/>
        <v>0</v>
      </c>
    </row>
    <row r="101" spans="1:32" x14ac:dyDescent="0.2">
      <c r="A101" t="s">
        <v>427</v>
      </c>
      <c r="C101" s="15" t="s">
        <v>13</v>
      </c>
      <c r="D101" s="5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10">
        <f t="shared" si="1"/>
        <v>0</v>
      </c>
    </row>
    <row r="102" spans="1:32" x14ac:dyDescent="0.2">
      <c r="A102" t="s">
        <v>249</v>
      </c>
      <c r="B102" s="4" t="s">
        <v>536</v>
      </c>
      <c r="C102" s="15" t="s">
        <v>13</v>
      </c>
      <c r="D102" s="5">
        <v>1.9354838709677427E-2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10">
        <f t="shared" si="1"/>
        <v>0</v>
      </c>
    </row>
    <row r="103" spans="1:32" x14ac:dyDescent="0.2">
      <c r="A103" t="s">
        <v>253</v>
      </c>
      <c r="B103" s="4" t="s">
        <v>536</v>
      </c>
      <c r="C103" s="15" t="s">
        <v>13</v>
      </c>
      <c r="D103" s="5">
        <v>0.86580645161290315</v>
      </c>
      <c r="E103" s="4">
        <v>-0.6</v>
      </c>
      <c r="F103" s="4">
        <v>-0.4</v>
      </c>
      <c r="G103" s="4">
        <v>-0.6</v>
      </c>
      <c r="H103" s="4">
        <v>-0.4</v>
      </c>
      <c r="I103" s="4">
        <v>-0.1</v>
      </c>
      <c r="J103" s="4">
        <v>-0.2</v>
      </c>
      <c r="K103" s="4">
        <v>0.3</v>
      </c>
      <c r="L103" s="4">
        <v>-0.7</v>
      </c>
      <c r="M103" s="4">
        <v>-0.8</v>
      </c>
      <c r="N103" s="4">
        <v>-0.3</v>
      </c>
      <c r="O103" s="4">
        <v>-0.4</v>
      </c>
      <c r="P103" s="4">
        <v>-0.4</v>
      </c>
      <c r="Q103" s="4">
        <v>-0.7</v>
      </c>
      <c r="R103" s="4">
        <v>0</v>
      </c>
      <c r="S103" s="4">
        <v>-1.3</v>
      </c>
      <c r="T103" s="4">
        <v>-0.6</v>
      </c>
      <c r="U103" s="4">
        <v>-1.5</v>
      </c>
      <c r="V103" s="4">
        <v>-1.1000000000000001</v>
      </c>
      <c r="W103" s="4">
        <v>-1.4</v>
      </c>
      <c r="X103" s="4">
        <v>-1</v>
      </c>
      <c r="Y103" s="4">
        <v>-1.6</v>
      </c>
      <c r="Z103" s="4">
        <v>-1.1000000000000001</v>
      </c>
      <c r="AA103" s="4">
        <v>-1.1000000000000001</v>
      </c>
      <c r="AB103" s="4">
        <v>-1.7</v>
      </c>
      <c r="AC103" s="4">
        <v>-1.7</v>
      </c>
      <c r="AD103" s="4">
        <v>-1.1000000000000001</v>
      </c>
      <c r="AE103" s="4">
        <v>-1.3</v>
      </c>
      <c r="AF103" s="10">
        <f t="shared" si="1"/>
        <v>-0.78846153846153844</v>
      </c>
    </row>
    <row r="104" spans="1:32" x14ac:dyDescent="0.2">
      <c r="A104" t="s">
        <v>250</v>
      </c>
      <c r="B104" s="4" t="s">
        <v>536</v>
      </c>
      <c r="C104" s="15" t="s">
        <v>13</v>
      </c>
      <c r="D104" s="5">
        <v>9.6129032258064503E-2</v>
      </c>
      <c r="E104" s="4">
        <v>0.1</v>
      </c>
      <c r="F104" s="4">
        <v>0</v>
      </c>
      <c r="G104" s="4">
        <v>0</v>
      </c>
      <c r="H104" s="4">
        <v>0.1</v>
      </c>
      <c r="I104" s="4">
        <v>0.1</v>
      </c>
      <c r="J104" s="4">
        <v>0.1</v>
      </c>
      <c r="K104" s="4">
        <v>0.1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0.1</v>
      </c>
      <c r="S104" s="4">
        <v>-0.1</v>
      </c>
      <c r="T104" s="4">
        <v>0</v>
      </c>
      <c r="U104" s="4">
        <v>-0.1</v>
      </c>
      <c r="V104" s="4">
        <v>-0.1</v>
      </c>
      <c r="W104" s="4">
        <v>-0.1</v>
      </c>
      <c r="X104" s="4">
        <v>0</v>
      </c>
      <c r="Y104" s="4">
        <v>-0.1</v>
      </c>
      <c r="Z104" s="4">
        <v>0</v>
      </c>
      <c r="AA104" s="4">
        <v>-0.1</v>
      </c>
      <c r="AB104" s="4">
        <v>-0.1</v>
      </c>
      <c r="AC104" s="4">
        <v>-0.1</v>
      </c>
      <c r="AD104" s="4">
        <v>0</v>
      </c>
      <c r="AE104" s="4">
        <v>0</v>
      </c>
      <c r="AF104" s="10">
        <f t="shared" si="1"/>
        <v>-7.6923076923076919E-3</v>
      </c>
    </row>
    <row r="105" spans="1:32" x14ac:dyDescent="0.2">
      <c r="A105" t="s">
        <v>428</v>
      </c>
      <c r="C105" s="15" t="s">
        <v>13</v>
      </c>
      <c r="D105" s="5">
        <v>-4.0322580645161296E-2</v>
      </c>
      <c r="E105" s="4">
        <v>0</v>
      </c>
      <c r="F105" s="4">
        <v>0</v>
      </c>
      <c r="G105" s="4">
        <v>-0.1</v>
      </c>
      <c r="H105" s="4">
        <v>-0.1</v>
      </c>
      <c r="I105" s="4">
        <v>0</v>
      </c>
      <c r="J105" s="4">
        <v>0</v>
      </c>
      <c r="K105" s="4">
        <v>0</v>
      </c>
      <c r="L105" s="4">
        <v>-0.1</v>
      </c>
      <c r="M105" s="4">
        <v>-0.2</v>
      </c>
      <c r="N105" s="4">
        <v>0</v>
      </c>
      <c r="O105" s="4">
        <v>-0.1</v>
      </c>
      <c r="P105" s="4">
        <v>-0.1</v>
      </c>
      <c r="Q105" s="4">
        <v>-0.1</v>
      </c>
      <c r="R105" s="4">
        <v>0</v>
      </c>
      <c r="S105" s="4">
        <v>-0.2</v>
      </c>
      <c r="T105" s="4">
        <v>-0.1</v>
      </c>
      <c r="U105" s="4">
        <v>-0.3</v>
      </c>
      <c r="V105" s="4">
        <v>-0.1</v>
      </c>
      <c r="W105" s="4">
        <v>-0.2</v>
      </c>
      <c r="X105" s="4">
        <v>-0.1</v>
      </c>
      <c r="Y105" s="4">
        <v>-0.3</v>
      </c>
      <c r="Z105" s="4">
        <v>-0.1</v>
      </c>
      <c r="AA105" s="4">
        <v>-0.1</v>
      </c>
      <c r="AB105" s="4">
        <v>-0.2</v>
      </c>
      <c r="AC105" s="4">
        <v>-0.2</v>
      </c>
      <c r="AD105" s="4">
        <v>0</v>
      </c>
      <c r="AE105" s="4">
        <v>0</v>
      </c>
      <c r="AF105" s="10">
        <f t="shared" si="1"/>
        <v>-0.10384615384615387</v>
      </c>
    </row>
    <row r="106" spans="1:32" x14ac:dyDescent="0.2">
      <c r="A106" t="s">
        <v>252</v>
      </c>
      <c r="B106" s="4" t="s">
        <v>536</v>
      </c>
      <c r="C106" s="15" t="s">
        <v>13</v>
      </c>
      <c r="D106" s="5">
        <v>0.11935483870967743</v>
      </c>
      <c r="E106" s="4">
        <v>-0.3</v>
      </c>
      <c r="F106" s="4">
        <v>-0.2</v>
      </c>
      <c r="G106" s="4">
        <v>-0.3</v>
      </c>
      <c r="H106" s="4">
        <v>-0.2</v>
      </c>
      <c r="I106" s="4">
        <v>-0.2</v>
      </c>
      <c r="J106" s="4">
        <v>-0.2</v>
      </c>
      <c r="K106" s="4">
        <v>-0.2</v>
      </c>
      <c r="L106" s="4">
        <v>-0.4</v>
      </c>
      <c r="M106" s="4">
        <v>-0.3</v>
      </c>
      <c r="N106" s="4">
        <v>-0.2</v>
      </c>
      <c r="O106" s="4">
        <v>-0.3</v>
      </c>
      <c r="P106" s="4">
        <v>-0.4</v>
      </c>
      <c r="Q106" s="4">
        <v>-0.4</v>
      </c>
      <c r="R106" s="4">
        <v>-0.3</v>
      </c>
      <c r="S106" s="4">
        <v>-0.5</v>
      </c>
      <c r="T106" s="4">
        <v>-0.4</v>
      </c>
      <c r="U106" s="4">
        <v>-0.5</v>
      </c>
      <c r="V106" s="4">
        <v>-0.5</v>
      </c>
      <c r="W106" s="4">
        <v>-0.4</v>
      </c>
      <c r="X106" s="4">
        <v>-0.5</v>
      </c>
      <c r="Y106" s="4">
        <v>-0.6</v>
      </c>
      <c r="Z106" s="4">
        <v>-0.5</v>
      </c>
      <c r="AA106" s="4">
        <v>-0.4</v>
      </c>
      <c r="AB106" s="4">
        <v>-0.6</v>
      </c>
      <c r="AC106" s="4">
        <v>-0.6</v>
      </c>
      <c r="AD106" s="4">
        <v>-0.5</v>
      </c>
      <c r="AE106" s="4">
        <v>-0.6</v>
      </c>
      <c r="AF106" s="10">
        <f t="shared" si="1"/>
        <v>-0.38076923076923069</v>
      </c>
    </row>
    <row r="107" spans="1:32" x14ac:dyDescent="0.2">
      <c r="A107" t="s">
        <v>247</v>
      </c>
      <c r="B107" s="4" t="s">
        <v>536</v>
      </c>
      <c r="C107" s="15" t="s">
        <v>13</v>
      </c>
      <c r="D107" s="5">
        <v>7.0000000000000007E-2</v>
      </c>
      <c r="E107" s="4">
        <v>-0.1</v>
      </c>
      <c r="F107" s="4">
        <v>0</v>
      </c>
      <c r="G107" s="4">
        <v>0</v>
      </c>
      <c r="H107" s="4">
        <v>0</v>
      </c>
      <c r="I107" s="4">
        <v>0.1</v>
      </c>
      <c r="J107" s="4">
        <v>0.1</v>
      </c>
      <c r="K107" s="4">
        <v>0.2</v>
      </c>
      <c r="L107" s="4">
        <v>-0.1</v>
      </c>
      <c r="M107" s="4">
        <v>-0.1</v>
      </c>
      <c r="N107" s="4">
        <v>0.1</v>
      </c>
      <c r="O107" s="4">
        <v>0.1</v>
      </c>
      <c r="P107" s="4">
        <v>0</v>
      </c>
      <c r="Q107" s="4">
        <v>0.1</v>
      </c>
      <c r="R107" s="4">
        <v>0.1</v>
      </c>
      <c r="S107" s="4">
        <v>-0.2</v>
      </c>
      <c r="T107" s="4">
        <v>-0.1</v>
      </c>
      <c r="U107" s="4">
        <v>-0.2</v>
      </c>
      <c r="V107" s="4">
        <v>-0.1</v>
      </c>
      <c r="W107" s="4">
        <v>-0.2</v>
      </c>
      <c r="X107" s="4">
        <v>0</v>
      </c>
      <c r="Y107" s="4">
        <v>-0.2</v>
      </c>
      <c r="Z107" s="4">
        <v>0</v>
      </c>
      <c r="AA107" s="4">
        <v>0</v>
      </c>
      <c r="AB107" s="4">
        <v>-0.1</v>
      </c>
      <c r="AC107" s="4">
        <v>-0.2</v>
      </c>
      <c r="AD107" s="4">
        <v>0.2</v>
      </c>
      <c r="AE107" s="4">
        <v>0.1</v>
      </c>
      <c r="AF107" s="10">
        <f t="shared" si="1"/>
        <v>-2.3076923076923082E-2</v>
      </c>
    </row>
    <row r="108" spans="1:32" x14ac:dyDescent="0.2">
      <c r="A108" t="s">
        <v>251</v>
      </c>
      <c r="B108" s="4" t="s">
        <v>536</v>
      </c>
      <c r="C108" s="15" t="s">
        <v>13</v>
      </c>
      <c r="D108" s="5">
        <v>0.37387096774193546</v>
      </c>
      <c r="E108" s="4">
        <v>0</v>
      </c>
      <c r="F108" s="4">
        <v>-0.1</v>
      </c>
      <c r="G108" s="4">
        <v>-0.2</v>
      </c>
      <c r="H108" s="4">
        <v>0</v>
      </c>
      <c r="I108" s="4">
        <v>0.1</v>
      </c>
      <c r="J108" s="4">
        <v>0</v>
      </c>
      <c r="K108" s="4">
        <v>0.2</v>
      </c>
      <c r="L108" s="4">
        <v>-0.2</v>
      </c>
      <c r="M108" s="4">
        <v>-0.2</v>
      </c>
      <c r="N108" s="4">
        <v>0</v>
      </c>
      <c r="O108" s="4">
        <v>0</v>
      </c>
      <c r="P108" s="4">
        <v>0</v>
      </c>
      <c r="Q108" s="4">
        <v>-0.1</v>
      </c>
      <c r="R108" s="4">
        <v>0.2</v>
      </c>
      <c r="S108" s="4">
        <v>-0.3</v>
      </c>
      <c r="T108" s="4">
        <v>-0.1</v>
      </c>
      <c r="U108" s="4">
        <v>-0.3</v>
      </c>
      <c r="V108" s="4">
        <v>-0.2</v>
      </c>
      <c r="W108" s="4">
        <v>-0.2</v>
      </c>
      <c r="X108" s="4">
        <v>0</v>
      </c>
      <c r="Y108" s="4">
        <v>-0.2</v>
      </c>
      <c r="Z108" s="4">
        <v>0</v>
      </c>
      <c r="AA108" s="4">
        <v>-0.1</v>
      </c>
      <c r="AB108" s="4">
        <v>-0.2</v>
      </c>
      <c r="AC108" s="4">
        <v>-0.2</v>
      </c>
      <c r="AD108" s="4">
        <v>0</v>
      </c>
      <c r="AE108" s="4">
        <v>0</v>
      </c>
      <c r="AF108" s="10">
        <f t="shared" si="1"/>
        <v>-8.0769230769230774E-2</v>
      </c>
    </row>
    <row r="109" spans="1:32" x14ac:dyDescent="0.2">
      <c r="A109" t="s">
        <v>429</v>
      </c>
      <c r="C109" s="15" t="s">
        <v>13</v>
      </c>
      <c r="D109" s="5">
        <v>2.0322580645161299E-2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-0.1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-0.1</v>
      </c>
      <c r="T109" s="4">
        <v>-0.1</v>
      </c>
      <c r="U109" s="4">
        <v>-0.1</v>
      </c>
      <c r="V109" s="4">
        <v>-0.1</v>
      </c>
      <c r="W109" s="4">
        <v>-0.1</v>
      </c>
      <c r="X109" s="4">
        <v>-0.1</v>
      </c>
      <c r="Y109" s="4">
        <v>-0.1</v>
      </c>
      <c r="Z109" s="4">
        <v>-0.1</v>
      </c>
      <c r="AA109" s="4">
        <v>0</v>
      </c>
      <c r="AB109" s="4">
        <v>-0.1</v>
      </c>
      <c r="AC109" s="4">
        <v>-0.1</v>
      </c>
      <c r="AD109" s="4">
        <v>0</v>
      </c>
      <c r="AE109" s="4">
        <v>0</v>
      </c>
      <c r="AF109" s="10">
        <f t="shared" si="1"/>
        <v>-4.2307692307692303E-2</v>
      </c>
    </row>
    <row r="110" spans="1:32" x14ac:dyDescent="0.2">
      <c r="A110" t="s">
        <v>430</v>
      </c>
      <c r="C110" s="15" t="s">
        <v>13</v>
      </c>
      <c r="D110" s="5">
        <v>1.6129032258064516E-3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10">
        <f t="shared" si="1"/>
        <v>0</v>
      </c>
    </row>
    <row r="111" spans="1:32" x14ac:dyDescent="0.2">
      <c r="A111" t="s">
        <v>431</v>
      </c>
      <c r="C111" s="15" t="s">
        <v>13</v>
      </c>
      <c r="D111" s="5">
        <v>1.2903225806451616E-2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10">
        <f t="shared" si="1"/>
        <v>0</v>
      </c>
    </row>
    <row r="112" spans="1:32" x14ac:dyDescent="0.2">
      <c r="A112" t="s">
        <v>432</v>
      </c>
      <c r="C112" s="15" t="s">
        <v>13</v>
      </c>
      <c r="D112" s="5">
        <v>9.0322580645161316E-3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10">
        <f t="shared" si="1"/>
        <v>0</v>
      </c>
    </row>
    <row r="113" spans="1:32" x14ac:dyDescent="0.2">
      <c r="A113" t="s">
        <v>433</v>
      </c>
      <c r="C113" s="15" t="s">
        <v>13</v>
      </c>
      <c r="D113" s="5">
        <v>1.5483870967741942E-2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10">
        <f t="shared" si="1"/>
        <v>0</v>
      </c>
    </row>
    <row r="114" spans="1:32" x14ac:dyDescent="0.2">
      <c r="A114" t="s">
        <v>434</v>
      </c>
      <c r="C114" s="15" t="s">
        <v>13</v>
      </c>
      <c r="D114" s="5">
        <v>2.2580645161290325E-3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10">
        <f t="shared" si="1"/>
        <v>0</v>
      </c>
    </row>
    <row r="115" spans="1:32" x14ac:dyDescent="0.2">
      <c r="A115" t="s">
        <v>435</v>
      </c>
      <c r="C115" s="15" t="s">
        <v>13</v>
      </c>
      <c r="D115" s="5">
        <v>9.0322580645161316E-3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10">
        <f t="shared" si="1"/>
        <v>0</v>
      </c>
    </row>
    <row r="116" spans="1:32" x14ac:dyDescent="0.2">
      <c r="A116" t="s">
        <v>246</v>
      </c>
      <c r="B116" s="4" t="s">
        <v>536</v>
      </c>
      <c r="C116" s="15" t="s">
        <v>13</v>
      </c>
      <c r="D116" s="5">
        <v>8.8709677419354843E-2</v>
      </c>
      <c r="E116" s="4">
        <v>0</v>
      </c>
      <c r="F116" s="4">
        <v>0.1</v>
      </c>
      <c r="G116" s="4">
        <v>0</v>
      </c>
      <c r="H116" s="4">
        <v>0</v>
      </c>
      <c r="I116" s="4">
        <v>0.1</v>
      </c>
      <c r="J116" s="4">
        <v>0.1</v>
      </c>
      <c r="K116" s="4">
        <v>0.1</v>
      </c>
      <c r="L116" s="4">
        <v>-0.1</v>
      </c>
      <c r="M116" s="4">
        <v>-0.1</v>
      </c>
      <c r="N116" s="4">
        <v>0</v>
      </c>
      <c r="O116" s="4">
        <v>0</v>
      </c>
      <c r="P116" s="4">
        <v>0</v>
      </c>
      <c r="Q116" s="4">
        <v>0.1</v>
      </c>
      <c r="R116" s="4">
        <v>0.1</v>
      </c>
      <c r="S116" s="4">
        <v>-0.1</v>
      </c>
      <c r="T116" s="4">
        <v>-0.1</v>
      </c>
      <c r="U116" s="4">
        <v>-0.2</v>
      </c>
      <c r="V116" s="4">
        <v>0</v>
      </c>
      <c r="W116" s="4">
        <v>-0.1</v>
      </c>
      <c r="X116" s="4">
        <v>0</v>
      </c>
      <c r="Y116" s="4">
        <v>-0.2</v>
      </c>
      <c r="Z116" s="4">
        <v>0</v>
      </c>
      <c r="AA116" s="4">
        <v>0.1</v>
      </c>
      <c r="AB116" s="4">
        <v>-0.1</v>
      </c>
      <c r="AC116" s="4">
        <v>-0.2</v>
      </c>
      <c r="AD116" s="4">
        <v>0</v>
      </c>
      <c r="AE116" s="4">
        <v>0.1</v>
      </c>
      <c r="AF116" s="10">
        <f t="shared" si="1"/>
        <v>-1.9230769230769232E-2</v>
      </c>
    </row>
    <row r="117" spans="1:32" x14ac:dyDescent="0.2">
      <c r="A117" t="s">
        <v>245</v>
      </c>
      <c r="B117" s="4" t="s">
        <v>536</v>
      </c>
      <c r="C117" s="15" t="s">
        <v>13</v>
      </c>
      <c r="D117" s="5">
        <v>0.14032258064516132</v>
      </c>
      <c r="E117" s="4">
        <v>-0.2</v>
      </c>
      <c r="F117" s="4">
        <v>-0.1</v>
      </c>
      <c r="G117" s="4">
        <v>-0.2</v>
      </c>
      <c r="H117" s="4">
        <v>-0.2</v>
      </c>
      <c r="I117" s="4">
        <v>-0.1</v>
      </c>
      <c r="J117" s="4">
        <v>0</v>
      </c>
      <c r="K117" s="4">
        <v>0</v>
      </c>
      <c r="L117" s="4">
        <v>-0.2</v>
      </c>
      <c r="M117" s="4">
        <v>-0.2</v>
      </c>
      <c r="N117" s="4">
        <v>-0.1</v>
      </c>
      <c r="O117" s="4">
        <v>-0.1</v>
      </c>
      <c r="P117" s="4">
        <v>-0.1</v>
      </c>
      <c r="Q117" s="4">
        <v>0</v>
      </c>
      <c r="R117" s="4">
        <v>0</v>
      </c>
      <c r="S117" s="4">
        <v>-0.3</v>
      </c>
      <c r="T117" s="4">
        <v>-0.2</v>
      </c>
      <c r="U117" s="4">
        <v>-0.3</v>
      </c>
      <c r="V117" s="4">
        <v>-0.1</v>
      </c>
      <c r="W117" s="4">
        <v>-0.2</v>
      </c>
      <c r="X117" s="4">
        <v>0</v>
      </c>
      <c r="Y117" s="4">
        <v>-0.3</v>
      </c>
      <c r="Z117" s="4">
        <v>0</v>
      </c>
      <c r="AA117" s="4">
        <v>0.1</v>
      </c>
      <c r="AB117" s="4">
        <v>-0.1</v>
      </c>
      <c r="AC117" s="4">
        <v>-0.1</v>
      </c>
      <c r="AD117" s="4">
        <v>0.2</v>
      </c>
      <c r="AE117" s="4">
        <v>0</v>
      </c>
      <c r="AF117" s="10">
        <f t="shared" si="1"/>
        <v>-0.1076923076923077</v>
      </c>
    </row>
    <row r="118" spans="1:32" x14ac:dyDescent="0.2">
      <c r="A118" t="s">
        <v>244</v>
      </c>
      <c r="B118" s="4" t="s">
        <v>536</v>
      </c>
      <c r="C118" s="15" t="s">
        <v>13</v>
      </c>
      <c r="D118" s="5">
        <v>8.9677419354838722E-2</v>
      </c>
      <c r="E118" s="4">
        <v>-0.1</v>
      </c>
      <c r="F118" s="4">
        <v>0</v>
      </c>
      <c r="G118" s="4">
        <v>-0.1</v>
      </c>
      <c r="H118" s="4">
        <v>0</v>
      </c>
      <c r="I118" s="4">
        <v>0</v>
      </c>
      <c r="J118" s="4">
        <v>0</v>
      </c>
      <c r="K118" s="4">
        <v>0</v>
      </c>
      <c r="L118" s="4">
        <v>-0.1</v>
      </c>
      <c r="M118" s="4">
        <v>-0.1</v>
      </c>
      <c r="N118" s="4">
        <v>0</v>
      </c>
      <c r="O118" s="4">
        <v>0</v>
      </c>
      <c r="P118" s="4">
        <v>-0.1</v>
      </c>
      <c r="Q118" s="4">
        <v>0</v>
      </c>
      <c r="R118" s="4">
        <v>-0.1</v>
      </c>
      <c r="S118" s="4">
        <v>-0.2</v>
      </c>
      <c r="T118" s="4">
        <v>-0.2</v>
      </c>
      <c r="U118" s="4">
        <v>-0.3</v>
      </c>
      <c r="V118" s="4">
        <v>-0.2</v>
      </c>
      <c r="W118" s="4">
        <v>-0.2</v>
      </c>
      <c r="X118" s="4">
        <v>-0.1</v>
      </c>
      <c r="Y118" s="4">
        <v>-0.3</v>
      </c>
      <c r="Z118" s="4">
        <v>-0.1</v>
      </c>
      <c r="AA118" s="4">
        <v>-0.2</v>
      </c>
      <c r="AB118" s="4">
        <v>-0.3</v>
      </c>
      <c r="AC118" s="4">
        <v>-0.2</v>
      </c>
      <c r="AD118" s="4">
        <v>0</v>
      </c>
      <c r="AE118" s="4">
        <v>-0.1</v>
      </c>
      <c r="AF118" s="10">
        <f t="shared" si="1"/>
        <v>-0.11153846153846156</v>
      </c>
    </row>
    <row r="119" spans="1:32" x14ac:dyDescent="0.2">
      <c r="A119" t="s">
        <v>436</v>
      </c>
      <c r="C119" s="15" t="s">
        <v>13</v>
      </c>
      <c r="D119" s="5">
        <v>2.0000000000000004E-2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-0.1</v>
      </c>
      <c r="V119" s="4">
        <v>0</v>
      </c>
      <c r="W119" s="4">
        <v>-0.1</v>
      </c>
      <c r="X119" s="4">
        <v>0</v>
      </c>
      <c r="Y119" s="4">
        <v>-0.1</v>
      </c>
      <c r="Z119" s="4">
        <v>0</v>
      </c>
      <c r="AA119" s="4">
        <v>0</v>
      </c>
      <c r="AB119" s="4">
        <v>-0.1</v>
      </c>
      <c r="AC119" s="4">
        <v>-0.1</v>
      </c>
      <c r="AD119" s="4">
        <v>0</v>
      </c>
      <c r="AE119" s="4">
        <v>0</v>
      </c>
      <c r="AF119" s="10">
        <f t="shared" si="1"/>
        <v>-1.9230769230769232E-2</v>
      </c>
    </row>
    <row r="120" spans="1:32" x14ac:dyDescent="0.2">
      <c r="A120" t="s">
        <v>437</v>
      </c>
      <c r="C120" s="15" t="s">
        <v>13</v>
      </c>
      <c r="D120" s="5">
        <v>0.59000000000000008</v>
      </c>
      <c r="E120" s="4">
        <v>0.1</v>
      </c>
      <c r="F120" s="4">
        <v>0.6</v>
      </c>
      <c r="G120" s="4">
        <v>-0.4</v>
      </c>
      <c r="H120" s="4">
        <v>-0.2</v>
      </c>
      <c r="I120" s="4">
        <v>-0.1</v>
      </c>
      <c r="J120" s="4">
        <v>0.8</v>
      </c>
      <c r="K120" s="4">
        <v>0.8</v>
      </c>
      <c r="L120" s="4">
        <v>-0.8</v>
      </c>
      <c r="M120" s="4">
        <v>-1.3</v>
      </c>
      <c r="N120" s="4">
        <v>-0.1</v>
      </c>
      <c r="O120" s="4">
        <v>-0.9</v>
      </c>
      <c r="P120" s="4">
        <v>-0.7</v>
      </c>
      <c r="Q120" s="4">
        <v>-0.6</v>
      </c>
      <c r="R120" s="4">
        <v>0.9</v>
      </c>
      <c r="S120" s="4">
        <v>-1.8</v>
      </c>
      <c r="T120" s="4">
        <v>-1.1000000000000001</v>
      </c>
      <c r="U120" s="4">
        <v>-2.9</v>
      </c>
      <c r="V120" s="4">
        <v>-1.9</v>
      </c>
      <c r="W120" s="4">
        <v>-2.2999999999999998</v>
      </c>
      <c r="X120" s="4">
        <v>-2.2000000000000002</v>
      </c>
      <c r="Y120" s="4">
        <v>-3.4</v>
      </c>
      <c r="Z120" s="4">
        <v>-2</v>
      </c>
      <c r="AA120" s="4">
        <v>-0.2</v>
      </c>
      <c r="AB120" s="4">
        <v>-1.8</v>
      </c>
      <c r="AC120" s="4">
        <v>-2.4</v>
      </c>
      <c r="AD120" s="4">
        <v>-1.6</v>
      </c>
      <c r="AE120" s="4">
        <v>-0.2</v>
      </c>
      <c r="AF120" s="10">
        <f t="shared" si="1"/>
        <v>-0.98076923076923073</v>
      </c>
    </row>
    <row r="121" spans="1:32" x14ac:dyDescent="0.2">
      <c r="A121" t="s">
        <v>243</v>
      </c>
      <c r="B121" s="4" t="s">
        <v>536</v>
      </c>
      <c r="C121" s="15" t="s">
        <v>536</v>
      </c>
      <c r="D121" s="5">
        <v>-5.5483870967741961E-2</v>
      </c>
      <c r="E121" s="4">
        <v>-0.1</v>
      </c>
      <c r="F121" s="4">
        <v>0</v>
      </c>
      <c r="G121" s="4">
        <v>-0.1</v>
      </c>
      <c r="H121" s="4">
        <v>-0.1</v>
      </c>
      <c r="I121" s="4">
        <v>-0.1</v>
      </c>
      <c r="J121" s="4">
        <v>0</v>
      </c>
      <c r="K121" s="4">
        <v>-0.1</v>
      </c>
      <c r="L121" s="4">
        <v>-0.1</v>
      </c>
      <c r="M121" s="4">
        <v>-0.2</v>
      </c>
      <c r="N121" s="4">
        <v>0</v>
      </c>
      <c r="O121" s="4">
        <v>-0.1</v>
      </c>
      <c r="P121" s="4">
        <v>-0.1</v>
      </c>
      <c r="Q121" s="4">
        <v>0</v>
      </c>
      <c r="R121" s="4">
        <v>0</v>
      </c>
      <c r="S121" s="4">
        <v>-0.1</v>
      </c>
      <c r="T121" s="4">
        <v>-0.1</v>
      </c>
      <c r="U121" s="4">
        <v>-0.2</v>
      </c>
      <c r="V121" s="4">
        <v>-0.1</v>
      </c>
      <c r="W121" s="4">
        <v>-0.2</v>
      </c>
      <c r="X121" s="4">
        <v>-0.1</v>
      </c>
      <c r="Y121" s="4">
        <v>-0.2</v>
      </c>
      <c r="Z121" s="4">
        <v>-0.1</v>
      </c>
      <c r="AA121" s="4">
        <v>-0.1</v>
      </c>
      <c r="AB121" s="4">
        <v>-0.1</v>
      </c>
      <c r="AC121" s="4">
        <v>-0.2</v>
      </c>
      <c r="AD121" s="4">
        <v>0</v>
      </c>
      <c r="AE121" s="4">
        <v>-0.1</v>
      </c>
      <c r="AF121" s="10">
        <f t="shared" si="1"/>
        <v>-9.6153846153846187E-2</v>
      </c>
    </row>
    <row r="122" spans="1:32" x14ac:dyDescent="0.2">
      <c r="A122" t="s">
        <v>438</v>
      </c>
      <c r="C122" s="15" t="s">
        <v>536</v>
      </c>
      <c r="D122" s="5">
        <v>-0.2019354838709678</v>
      </c>
      <c r="E122" s="4">
        <v>-1.1000000000000001</v>
      </c>
      <c r="F122" s="4">
        <v>1.3</v>
      </c>
      <c r="G122" s="4">
        <v>-1</v>
      </c>
      <c r="H122" s="4">
        <v>0.5</v>
      </c>
      <c r="I122" s="4">
        <v>-0.4</v>
      </c>
      <c r="J122" s="4">
        <v>0.4</v>
      </c>
      <c r="K122" s="4">
        <v>0.3</v>
      </c>
      <c r="L122" s="4">
        <v>-1.5</v>
      </c>
      <c r="M122" s="4">
        <v>-1.9</v>
      </c>
      <c r="N122" s="4">
        <v>0.1</v>
      </c>
      <c r="O122" s="4">
        <v>-2.2000000000000002</v>
      </c>
      <c r="P122" s="4">
        <v>-1.1000000000000001</v>
      </c>
      <c r="Q122" s="4">
        <v>-1.4</v>
      </c>
      <c r="R122" s="4">
        <v>0.4</v>
      </c>
      <c r="S122" s="4">
        <v>-2.2999999999999998</v>
      </c>
      <c r="T122" s="4">
        <v>-1.5</v>
      </c>
      <c r="U122" s="4">
        <v>-4.3</v>
      </c>
      <c r="V122" s="4">
        <v>-2.6</v>
      </c>
      <c r="W122" s="4">
        <v>-3.5</v>
      </c>
      <c r="X122" s="4">
        <v>-2.5</v>
      </c>
      <c r="Y122" s="4">
        <v>-4.7</v>
      </c>
      <c r="Z122" s="4">
        <v>-3.4</v>
      </c>
      <c r="AA122" s="4">
        <v>0</v>
      </c>
      <c r="AB122" s="4">
        <v>-3.4</v>
      </c>
      <c r="AC122" s="4">
        <v>-3.8</v>
      </c>
      <c r="AD122" s="4">
        <v>-1.6</v>
      </c>
      <c r="AE122" s="4">
        <v>0.6</v>
      </c>
      <c r="AF122" s="10">
        <f t="shared" si="1"/>
        <v>-1.5846153846153845</v>
      </c>
    </row>
    <row r="123" spans="1:32" x14ac:dyDescent="0.2">
      <c r="A123" t="s">
        <v>439</v>
      </c>
      <c r="C123" s="15" t="s">
        <v>536</v>
      </c>
      <c r="D123" s="5">
        <v>-0.42322580645161301</v>
      </c>
      <c r="E123" s="4">
        <v>-0.5</v>
      </c>
      <c r="F123" s="4">
        <v>-0.1</v>
      </c>
      <c r="G123" s="4">
        <v>-0.6</v>
      </c>
      <c r="H123" s="4">
        <v>-0.3</v>
      </c>
      <c r="I123" s="4">
        <v>-0.5</v>
      </c>
      <c r="J123" s="4">
        <v>-0.4</v>
      </c>
      <c r="K123" s="4">
        <v>-0.4</v>
      </c>
      <c r="L123" s="4">
        <v>-0.7</v>
      </c>
      <c r="M123" s="4">
        <v>-0.9</v>
      </c>
      <c r="N123" s="4">
        <v>-0.2</v>
      </c>
      <c r="O123" s="4">
        <v>-0.7</v>
      </c>
      <c r="P123" s="4">
        <v>-0.7</v>
      </c>
      <c r="Q123" s="4">
        <v>-0.8</v>
      </c>
      <c r="R123" s="4">
        <v>-0.6</v>
      </c>
      <c r="S123" s="4">
        <v>-0.7</v>
      </c>
      <c r="T123" s="4">
        <v>-0.7</v>
      </c>
      <c r="U123" s="4">
        <v>-1.2</v>
      </c>
      <c r="V123" s="4">
        <v>-0.9</v>
      </c>
      <c r="W123" s="4">
        <v>-1.2</v>
      </c>
      <c r="X123" s="4">
        <v>-0.8</v>
      </c>
      <c r="Y123" s="4">
        <v>-1.3</v>
      </c>
      <c r="Z123" s="4">
        <v>-1</v>
      </c>
      <c r="AA123" s="4">
        <v>-0.4</v>
      </c>
      <c r="AB123" s="4">
        <v>-1</v>
      </c>
      <c r="AC123" s="4">
        <v>-1.1000000000000001</v>
      </c>
      <c r="AD123" s="4">
        <v>-0.7</v>
      </c>
      <c r="AE123" s="4">
        <v>-0.4</v>
      </c>
      <c r="AF123" s="10">
        <f t="shared" si="1"/>
        <v>-0.70769230769230773</v>
      </c>
    </row>
    <row r="124" spans="1:32" x14ac:dyDescent="0.2">
      <c r="A124" t="s">
        <v>242</v>
      </c>
      <c r="B124" s="4" t="s">
        <v>536</v>
      </c>
      <c r="C124" s="15" t="s">
        <v>536</v>
      </c>
      <c r="D124" s="5">
        <v>1.730322580645161</v>
      </c>
      <c r="E124" s="4">
        <v>-3.1</v>
      </c>
      <c r="F124" s="4">
        <v>2.5</v>
      </c>
      <c r="G124" s="4">
        <v>-4.4000000000000004</v>
      </c>
      <c r="H124" s="4">
        <v>-1.3</v>
      </c>
      <c r="I124" s="4">
        <v>-1.2</v>
      </c>
      <c r="J124" s="4">
        <v>-0.4</v>
      </c>
      <c r="K124" s="4">
        <v>0.3</v>
      </c>
      <c r="L124" s="4">
        <v>-3.7</v>
      </c>
      <c r="M124" s="4">
        <v>-6.3</v>
      </c>
      <c r="N124" s="4">
        <v>2.4</v>
      </c>
      <c r="O124" s="4">
        <v>-2.1</v>
      </c>
      <c r="P124" s="4">
        <v>-3.6</v>
      </c>
      <c r="Q124" s="4">
        <v>-4.8</v>
      </c>
      <c r="R124" s="4">
        <v>-1.9</v>
      </c>
      <c r="S124" s="4">
        <v>-4.9000000000000004</v>
      </c>
      <c r="T124" s="4">
        <v>-4.4000000000000004</v>
      </c>
      <c r="U124" s="4">
        <v>-10.9</v>
      </c>
      <c r="V124" s="4">
        <v>-7.6</v>
      </c>
      <c r="W124" s="4">
        <v>-9.6999999999999993</v>
      </c>
      <c r="X124" s="4">
        <v>-4.5999999999999996</v>
      </c>
      <c r="Y124" s="4">
        <v>-8.8000000000000007</v>
      </c>
      <c r="Z124" s="4">
        <v>-7.3</v>
      </c>
      <c r="AA124" s="4">
        <v>-2.6</v>
      </c>
      <c r="AB124" s="4">
        <v>-9.6</v>
      </c>
      <c r="AC124" s="4">
        <v>-10.1</v>
      </c>
      <c r="AD124" s="4">
        <v>-4.5</v>
      </c>
      <c r="AE124" s="4">
        <v>-2.2000000000000002</v>
      </c>
      <c r="AF124" s="10">
        <f t="shared" si="1"/>
        <v>-4.3307692307692296</v>
      </c>
    </row>
    <row r="125" spans="1:32" x14ac:dyDescent="0.2">
      <c r="A125" t="s">
        <v>440</v>
      </c>
      <c r="C125" s="15" t="s">
        <v>536</v>
      </c>
      <c r="D125" s="5">
        <v>0.57516129032258068</v>
      </c>
      <c r="E125" s="4">
        <v>0.1</v>
      </c>
      <c r="F125" s="4">
        <v>0.5</v>
      </c>
      <c r="G125" s="4">
        <v>-0.1</v>
      </c>
      <c r="H125" s="4">
        <v>0.5</v>
      </c>
      <c r="I125" s="4">
        <v>0</v>
      </c>
      <c r="J125" s="4">
        <v>0.5</v>
      </c>
      <c r="K125" s="4">
        <v>0.5</v>
      </c>
      <c r="L125" s="4">
        <v>-0.5</v>
      </c>
      <c r="M125" s="4">
        <v>-0.5</v>
      </c>
      <c r="N125" s="4">
        <v>0.1</v>
      </c>
      <c r="O125" s="4">
        <v>0.2</v>
      </c>
      <c r="P125" s="4">
        <v>-0.3</v>
      </c>
      <c r="Q125" s="4">
        <v>-0.4</v>
      </c>
      <c r="R125" s="4">
        <v>-0.1</v>
      </c>
      <c r="S125" s="4">
        <v>-0.3</v>
      </c>
      <c r="T125" s="4">
        <v>0</v>
      </c>
      <c r="U125" s="4">
        <v>-0.9</v>
      </c>
      <c r="V125" s="4">
        <v>-0.6</v>
      </c>
      <c r="W125" s="4">
        <v>-0.7</v>
      </c>
      <c r="X125" s="4">
        <v>0.1</v>
      </c>
      <c r="Y125" s="4">
        <v>-0.8</v>
      </c>
      <c r="Z125" s="4">
        <v>-0.5</v>
      </c>
      <c r="AA125" s="4">
        <v>0.1</v>
      </c>
      <c r="AB125" s="4">
        <v>-0.7</v>
      </c>
      <c r="AC125" s="4">
        <v>-0.6</v>
      </c>
      <c r="AD125" s="4">
        <v>0.1</v>
      </c>
      <c r="AE125" s="4">
        <v>0</v>
      </c>
      <c r="AF125" s="10">
        <f t="shared" si="1"/>
        <v>-0.16538461538461538</v>
      </c>
    </row>
    <row r="126" spans="1:32" x14ac:dyDescent="0.2">
      <c r="A126" t="s">
        <v>240</v>
      </c>
      <c r="B126" s="4" t="s">
        <v>536</v>
      </c>
      <c r="C126" s="15" t="s">
        <v>536</v>
      </c>
      <c r="D126" s="5">
        <v>0.12193548387096773</v>
      </c>
      <c r="E126" s="4">
        <v>0</v>
      </c>
      <c r="F126" s="4">
        <v>0.5</v>
      </c>
      <c r="G126" s="4">
        <v>-0.3</v>
      </c>
      <c r="H126" s="4">
        <v>0.3</v>
      </c>
      <c r="I126" s="4">
        <v>0.2</v>
      </c>
      <c r="J126" s="4">
        <v>0.1</v>
      </c>
      <c r="K126" s="4">
        <v>0.3</v>
      </c>
      <c r="L126" s="4">
        <v>-0.4</v>
      </c>
      <c r="M126" s="4">
        <v>-0.3</v>
      </c>
      <c r="N126" s="4">
        <v>0.1</v>
      </c>
      <c r="O126" s="4">
        <v>-0.4</v>
      </c>
      <c r="P126" s="4">
        <v>-0.4</v>
      </c>
      <c r="Q126" s="4">
        <v>-0.7</v>
      </c>
      <c r="R126" s="4">
        <v>-0.1</v>
      </c>
      <c r="S126" s="4">
        <v>-0.4</v>
      </c>
      <c r="T126" s="4">
        <v>0.1</v>
      </c>
      <c r="U126" s="4">
        <v>-0.8</v>
      </c>
      <c r="V126" s="4">
        <v>-0.7</v>
      </c>
      <c r="W126" s="4">
        <v>-0.7</v>
      </c>
      <c r="X126" s="4">
        <v>-0.6</v>
      </c>
      <c r="Y126" s="4">
        <v>-1.3</v>
      </c>
      <c r="Z126" s="4">
        <v>-1.2</v>
      </c>
      <c r="AA126" s="4">
        <v>0.2</v>
      </c>
      <c r="AB126" s="4">
        <v>-0.8</v>
      </c>
      <c r="AC126" s="4">
        <v>-1</v>
      </c>
      <c r="AD126" s="4">
        <v>-0.5</v>
      </c>
      <c r="AE126" s="4">
        <v>0</v>
      </c>
      <c r="AF126" s="10">
        <f t="shared" si="1"/>
        <v>-0.33846153846153848</v>
      </c>
    </row>
    <row r="127" spans="1:32" x14ac:dyDescent="0.2">
      <c r="A127" t="s">
        <v>241</v>
      </c>
      <c r="B127" s="4" t="s">
        <v>536</v>
      </c>
      <c r="C127" s="15" t="s">
        <v>536</v>
      </c>
      <c r="D127" s="5">
        <v>9.4693548387096733</v>
      </c>
      <c r="E127" s="4">
        <v>-1.1000000000000001</v>
      </c>
      <c r="F127" s="4">
        <v>4.0999999999999996</v>
      </c>
      <c r="G127" s="4">
        <v>-2.6</v>
      </c>
      <c r="H127" s="4">
        <v>2.2999999999999998</v>
      </c>
      <c r="I127" s="4">
        <v>0.5</v>
      </c>
      <c r="J127" s="4">
        <v>0.8</v>
      </c>
      <c r="K127" s="4">
        <v>3.1</v>
      </c>
      <c r="L127" s="4">
        <v>-4.7</v>
      </c>
      <c r="M127" s="4">
        <v>-3.5</v>
      </c>
      <c r="N127" s="4">
        <v>3.1</v>
      </c>
      <c r="O127" s="4">
        <v>0.6</v>
      </c>
      <c r="P127" s="4">
        <v>-3</v>
      </c>
      <c r="Q127" s="4">
        <v>-4.3</v>
      </c>
      <c r="R127" s="4">
        <v>0.4</v>
      </c>
      <c r="S127" s="4">
        <v>-1.8</v>
      </c>
      <c r="T127" s="4">
        <v>0.4</v>
      </c>
      <c r="U127" s="4">
        <v>-6.3</v>
      </c>
      <c r="V127" s="4">
        <v>-5.0999999999999996</v>
      </c>
      <c r="W127" s="4">
        <v>-4.7</v>
      </c>
      <c r="X127" s="4">
        <v>-0.8</v>
      </c>
      <c r="Y127" s="4">
        <v>-3</v>
      </c>
      <c r="Z127" s="4">
        <v>-5.3</v>
      </c>
      <c r="AA127" s="4">
        <v>-0.6</v>
      </c>
      <c r="AB127" s="4">
        <v>-5.6</v>
      </c>
      <c r="AC127" s="4">
        <v>-5.2</v>
      </c>
      <c r="AD127" s="4">
        <v>0.6</v>
      </c>
      <c r="AE127" s="4">
        <v>-0.7</v>
      </c>
      <c r="AF127" s="10">
        <f t="shared" si="1"/>
        <v>-1.6038461538461539</v>
      </c>
    </row>
    <row r="128" spans="1:32" x14ac:dyDescent="0.2">
      <c r="A128" t="s">
        <v>239</v>
      </c>
      <c r="B128" s="4" t="s">
        <v>536</v>
      </c>
      <c r="C128" s="15" t="s">
        <v>536</v>
      </c>
      <c r="D128" s="5">
        <v>8.4838709677419341E-2</v>
      </c>
      <c r="E128" s="4">
        <v>-0.1</v>
      </c>
      <c r="F128" s="4">
        <v>0.5</v>
      </c>
      <c r="G128" s="4">
        <v>-0.6</v>
      </c>
      <c r="H128" s="4">
        <v>0.1</v>
      </c>
      <c r="I128" s="4">
        <v>-0.2</v>
      </c>
      <c r="J128" s="4">
        <v>-0.1</v>
      </c>
      <c r="K128" s="4">
        <v>0</v>
      </c>
      <c r="L128" s="4">
        <v>-0.8</v>
      </c>
      <c r="M128" s="4">
        <v>-0.4</v>
      </c>
      <c r="N128" s="4">
        <v>0</v>
      </c>
      <c r="O128" s="4">
        <v>-0.8</v>
      </c>
      <c r="P128" s="4">
        <v>-0.8</v>
      </c>
      <c r="Q128" s="4">
        <v>-1.1000000000000001</v>
      </c>
      <c r="R128" s="4">
        <v>-0.8</v>
      </c>
      <c r="S128" s="4">
        <v>-0.5</v>
      </c>
      <c r="T128" s="4">
        <v>0.1</v>
      </c>
      <c r="U128" s="4">
        <v>-1</v>
      </c>
      <c r="V128" s="4">
        <v>-0.8</v>
      </c>
      <c r="W128" s="4">
        <v>-0.9</v>
      </c>
      <c r="X128" s="4">
        <v>-0.7</v>
      </c>
      <c r="Y128" s="4">
        <v>-1.5</v>
      </c>
      <c r="Z128" s="4">
        <v>-1.5</v>
      </c>
      <c r="AA128" s="4">
        <v>-0.2</v>
      </c>
      <c r="AB128" s="4">
        <v>-1</v>
      </c>
      <c r="AC128" s="4">
        <v>-1.2</v>
      </c>
      <c r="AD128" s="4">
        <v>-0.7</v>
      </c>
      <c r="AE128" s="4">
        <v>-0.5</v>
      </c>
      <c r="AF128" s="10">
        <f t="shared" si="1"/>
        <v>-0.57692307692307687</v>
      </c>
    </row>
    <row r="129" spans="1:32" x14ac:dyDescent="0.2">
      <c r="A129" t="s">
        <v>238</v>
      </c>
      <c r="B129" s="4" t="s">
        <v>536</v>
      </c>
      <c r="C129" s="15" t="s">
        <v>536</v>
      </c>
      <c r="D129" s="5">
        <v>3.0467741935483876</v>
      </c>
      <c r="E129" s="4">
        <v>0.4</v>
      </c>
      <c r="F129" s="4">
        <v>2.1</v>
      </c>
      <c r="G129" s="4">
        <v>-1.7</v>
      </c>
      <c r="H129" s="4">
        <v>1.3</v>
      </c>
      <c r="I129" s="4">
        <v>0.2</v>
      </c>
      <c r="J129" s="4">
        <v>0.4</v>
      </c>
      <c r="K129" s="4">
        <v>1.1000000000000001</v>
      </c>
      <c r="L129" s="4">
        <v>-2.2000000000000002</v>
      </c>
      <c r="M129" s="4">
        <v>0</v>
      </c>
      <c r="N129" s="4">
        <v>1</v>
      </c>
      <c r="O129" s="4">
        <v>-0.7</v>
      </c>
      <c r="P129" s="4">
        <v>-1.5</v>
      </c>
      <c r="Q129" s="4">
        <v>-2.2000000000000002</v>
      </c>
      <c r="R129" s="4">
        <v>-1.1000000000000001</v>
      </c>
      <c r="S129" s="4">
        <v>-0.2</v>
      </c>
      <c r="T129" s="4">
        <v>0.8</v>
      </c>
      <c r="U129" s="4">
        <v>-1.7</v>
      </c>
      <c r="V129" s="4">
        <v>-1.1000000000000001</v>
      </c>
      <c r="W129" s="4">
        <v>-1.5</v>
      </c>
      <c r="X129" s="4">
        <v>-0.3</v>
      </c>
      <c r="Y129" s="4">
        <v>-2.2999999999999998</v>
      </c>
      <c r="Z129" s="4">
        <v>-2.6</v>
      </c>
      <c r="AA129" s="4">
        <v>-0.1</v>
      </c>
      <c r="AB129" s="4">
        <v>-1.8</v>
      </c>
      <c r="AC129" s="4">
        <v>-2.2000000000000002</v>
      </c>
      <c r="AD129" s="4">
        <v>0</v>
      </c>
      <c r="AE129" s="4">
        <v>-1</v>
      </c>
      <c r="AF129" s="10">
        <f t="shared" si="1"/>
        <v>-0.61153846153846159</v>
      </c>
    </row>
    <row r="130" spans="1:32" x14ac:dyDescent="0.2">
      <c r="A130" t="s">
        <v>441</v>
      </c>
      <c r="C130" s="15" t="s">
        <v>536</v>
      </c>
      <c r="D130" s="5">
        <v>-0.1435483870967742</v>
      </c>
      <c r="E130" s="4">
        <v>-0.1</v>
      </c>
      <c r="F130" s="4">
        <v>0.2</v>
      </c>
      <c r="G130" s="4">
        <v>-0.4</v>
      </c>
      <c r="H130" s="4">
        <v>0</v>
      </c>
      <c r="I130" s="4">
        <v>-0.1</v>
      </c>
      <c r="J130" s="4">
        <v>-0.3</v>
      </c>
      <c r="K130" s="4">
        <v>-0.1</v>
      </c>
      <c r="L130" s="4">
        <v>-0.5</v>
      </c>
      <c r="M130" s="4">
        <v>-0.4</v>
      </c>
      <c r="N130" s="4">
        <v>-0.2</v>
      </c>
      <c r="O130" s="4">
        <v>-0.5</v>
      </c>
      <c r="P130" s="4">
        <v>-0.7</v>
      </c>
      <c r="Q130" s="4">
        <v>-0.7</v>
      </c>
      <c r="R130" s="4">
        <v>-0.8</v>
      </c>
      <c r="S130" s="4">
        <v>-0.4</v>
      </c>
      <c r="T130" s="4">
        <v>-0.2</v>
      </c>
      <c r="U130" s="4">
        <v>-0.7</v>
      </c>
      <c r="V130" s="4">
        <v>-0.6</v>
      </c>
      <c r="W130" s="4">
        <v>-0.7</v>
      </c>
      <c r="X130" s="4">
        <v>-0.5</v>
      </c>
      <c r="Y130" s="4">
        <v>-0.9</v>
      </c>
      <c r="Z130" s="4">
        <v>-0.9</v>
      </c>
      <c r="AA130" s="4">
        <v>-0.2</v>
      </c>
      <c r="AB130" s="4">
        <v>-0.6</v>
      </c>
      <c r="AC130" s="4">
        <v>-0.9</v>
      </c>
      <c r="AD130" s="4">
        <v>-0.5</v>
      </c>
      <c r="AE130" s="4">
        <v>-0.4</v>
      </c>
      <c r="AF130" s="10">
        <f t="shared" si="1"/>
        <v>-0.44999999999999996</v>
      </c>
    </row>
    <row r="131" spans="1:32" x14ac:dyDescent="0.2">
      <c r="A131" t="s">
        <v>236</v>
      </c>
      <c r="B131" s="4" t="s">
        <v>536</v>
      </c>
      <c r="C131" s="15" t="s">
        <v>536</v>
      </c>
      <c r="D131" s="5">
        <v>0.11709677419354841</v>
      </c>
      <c r="E131" s="4">
        <v>0.2</v>
      </c>
      <c r="F131" s="4">
        <v>0.2</v>
      </c>
      <c r="G131" s="4">
        <v>-0.1</v>
      </c>
      <c r="H131" s="4">
        <v>0.2</v>
      </c>
      <c r="I131" s="4">
        <v>0</v>
      </c>
      <c r="J131" s="4">
        <v>0.2</v>
      </c>
      <c r="K131" s="4">
        <v>0.1</v>
      </c>
      <c r="L131" s="4">
        <v>-0.2</v>
      </c>
      <c r="M131" s="4">
        <v>0</v>
      </c>
      <c r="N131" s="4">
        <v>0.1</v>
      </c>
      <c r="O131" s="4">
        <v>-0.1</v>
      </c>
      <c r="P131" s="4">
        <v>-0.2</v>
      </c>
      <c r="Q131" s="4">
        <v>-0.2</v>
      </c>
      <c r="R131" s="4">
        <v>-0.2</v>
      </c>
      <c r="S131" s="4">
        <v>0</v>
      </c>
      <c r="T131" s="4">
        <v>0.1</v>
      </c>
      <c r="U131" s="4">
        <v>-0.1</v>
      </c>
      <c r="V131" s="4">
        <v>0</v>
      </c>
      <c r="W131" s="4">
        <v>-0.2</v>
      </c>
      <c r="X131" s="4">
        <v>-0.1</v>
      </c>
      <c r="Y131" s="4">
        <v>-0.2</v>
      </c>
      <c r="Z131" s="4">
        <v>-0.3</v>
      </c>
      <c r="AA131" s="4">
        <v>0</v>
      </c>
      <c r="AB131" s="4">
        <v>-0.2</v>
      </c>
      <c r="AC131" s="4">
        <v>-0.3</v>
      </c>
      <c r="AD131" s="4">
        <v>-0.1</v>
      </c>
      <c r="AE131" s="4">
        <v>-0.2</v>
      </c>
      <c r="AF131" s="10">
        <f t="shared" ref="AF131:AF194" si="2">AVERAGE(E131:AD131)</f>
        <v>-5.3846153846153863E-2</v>
      </c>
    </row>
    <row r="132" spans="1:32" x14ac:dyDescent="0.2">
      <c r="A132" t="s">
        <v>237</v>
      </c>
      <c r="B132" s="4" t="s">
        <v>536</v>
      </c>
      <c r="C132" s="15" t="s">
        <v>536</v>
      </c>
      <c r="D132" s="5">
        <v>1.6406451612903228</v>
      </c>
      <c r="E132" s="4">
        <v>0.7</v>
      </c>
      <c r="F132" s="4">
        <v>1</v>
      </c>
      <c r="G132" s="4">
        <v>-0.6</v>
      </c>
      <c r="H132" s="4">
        <v>1.2</v>
      </c>
      <c r="I132" s="4">
        <v>0.1</v>
      </c>
      <c r="J132" s="4">
        <v>0.6</v>
      </c>
      <c r="K132" s="4">
        <v>0.6</v>
      </c>
      <c r="L132" s="4">
        <v>-1.1000000000000001</v>
      </c>
      <c r="M132" s="4">
        <v>0</v>
      </c>
      <c r="N132" s="4">
        <v>0.3</v>
      </c>
      <c r="O132" s="4">
        <v>-0.4</v>
      </c>
      <c r="P132" s="4">
        <v>-1.1000000000000001</v>
      </c>
      <c r="Q132" s="4">
        <v>-1</v>
      </c>
      <c r="R132" s="4">
        <v>-0.7</v>
      </c>
      <c r="S132" s="4">
        <v>0</v>
      </c>
      <c r="T132" s="4">
        <v>0.8</v>
      </c>
      <c r="U132" s="4">
        <v>-0.6</v>
      </c>
      <c r="V132" s="4">
        <v>-0.4</v>
      </c>
      <c r="W132" s="4">
        <v>-0.9</v>
      </c>
      <c r="X132" s="4">
        <v>0.1</v>
      </c>
      <c r="Y132" s="4">
        <v>-0.7</v>
      </c>
      <c r="Z132" s="4">
        <v>-1.2</v>
      </c>
      <c r="AA132" s="4">
        <v>-0.2</v>
      </c>
      <c r="AB132" s="4">
        <v>-0.8</v>
      </c>
      <c r="AC132" s="4">
        <v>-1.2</v>
      </c>
      <c r="AD132" s="4">
        <v>0.2</v>
      </c>
      <c r="AE132" s="4">
        <v>-0.9</v>
      </c>
      <c r="AF132" s="10">
        <f t="shared" si="2"/>
        <v>-0.20384615384615384</v>
      </c>
    </row>
    <row r="133" spans="1:32" x14ac:dyDescent="0.2">
      <c r="A133" t="s">
        <v>442</v>
      </c>
      <c r="C133" s="15" t="s">
        <v>536</v>
      </c>
      <c r="D133" s="5">
        <v>0.28838709677419355</v>
      </c>
      <c r="E133" s="4">
        <v>0.5</v>
      </c>
      <c r="F133" s="4">
        <v>0.4</v>
      </c>
      <c r="G133" s="4">
        <v>0.2</v>
      </c>
      <c r="H133" s="4">
        <v>0.5</v>
      </c>
      <c r="I133" s="4">
        <v>0.3</v>
      </c>
      <c r="J133" s="4">
        <v>0.5</v>
      </c>
      <c r="K133" s="4">
        <v>0.4</v>
      </c>
      <c r="L133" s="4">
        <v>0</v>
      </c>
      <c r="M133" s="4">
        <v>0.2</v>
      </c>
      <c r="N133" s="4">
        <v>0.3</v>
      </c>
      <c r="O133" s="4">
        <v>0.2</v>
      </c>
      <c r="P133" s="4">
        <v>0</v>
      </c>
      <c r="Q133" s="4">
        <v>0.1</v>
      </c>
      <c r="R133" s="4">
        <v>0.1</v>
      </c>
      <c r="S133" s="4">
        <v>0.2</v>
      </c>
      <c r="T133" s="4">
        <v>0.4</v>
      </c>
      <c r="U133" s="4">
        <v>0.2</v>
      </c>
      <c r="V133" s="4">
        <v>0.2</v>
      </c>
      <c r="W133" s="4">
        <v>0</v>
      </c>
      <c r="X133" s="4">
        <v>0.3</v>
      </c>
      <c r="Y133" s="4">
        <v>0.1</v>
      </c>
      <c r="Z133" s="4">
        <v>0.2</v>
      </c>
      <c r="AA133" s="4">
        <v>0.3</v>
      </c>
      <c r="AB133" s="4">
        <v>0.1</v>
      </c>
      <c r="AC133" s="4">
        <v>0</v>
      </c>
      <c r="AD133" s="4">
        <v>0.4</v>
      </c>
      <c r="AE133" s="4">
        <v>0.1</v>
      </c>
      <c r="AF133" s="10">
        <f t="shared" si="2"/>
        <v>0.23461538461538464</v>
      </c>
    </row>
    <row r="134" spans="1:32" x14ac:dyDescent="0.2">
      <c r="A134" t="s">
        <v>235</v>
      </c>
      <c r="B134" s="4" t="s">
        <v>536</v>
      </c>
      <c r="C134" s="15" t="s">
        <v>536</v>
      </c>
      <c r="D134" s="5">
        <v>3.5483870967741915E-2</v>
      </c>
      <c r="E134" s="4">
        <v>1</v>
      </c>
      <c r="F134" s="4">
        <v>1</v>
      </c>
      <c r="G134" s="4">
        <v>-0.7</v>
      </c>
      <c r="H134" s="4">
        <v>0.6</v>
      </c>
      <c r="I134" s="4">
        <v>0.3</v>
      </c>
      <c r="J134" s="4">
        <v>0.4</v>
      </c>
      <c r="K134" s="4">
        <v>0.3</v>
      </c>
      <c r="L134" s="4">
        <v>-0.8</v>
      </c>
      <c r="M134" s="4">
        <v>-0.4</v>
      </c>
      <c r="N134" s="4">
        <v>0.1</v>
      </c>
      <c r="O134" s="4">
        <v>-0.9</v>
      </c>
      <c r="P134" s="4">
        <v>-1.8</v>
      </c>
      <c r="Q134" s="4">
        <v>-1.6</v>
      </c>
      <c r="R134" s="4">
        <v>-1.9</v>
      </c>
      <c r="S134" s="4">
        <v>-1</v>
      </c>
      <c r="T134" s="4">
        <v>0</v>
      </c>
      <c r="U134" s="4">
        <v>-1.2</v>
      </c>
      <c r="V134" s="4">
        <v>-1.7</v>
      </c>
      <c r="W134" s="4">
        <v>-2.2000000000000002</v>
      </c>
      <c r="X134" s="4">
        <v>-1.4</v>
      </c>
      <c r="Y134" s="4">
        <v>-2.6</v>
      </c>
      <c r="Z134" s="4">
        <v>-2.9</v>
      </c>
      <c r="AA134" s="4">
        <v>-0.1</v>
      </c>
      <c r="AB134" s="4">
        <v>-1.4</v>
      </c>
      <c r="AC134" s="4">
        <v>-2.9</v>
      </c>
      <c r="AD134" s="4">
        <v>-1.8</v>
      </c>
      <c r="AE134" s="4">
        <v>-1.1000000000000001</v>
      </c>
      <c r="AF134" s="10">
        <f t="shared" si="2"/>
        <v>-0.90769230769230758</v>
      </c>
    </row>
    <row r="135" spans="1:32" x14ac:dyDescent="0.2">
      <c r="A135" t="s">
        <v>234</v>
      </c>
      <c r="B135" s="4" t="s">
        <v>536</v>
      </c>
      <c r="C135" s="15" t="s">
        <v>536</v>
      </c>
      <c r="D135" s="5">
        <v>-3.5483870967741964E-2</v>
      </c>
      <c r="E135" s="4">
        <v>0</v>
      </c>
      <c r="F135" s="4">
        <v>0.1</v>
      </c>
      <c r="G135" s="4">
        <v>-0.9</v>
      </c>
      <c r="H135" s="4">
        <v>0</v>
      </c>
      <c r="I135" s="4">
        <v>0.1</v>
      </c>
      <c r="J135" s="4">
        <v>-0.6</v>
      </c>
      <c r="K135" s="4">
        <v>-0.1</v>
      </c>
      <c r="L135" s="4">
        <v>-0.8</v>
      </c>
      <c r="M135" s="4">
        <v>-0.4</v>
      </c>
      <c r="N135" s="4">
        <v>-0.2</v>
      </c>
      <c r="O135" s="4">
        <v>-1</v>
      </c>
      <c r="P135" s="4">
        <v>-1.5</v>
      </c>
      <c r="Q135" s="4">
        <v>-1.2</v>
      </c>
      <c r="R135" s="4">
        <v>-1.3</v>
      </c>
      <c r="S135" s="4">
        <v>-0.6</v>
      </c>
      <c r="T135" s="4">
        <v>-0.4</v>
      </c>
      <c r="U135" s="4">
        <v>-1.1000000000000001</v>
      </c>
      <c r="V135" s="4">
        <v>-1.3</v>
      </c>
      <c r="W135" s="4">
        <v>-1.3</v>
      </c>
      <c r="X135" s="4">
        <v>-1.1000000000000001</v>
      </c>
      <c r="Y135" s="4">
        <v>-1.7</v>
      </c>
      <c r="Z135" s="4">
        <v>-2</v>
      </c>
      <c r="AA135" s="4">
        <v>-0.4</v>
      </c>
      <c r="AB135" s="4">
        <v>-0.7</v>
      </c>
      <c r="AC135" s="4">
        <v>-1.8</v>
      </c>
      <c r="AD135" s="4">
        <v>-1.5</v>
      </c>
      <c r="AE135" s="4">
        <v>-1.1000000000000001</v>
      </c>
      <c r="AF135" s="10">
        <f t="shared" si="2"/>
        <v>-0.83461538461538454</v>
      </c>
    </row>
    <row r="136" spans="1:32" x14ac:dyDescent="0.2">
      <c r="A136" t="s">
        <v>233</v>
      </c>
      <c r="B136" s="4" t="s">
        <v>536</v>
      </c>
      <c r="C136" s="15" t="s">
        <v>536</v>
      </c>
      <c r="D136" s="5">
        <v>0.60741935483870957</v>
      </c>
      <c r="E136" s="4">
        <v>0.6</v>
      </c>
      <c r="F136" s="4">
        <v>0.5</v>
      </c>
      <c r="G136" s="4">
        <v>-0.9</v>
      </c>
      <c r="H136" s="4">
        <v>0.2</v>
      </c>
      <c r="I136" s="4">
        <v>0.5</v>
      </c>
      <c r="J136" s="4">
        <v>-0.5</v>
      </c>
      <c r="K136" s="4">
        <v>0</v>
      </c>
      <c r="L136" s="4">
        <v>-1.4</v>
      </c>
      <c r="M136" s="4">
        <v>0</v>
      </c>
      <c r="N136" s="4">
        <v>0</v>
      </c>
      <c r="O136" s="4">
        <v>-1.1000000000000001</v>
      </c>
      <c r="P136" s="4">
        <v>-2</v>
      </c>
      <c r="Q136" s="4">
        <v>-1.3</v>
      </c>
      <c r="R136" s="4">
        <v>-1.5</v>
      </c>
      <c r="S136" s="4">
        <v>-0.2</v>
      </c>
      <c r="T136" s="4">
        <v>0.1</v>
      </c>
      <c r="U136" s="4">
        <v>-1.2</v>
      </c>
      <c r="V136" s="4">
        <v>-0.9</v>
      </c>
      <c r="W136" s="4">
        <v>-0.8</v>
      </c>
      <c r="X136" s="4">
        <v>-0.7</v>
      </c>
      <c r="Y136" s="4">
        <v>-1.4</v>
      </c>
      <c r="Z136" s="4">
        <v>-2.2999999999999998</v>
      </c>
      <c r="AA136" s="4">
        <v>-0.6</v>
      </c>
      <c r="AB136" s="4">
        <v>-0.2</v>
      </c>
      <c r="AC136" s="4">
        <v>-1.6</v>
      </c>
      <c r="AD136" s="4">
        <v>-1.2</v>
      </c>
      <c r="AE136" s="4">
        <v>-1</v>
      </c>
      <c r="AF136" s="10">
        <f t="shared" si="2"/>
        <v>-0.68846153846153846</v>
      </c>
    </row>
    <row r="137" spans="1:32" x14ac:dyDescent="0.2">
      <c r="A137" t="s">
        <v>232</v>
      </c>
      <c r="B137" s="4" t="s">
        <v>536</v>
      </c>
      <c r="C137" s="15" t="s">
        <v>536</v>
      </c>
      <c r="D137" s="5">
        <v>1.0993548387096777</v>
      </c>
      <c r="E137" s="4">
        <v>1.3</v>
      </c>
      <c r="F137" s="4">
        <v>1.2</v>
      </c>
      <c r="G137" s="4">
        <v>-0.5</v>
      </c>
      <c r="H137" s="4">
        <v>0.8</v>
      </c>
      <c r="I137" s="4">
        <v>1.6</v>
      </c>
      <c r="J137" s="4">
        <v>0.3</v>
      </c>
      <c r="K137" s="4">
        <v>1.3</v>
      </c>
      <c r="L137" s="4">
        <v>-0.7</v>
      </c>
      <c r="M137" s="4">
        <v>1.4</v>
      </c>
      <c r="N137" s="4">
        <v>0.7</v>
      </c>
      <c r="O137" s="4">
        <v>-0.5</v>
      </c>
      <c r="P137" s="4">
        <v>-1.6</v>
      </c>
      <c r="Q137" s="4">
        <v>-0.9</v>
      </c>
      <c r="R137" s="4">
        <v>-1.4</v>
      </c>
      <c r="S137" s="4">
        <v>-0.2</v>
      </c>
      <c r="T137" s="4">
        <v>0.3</v>
      </c>
      <c r="U137" s="4">
        <v>-1.4</v>
      </c>
      <c r="V137" s="4">
        <v>-0.4</v>
      </c>
      <c r="W137" s="4">
        <v>-0.6</v>
      </c>
      <c r="X137" s="4">
        <v>-0.7</v>
      </c>
      <c r="Y137" s="4">
        <v>-0.7</v>
      </c>
      <c r="Z137" s="4">
        <v>-1.8</v>
      </c>
      <c r="AA137" s="4">
        <v>-0.6</v>
      </c>
      <c r="AB137" s="4">
        <v>-0.1</v>
      </c>
      <c r="AC137" s="4">
        <v>-1.2</v>
      </c>
      <c r="AD137" s="4">
        <v>-0.9</v>
      </c>
      <c r="AE137" s="4">
        <v>-0.3</v>
      </c>
      <c r="AF137" s="10">
        <f t="shared" si="2"/>
        <v>-0.2038461538461539</v>
      </c>
    </row>
    <row r="138" spans="1:32" x14ac:dyDescent="0.2">
      <c r="A138" t="s">
        <v>443</v>
      </c>
      <c r="C138" s="15" t="s">
        <v>536</v>
      </c>
      <c r="D138" s="5">
        <v>-5.2580645161290317E-2</v>
      </c>
      <c r="E138" s="4">
        <v>0.1</v>
      </c>
      <c r="F138" s="4">
        <v>0.1</v>
      </c>
      <c r="G138" s="4">
        <v>-0.4</v>
      </c>
      <c r="H138" s="4">
        <v>0</v>
      </c>
      <c r="I138" s="4">
        <v>0.1</v>
      </c>
      <c r="J138" s="4">
        <v>-0.4</v>
      </c>
      <c r="K138" s="4">
        <v>-0.1</v>
      </c>
      <c r="L138" s="4">
        <v>-0.5</v>
      </c>
      <c r="M138" s="4">
        <v>-0.1</v>
      </c>
      <c r="N138" s="4">
        <v>-0.1</v>
      </c>
      <c r="O138" s="4">
        <v>-0.4</v>
      </c>
      <c r="P138" s="4">
        <v>-0.8</v>
      </c>
      <c r="Q138" s="4">
        <v>-0.5</v>
      </c>
      <c r="R138" s="4">
        <v>-0.6</v>
      </c>
      <c r="S138" s="4">
        <v>-0.3</v>
      </c>
      <c r="T138" s="4">
        <v>-0.1</v>
      </c>
      <c r="U138" s="4">
        <v>-0.6</v>
      </c>
      <c r="V138" s="4">
        <v>-0.5</v>
      </c>
      <c r="W138" s="4">
        <v>-0.3</v>
      </c>
      <c r="X138" s="4">
        <v>-0.4</v>
      </c>
      <c r="Y138" s="4">
        <v>-0.5</v>
      </c>
      <c r="Z138" s="4">
        <v>-0.7</v>
      </c>
      <c r="AA138" s="4">
        <v>-0.1</v>
      </c>
      <c r="AB138" s="4">
        <v>-0.2</v>
      </c>
      <c r="AC138" s="4">
        <v>-0.6</v>
      </c>
      <c r="AD138" s="4">
        <v>-0.8</v>
      </c>
      <c r="AE138" s="4">
        <v>-0.4</v>
      </c>
      <c r="AF138" s="10">
        <f t="shared" si="2"/>
        <v>-0.33461538461538459</v>
      </c>
    </row>
    <row r="139" spans="1:32" x14ac:dyDescent="0.2">
      <c r="A139" t="s">
        <v>444</v>
      </c>
      <c r="C139" s="15" t="s">
        <v>536</v>
      </c>
      <c r="D139" s="5">
        <v>9.709677419354841E-2</v>
      </c>
      <c r="E139" s="4">
        <v>2.6</v>
      </c>
      <c r="F139" s="4">
        <v>3.2</v>
      </c>
      <c r="G139" s="4">
        <v>-2.4</v>
      </c>
      <c r="H139" s="4">
        <v>1.6</v>
      </c>
      <c r="I139" s="4">
        <v>1.2</v>
      </c>
      <c r="J139" s="4">
        <v>0.4</v>
      </c>
      <c r="K139" s="4">
        <v>0.4</v>
      </c>
      <c r="L139" s="4">
        <v>-4.4000000000000004</v>
      </c>
      <c r="M139" s="4">
        <v>-1.7</v>
      </c>
      <c r="N139" s="4">
        <v>0.2</v>
      </c>
      <c r="O139" s="4">
        <v>-3</v>
      </c>
      <c r="P139" s="4">
        <v>-6.6</v>
      </c>
      <c r="Q139" s="4">
        <v>-6.7</v>
      </c>
      <c r="R139" s="4">
        <v>-5.9</v>
      </c>
      <c r="S139" s="4">
        <v>-4</v>
      </c>
      <c r="T139" s="4">
        <v>-0.5</v>
      </c>
      <c r="U139" s="4">
        <v>-5.7</v>
      </c>
      <c r="V139" s="4">
        <v>-5.2</v>
      </c>
      <c r="W139" s="4">
        <v>-6.8</v>
      </c>
      <c r="X139" s="4">
        <v>-4</v>
      </c>
      <c r="Y139" s="4">
        <v>-8.5</v>
      </c>
      <c r="Z139" s="4">
        <v>-7.7</v>
      </c>
      <c r="AA139" s="4">
        <v>-0.7</v>
      </c>
      <c r="AB139" s="4">
        <v>-4.5</v>
      </c>
      <c r="AC139" s="4">
        <v>-8.9</v>
      </c>
      <c r="AD139" s="4">
        <v>-6.3</v>
      </c>
      <c r="AE139" s="4">
        <v>-3.7</v>
      </c>
      <c r="AF139" s="10">
        <f t="shared" si="2"/>
        <v>-3.226923076923077</v>
      </c>
    </row>
    <row r="140" spans="1:32" x14ac:dyDescent="0.2">
      <c r="A140" t="s">
        <v>445</v>
      </c>
      <c r="C140" s="15" t="s">
        <v>11</v>
      </c>
      <c r="D140" s="5">
        <v>-1.0554838709677417</v>
      </c>
      <c r="E140" s="4">
        <v>0.4</v>
      </c>
      <c r="F140" s="4">
        <v>-0.3</v>
      </c>
      <c r="G140" s="4">
        <v>-2.8</v>
      </c>
      <c r="H140" s="4">
        <v>-2.2000000000000002</v>
      </c>
      <c r="I140" s="4">
        <v>-0.1</v>
      </c>
      <c r="J140" s="4">
        <v>-2.7</v>
      </c>
      <c r="K140" s="4">
        <v>0.4</v>
      </c>
      <c r="L140" s="4">
        <v>-3.5</v>
      </c>
      <c r="M140" s="4">
        <v>-1.5</v>
      </c>
      <c r="N140" s="4">
        <v>-1.6</v>
      </c>
      <c r="O140" s="4">
        <v>-3.3</v>
      </c>
      <c r="P140" s="4">
        <v>-5.0999999999999996</v>
      </c>
      <c r="Q140" s="4">
        <v>-4.8</v>
      </c>
      <c r="R140" s="4">
        <v>-5.5</v>
      </c>
      <c r="S140" s="4">
        <v>-2.2000000000000002</v>
      </c>
      <c r="T140" s="4">
        <v>-1.8</v>
      </c>
      <c r="U140" s="4">
        <v>-5.9</v>
      </c>
      <c r="V140" s="4">
        <v>-4.5</v>
      </c>
      <c r="W140" s="4">
        <v>-3.5</v>
      </c>
      <c r="X140" s="4">
        <v>-3.7</v>
      </c>
      <c r="Y140" s="4">
        <v>-4.2</v>
      </c>
      <c r="Z140" s="4">
        <v>-5.7</v>
      </c>
      <c r="AA140" s="4">
        <v>-2.2999999999999998</v>
      </c>
      <c r="AB140" s="4">
        <v>-1.3</v>
      </c>
      <c r="AC140" s="4">
        <v>-5.0999999999999996</v>
      </c>
      <c r="AD140" s="4">
        <v>-6</v>
      </c>
      <c r="AE140" s="4">
        <v>-2.4</v>
      </c>
      <c r="AF140" s="10">
        <f t="shared" si="2"/>
        <v>-3.0307692307692302</v>
      </c>
    </row>
    <row r="141" spans="1:32" x14ac:dyDescent="0.2">
      <c r="A141" t="s">
        <v>206</v>
      </c>
      <c r="B141" s="4" t="s">
        <v>11</v>
      </c>
      <c r="C141" s="15" t="s">
        <v>11</v>
      </c>
      <c r="D141" s="5">
        <v>9.808709677419353</v>
      </c>
      <c r="E141" s="4">
        <v>2.8</v>
      </c>
      <c r="F141" s="4">
        <v>-2.4</v>
      </c>
      <c r="G141" s="4">
        <v>-1.3</v>
      </c>
      <c r="H141" s="4">
        <v>-4.0999999999999996</v>
      </c>
      <c r="I141" s="4">
        <v>2</v>
      </c>
      <c r="J141" s="4">
        <v>-3.2</v>
      </c>
      <c r="K141" s="4">
        <v>4.0999999999999996</v>
      </c>
      <c r="L141" s="4">
        <v>-4.2</v>
      </c>
      <c r="M141" s="4">
        <v>1.7</v>
      </c>
      <c r="N141" s="4">
        <v>-1.7</v>
      </c>
      <c r="O141" s="4">
        <v>-1.5</v>
      </c>
      <c r="P141" s="4">
        <v>-6</v>
      </c>
      <c r="Q141" s="4">
        <v>-7.1</v>
      </c>
      <c r="R141" s="4">
        <v>-3.2</v>
      </c>
      <c r="S141" s="4">
        <v>0.8</v>
      </c>
      <c r="T141" s="4">
        <v>-0.5</v>
      </c>
      <c r="U141" s="4">
        <v>-5.0999999999999996</v>
      </c>
      <c r="V141" s="4">
        <v>-4.7</v>
      </c>
      <c r="W141" s="4">
        <v>-4.5</v>
      </c>
      <c r="X141" s="4">
        <v>-5.8</v>
      </c>
      <c r="Y141" s="4">
        <v>-2.2999999999999998</v>
      </c>
      <c r="Z141" s="4">
        <v>-8.6</v>
      </c>
      <c r="AA141" s="4">
        <v>-1.2</v>
      </c>
      <c r="AB141" s="4">
        <v>1.4</v>
      </c>
      <c r="AC141" s="4">
        <v>-5.3</v>
      </c>
      <c r="AD141" s="4">
        <v>-8.3000000000000007</v>
      </c>
      <c r="AE141" s="4">
        <v>0.6</v>
      </c>
      <c r="AF141" s="10">
        <f t="shared" si="2"/>
        <v>-2.6230769230769231</v>
      </c>
    </row>
    <row r="142" spans="1:32" x14ac:dyDescent="0.2">
      <c r="A142" t="s">
        <v>446</v>
      </c>
      <c r="C142" s="15" t="s">
        <v>11</v>
      </c>
      <c r="D142" s="5">
        <v>-0.84096774193548374</v>
      </c>
      <c r="E142" s="4">
        <v>-0.1</v>
      </c>
      <c r="F142" s="4">
        <v>-0.2</v>
      </c>
      <c r="G142" s="4">
        <v>-1.3</v>
      </c>
      <c r="H142" s="4">
        <v>-1.7</v>
      </c>
      <c r="I142" s="4">
        <v>-1</v>
      </c>
      <c r="J142" s="4">
        <v>-1.9</v>
      </c>
      <c r="K142" s="4">
        <v>0.1</v>
      </c>
      <c r="L142" s="4">
        <v>-1.4</v>
      </c>
      <c r="M142" s="4">
        <v>-1.1000000000000001</v>
      </c>
      <c r="N142" s="4">
        <v>-1.1000000000000001</v>
      </c>
      <c r="O142" s="4">
        <v>-1.8</v>
      </c>
      <c r="P142" s="4">
        <v>-2.9</v>
      </c>
      <c r="Q142" s="4">
        <v>-3.2</v>
      </c>
      <c r="R142" s="4">
        <v>-2.6</v>
      </c>
      <c r="S142" s="4">
        <v>-1.4</v>
      </c>
      <c r="T142" s="4">
        <v>-1.3</v>
      </c>
      <c r="U142" s="4">
        <v>-3.3</v>
      </c>
      <c r="V142" s="4">
        <v>-2.5</v>
      </c>
      <c r="W142" s="4">
        <v>-2</v>
      </c>
      <c r="X142" s="4">
        <v>-2.9</v>
      </c>
      <c r="Y142" s="4">
        <v>-2.2000000000000002</v>
      </c>
      <c r="Z142" s="4">
        <v>-3.2</v>
      </c>
      <c r="AA142" s="4">
        <v>-1.6</v>
      </c>
      <c r="AB142" s="4">
        <v>-1</v>
      </c>
      <c r="AC142" s="4">
        <v>-2.4</v>
      </c>
      <c r="AD142" s="4">
        <v>-3.9</v>
      </c>
      <c r="AE142" s="4">
        <v>-1.5</v>
      </c>
      <c r="AF142" s="10">
        <f t="shared" si="2"/>
        <v>-1.8423076923076924</v>
      </c>
    </row>
    <row r="143" spans="1:32" x14ac:dyDescent="0.2">
      <c r="A143" t="s">
        <v>207</v>
      </c>
      <c r="B143" s="4" t="s">
        <v>11</v>
      </c>
      <c r="C143" s="15" t="s">
        <v>11</v>
      </c>
      <c r="D143" s="5">
        <v>9.04709677419355</v>
      </c>
      <c r="E143" s="4">
        <v>3.8</v>
      </c>
      <c r="F143" s="4">
        <v>-1.5</v>
      </c>
      <c r="G143" s="4">
        <v>0.9</v>
      </c>
      <c r="H143" s="4">
        <v>-1.5</v>
      </c>
      <c r="I143" s="4">
        <v>3.3</v>
      </c>
      <c r="J143" s="4">
        <v>-0.9</v>
      </c>
      <c r="K143" s="4">
        <v>2.8</v>
      </c>
      <c r="L143" s="4">
        <v>-0.8</v>
      </c>
      <c r="M143" s="4">
        <v>1.8</v>
      </c>
      <c r="N143" s="4">
        <v>-0.3</v>
      </c>
      <c r="O143" s="4">
        <v>-0.9</v>
      </c>
      <c r="P143" s="4">
        <v>-4.0999999999999996</v>
      </c>
      <c r="Q143" s="4">
        <v>-3.8</v>
      </c>
      <c r="R143" s="4">
        <v>-2.2999999999999998</v>
      </c>
      <c r="S143" s="4">
        <v>1.3</v>
      </c>
      <c r="T143" s="4">
        <v>-2.2000000000000002</v>
      </c>
      <c r="U143" s="4">
        <v>-3.8</v>
      </c>
      <c r="V143" s="4">
        <v>-1.6</v>
      </c>
      <c r="W143" s="4">
        <v>-3.1</v>
      </c>
      <c r="X143" s="4">
        <v>-3.9</v>
      </c>
      <c r="Y143" s="4">
        <v>-3.8</v>
      </c>
      <c r="Z143" s="4">
        <v>-7.2</v>
      </c>
      <c r="AA143" s="4">
        <v>-2.4</v>
      </c>
      <c r="AB143" s="4">
        <v>-2.2999999999999998</v>
      </c>
      <c r="AC143" s="4">
        <v>-6</v>
      </c>
      <c r="AD143" s="4">
        <v>-9.1999999999999993</v>
      </c>
      <c r="AE143" s="4">
        <v>-4</v>
      </c>
      <c r="AF143" s="10">
        <f t="shared" si="2"/>
        <v>-1.8346153846153841</v>
      </c>
    </row>
    <row r="144" spans="1:32" x14ac:dyDescent="0.2">
      <c r="A144" t="s">
        <v>208</v>
      </c>
      <c r="B144" s="4" t="s">
        <v>11</v>
      </c>
      <c r="C144" s="15" t="s">
        <v>11</v>
      </c>
      <c r="D144" s="5">
        <v>1.6732258064516128</v>
      </c>
      <c r="E144" s="4">
        <v>5.5</v>
      </c>
      <c r="F144" s="4">
        <v>2.4</v>
      </c>
      <c r="G144" s="4">
        <v>2.9</v>
      </c>
      <c r="H144" s="4">
        <v>-1.6</v>
      </c>
      <c r="I144" s="4">
        <v>2.7</v>
      </c>
      <c r="J144" s="4">
        <v>-0.4</v>
      </c>
      <c r="K144" s="4">
        <v>4.2</v>
      </c>
      <c r="L144" s="4">
        <v>1.5</v>
      </c>
      <c r="M144" s="4">
        <v>4.0999999999999996</v>
      </c>
      <c r="N144" s="4">
        <v>1.8</v>
      </c>
      <c r="O144" s="4">
        <v>0</v>
      </c>
      <c r="P144" s="4">
        <v>-3.9</v>
      </c>
      <c r="Q144" s="4">
        <v>-3.2</v>
      </c>
      <c r="R144" s="4">
        <v>-1.1000000000000001</v>
      </c>
      <c r="S144" s="4">
        <v>3.7</v>
      </c>
      <c r="T144" s="4">
        <v>-0.6</v>
      </c>
      <c r="U144" s="4">
        <v>-2.2999999999999998</v>
      </c>
      <c r="V144" s="4">
        <v>-0.9</v>
      </c>
      <c r="W144" s="4">
        <v>-0.3</v>
      </c>
      <c r="X144" s="4">
        <v>-3.6</v>
      </c>
      <c r="Y144" s="4">
        <v>0.3</v>
      </c>
      <c r="Z144" s="4">
        <v>-4.7</v>
      </c>
      <c r="AA144" s="4">
        <v>3.7</v>
      </c>
      <c r="AB144" s="4">
        <v>4.5</v>
      </c>
      <c r="AC144" s="4">
        <v>-1.2</v>
      </c>
      <c r="AD144" s="4">
        <v>-5.3</v>
      </c>
      <c r="AE144" s="4">
        <v>3.5</v>
      </c>
      <c r="AF144" s="10">
        <f t="shared" si="2"/>
        <v>0.31538461538461565</v>
      </c>
    </row>
    <row r="145" spans="1:32" x14ac:dyDescent="0.2">
      <c r="A145" t="s">
        <v>447</v>
      </c>
      <c r="C145" s="15" t="s">
        <v>11</v>
      </c>
      <c r="D145" s="5">
        <v>0.22548387096774192</v>
      </c>
      <c r="E145" s="4">
        <v>0.4</v>
      </c>
      <c r="F145" s="4">
        <v>0</v>
      </c>
      <c r="G145" s="4">
        <v>0</v>
      </c>
      <c r="H145" s="4">
        <v>-0.4</v>
      </c>
      <c r="I145" s="4">
        <v>0</v>
      </c>
      <c r="J145" s="4">
        <v>-0.4</v>
      </c>
      <c r="K145" s="4">
        <v>0.3</v>
      </c>
      <c r="L145" s="4">
        <v>0</v>
      </c>
      <c r="M145" s="4">
        <v>0.4</v>
      </c>
      <c r="N145" s="4">
        <v>-0.1</v>
      </c>
      <c r="O145" s="4">
        <v>-0.2</v>
      </c>
      <c r="P145" s="4">
        <v>-0.9</v>
      </c>
      <c r="Q145" s="4">
        <v>-0.7</v>
      </c>
      <c r="R145" s="4">
        <v>-0.6</v>
      </c>
      <c r="S145" s="4">
        <v>0.1</v>
      </c>
      <c r="T145" s="4">
        <v>-0.1</v>
      </c>
      <c r="U145" s="4">
        <v>-0.5</v>
      </c>
      <c r="V145" s="4">
        <v>-0.6</v>
      </c>
      <c r="W145" s="4">
        <v>-0.3</v>
      </c>
      <c r="X145" s="4">
        <v>-1.1000000000000001</v>
      </c>
      <c r="Y145" s="4">
        <v>-0.3</v>
      </c>
      <c r="Z145" s="4">
        <v>-0.8</v>
      </c>
      <c r="AA145" s="4">
        <v>0.2</v>
      </c>
      <c r="AB145" s="4">
        <v>0.4</v>
      </c>
      <c r="AC145" s="4">
        <v>-0.5</v>
      </c>
      <c r="AD145" s="4">
        <v>-0.9</v>
      </c>
      <c r="AE145" s="4">
        <v>0.1</v>
      </c>
      <c r="AF145" s="10">
        <f t="shared" si="2"/>
        <v>-0.25384615384615383</v>
      </c>
    </row>
    <row r="146" spans="1:32" x14ac:dyDescent="0.2">
      <c r="A146" t="s">
        <v>448</v>
      </c>
      <c r="C146" s="15" t="s">
        <v>11</v>
      </c>
      <c r="D146" s="5">
        <v>1.0035483870967743</v>
      </c>
      <c r="E146" s="4">
        <v>1.1000000000000001</v>
      </c>
      <c r="F146" s="4">
        <v>-0.9</v>
      </c>
      <c r="G146" s="4">
        <v>0.3</v>
      </c>
      <c r="H146" s="4">
        <v>-2</v>
      </c>
      <c r="I146" s="4">
        <v>1.2</v>
      </c>
      <c r="J146" s="4">
        <v>-0.2</v>
      </c>
      <c r="K146" s="4">
        <v>2.1</v>
      </c>
      <c r="L146" s="4">
        <v>1.2</v>
      </c>
      <c r="M146" s="4">
        <v>2.9</v>
      </c>
      <c r="N146" s="4">
        <v>1.3</v>
      </c>
      <c r="O146" s="4">
        <v>0.1</v>
      </c>
      <c r="P146" s="4">
        <v>-1.9</v>
      </c>
      <c r="Q146" s="4">
        <v>-1.4</v>
      </c>
      <c r="R146" s="4">
        <v>-0.6</v>
      </c>
      <c r="S146" s="4">
        <v>1.7</v>
      </c>
      <c r="T146" s="4">
        <v>0.4</v>
      </c>
      <c r="U146" s="4">
        <v>-0.3</v>
      </c>
      <c r="V146" s="4">
        <v>-0.1</v>
      </c>
      <c r="W146" s="4">
        <v>0.4</v>
      </c>
      <c r="X146" s="4">
        <v>-2.1</v>
      </c>
      <c r="Y146" s="4">
        <v>0.4</v>
      </c>
      <c r="Z146" s="4">
        <v>-2</v>
      </c>
      <c r="AA146" s="4">
        <v>2.5</v>
      </c>
      <c r="AB146" s="4">
        <v>2.9</v>
      </c>
      <c r="AC146" s="4">
        <v>0.4</v>
      </c>
      <c r="AD146" s="4">
        <v>-1.1000000000000001</v>
      </c>
      <c r="AE146" s="4">
        <v>2.2000000000000002</v>
      </c>
      <c r="AF146" s="10">
        <f t="shared" si="2"/>
        <v>0.24230769230769234</v>
      </c>
    </row>
    <row r="147" spans="1:32" x14ac:dyDescent="0.2">
      <c r="A147" t="s">
        <v>209</v>
      </c>
      <c r="B147" s="4" t="s">
        <v>11</v>
      </c>
      <c r="C147" s="15" t="s">
        <v>11</v>
      </c>
      <c r="D147" s="5">
        <v>0.3496774193548387</v>
      </c>
      <c r="E147" s="4">
        <v>0.7</v>
      </c>
      <c r="F147" s="4">
        <v>0.5</v>
      </c>
      <c r="G147" s="4">
        <v>0.6</v>
      </c>
      <c r="H147" s="4">
        <v>-0.7</v>
      </c>
      <c r="I147" s="4">
        <v>0.4</v>
      </c>
      <c r="J147" s="4">
        <v>-1</v>
      </c>
      <c r="K147" s="4">
        <v>0.3</v>
      </c>
      <c r="L147" s="4">
        <v>0</v>
      </c>
      <c r="M147" s="4">
        <v>1.3</v>
      </c>
      <c r="N147" s="4">
        <v>0</v>
      </c>
      <c r="O147" s="4">
        <v>-0.4</v>
      </c>
      <c r="P147" s="4">
        <v>-1.9</v>
      </c>
      <c r="Q147" s="4">
        <v>-1.4</v>
      </c>
      <c r="R147" s="4">
        <v>-1.3</v>
      </c>
      <c r="S147" s="4">
        <v>0.1</v>
      </c>
      <c r="T147" s="4">
        <v>-0.7</v>
      </c>
      <c r="U147" s="4">
        <v>-0.8</v>
      </c>
      <c r="V147" s="4">
        <v>-0.7</v>
      </c>
      <c r="W147" s="4">
        <v>-0.4</v>
      </c>
      <c r="X147" s="4">
        <v>-1.8</v>
      </c>
      <c r="Y147" s="4">
        <v>-0.8</v>
      </c>
      <c r="Z147" s="4">
        <v>-1.8</v>
      </c>
      <c r="AA147" s="4">
        <v>0.6</v>
      </c>
      <c r="AB147" s="4">
        <v>0.7</v>
      </c>
      <c r="AC147" s="4">
        <v>-0.5</v>
      </c>
      <c r="AD147" s="4">
        <v>-1.4</v>
      </c>
      <c r="AE147" s="4">
        <v>0.4</v>
      </c>
      <c r="AF147" s="10">
        <f t="shared" si="2"/>
        <v>-0.4</v>
      </c>
    </row>
    <row r="148" spans="1:32" x14ac:dyDescent="0.2">
      <c r="A148" t="s">
        <v>449</v>
      </c>
      <c r="C148" s="15" t="s">
        <v>11</v>
      </c>
      <c r="D148" s="5">
        <v>-0.40774193548387122</v>
      </c>
      <c r="E148" s="4">
        <v>0.1</v>
      </c>
      <c r="F148" s="4">
        <v>0.1</v>
      </c>
      <c r="G148" s="4">
        <v>0.5</v>
      </c>
      <c r="H148" s="4">
        <v>-1.4</v>
      </c>
      <c r="I148" s="4">
        <v>-0.3</v>
      </c>
      <c r="J148" s="4">
        <v>-1.2</v>
      </c>
      <c r="K148" s="4">
        <v>-0.7</v>
      </c>
      <c r="L148" s="4">
        <v>-0.2</v>
      </c>
      <c r="M148" s="4">
        <v>-0.6</v>
      </c>
      <c r="N148" s="4">
        <v>-0.3</v>
      </c>
      <c r="O148" s="4">
        <v>-0.8</v>
      </c>
      <c r="P148" s="4">
        <v>-1</v>
      </c>
      <c r="Q148" s="4">
        <v>-2</v>
      </c>
      <c r="R148" s="4">
        <v>-2.1</v>
      </c>
      <c r="S148" s="4">
        <v>-0.4</v>
      </c>
      <c r="T148" s="4">
        <v>-1.9</v>
      </c>
      <c r="U148" s="4">
        <v>-1.2</v>
      </c>
      <c r="V148" s="4">
        <v>-0.6</v>
      </c>
      <c r="W148" s="4">
        <v>-1.4</v>
      </c>
      <c r="X148" s="4">
        <v>-1.7</v>
      </c>
      <c r="Y148" s="4">
        <v>-1</v>
      </c>
      <c r="Z148" s="4">
        <v>-2.6</v>
      </c>
      <c r="AA148" s="4">
        <v>0.1</v>
      </c>
      <c r="AB148" s="4">
        <v>0.1</v>
      </c>
      <c r="AC148" s="4">
        <v>-0.7</v>
      </c>
      <c r="AD148" s="4">
        <v>-0.7</v>
      </c>
      <c r="AE148" s="4">
        <v>0.9</v>
      </c>
      <c r="AF148" s="10">
        <f t="shared" si="2"/>
        <v>-0.8423076923076922</v>
      </c>
    </row>
    <row r="149" spans="1:32" x14ac:dyDescent="0.2">
      <c r="A149" t="s">
        <v>210</v>
      </c>
      <c r="B149" s="4" t="s">
        <v>11</v>
      </c>
      <c r="C149" s="15" t="s">
        <v>11</v>
      </c>
      <c r="D149" s="5">
        <v>1.2112903225806451</v>
      </c>
      <c r="E149" s="4">
        <v>1.6</v>
      </c>
      <c r="F149" s="4">
        <v>0.6</v>
      </c>
      <c r="G149" s="4">
        <v>2</v>
      </c>
      <c r="H149" s="4">
        <v>-1.1000000000000001</v>
      </c>
      <c r="I149" s="4">
        <v>0.7</v>
      </c>
      <c r="J149" s="4">
        <v>0</v>
      </c>
      <c r="K149" s="4">
        <v>0.5</v>
      </c>
      <c r="L149" s="4">
        <v>1.2</v>
      </c>
      <c r="M149" s="4">
        <v>0.6</v>
      </c>
      <c r="N149" s="4">
        <v>0.7</v>
      </c>
      <c r="O149" s="4">
        <v>0</v>
      </c>
      <c r="P149" s="4">
        <v>0.2</v>
      </c>
      <c r="Q149" s="4">
        <v>-1.1000000000000001</v>
      </c>
      <c r="R149" s="4">
        <v>-0.4</v>
      </c>
      <c r="S149" s="4">
        <v>0.8</v>
      </c>
      <c r="T149" s="4">
        <v>-1.5</v>
      </c>
      <c r="U149" s="4">
        <v>0.1</v>
      </c>
      <c r="V149" s="4">
        <v>0.5</v>
      </c>
      <c r="W149" s="4">
        <v>-0.7</v>
      </c>
      <c r="X149" s="4">
        <v>-0.9</v>
      </c>
      <c r="Y149" s="4">
        <v>0.3</v>
      </c>
      <c r="Z149" s="4">
        <v>-1.5</v>
      </c>
      <c r="AA149" s="4">
        <v>1.4</v>
      </c>
      <c r="AB149" s="4">
        <v>1.8</v>
      </c>
      <c r="AC149" s="4">
        <v>1.1000000000000001</v>
      </c>
      <c r="AD149" s="4">
        <v>0.4</v>
      </c>
      <c r="AE149" s="4">
        <v>2.9</v>
      </c>
      <c r="AF149" s="10">
        <f t="shared" si="2"/>
        <v>0.28076923076923077</v>
      </c>
    </row>
    <row r="150" spans="1:32" x14ac:dyDescent="0.2">
      <c r="A150" t="s">
        <v>211</v>
      </c>
      <c r="B150" s="4" t="s">
        <v>11</v>
      </c>
      <c r="C150" s="15" t="s">
        <v>11</v>
      </c>
      <c r="D150" s="5">
        <v>0.67290322580645168</v>
      </c>
      <c r="E150" s="4">
        <v>0.4</v>
      </c>
      <c r="F150" s="4">
        <v>0.2</v>
      </c>
      <c r="G150" s="4">
        <v>0.4</v>
      </c>
      <c r="H150" s="4">
        <v>-0.7</v>
      </c>
      <c r="I150" s="4">
        <v>0</v>
      </c>
      <c r="J150" s="4">
        <v>-0.2</v>
      </c>
      <c r="K150" s="4">
        <v>-0.4</v>
      </c>
      <c r="L150" s="4">
        <v>0.3</v>
      </c>
      <c r="M150" s="4">
        <v>0</v>
      </c>
      <c r="N150" s="4">
        <v>0.1</v>
      </c>
      <c r="O150" s="4">
        <v>-0.3</v>
      </c>
      <c r="P150" s="4">
        <v>-0.3</v>
      </c>
      <c r="Q150" s="4">
        <v>-0.9</v>
      </c>
      <c r="R150" s="4">
        <v>-0.6</v>
      </c>
      <c r="S150" s="4">
        <v>0.2</v>
      </c>
      <c r="T150" s="4">
        <v>-1</v>
      </c>
      <c r="U150" s="4">
        <v>0</v>
      </c>
      <c r="V150" s="4">
        <v>0.2</v>
      </c>
      <c r="W150" s="4">
        <v>-0.8</v>
      </c>
      <c r="X150" s="4">
        <v>-0.9</v>
      </c>
      <c r="Y150" s="4">
        <v>-0.4</v>
      </c>
      <c r="Z150" s="4">
        <v>-1</v>
      </c>
      <c r="AA150" s="4">
        <v>0.7</v>
      </c>
      <c r="AB150" s="4">
        <v>0.4</v>
      </c>
      <c r="AC150" s="4">
        <v>0.1</v>
      </c>
      <c r="AD150" s="4">
        <v>0.1</v>
      </c>
      <c r="AE150" s="4">
        <v>1.3</v>
      </c>
      <c r="AF150" s="10">
        <f t="shared" si="2"/>
        <v>-0.16923076923076924</v>
      </c>
    </row>
    <row r="151" spans="1:32" x14ac:dyDescent="0.2">
      <c r="A151" t="s">
        <v>212</v>
      </c>
      <c r="B151" s="4" t="s">
        <v>11</v>
      </c>
      <c r="C151" s="15" t="s">
        <v>11</v>
      </c>
      <c r="D151" s="5">
        <v>1.5874193548387094</v>
      </c>
      <c r="E151" s="4">
        <v>0.6</v>
      </c>
      <c r="F151" s="4">
        <v>0.2</v>
      </c>
      <c r="G151" s="4">
        <v>0.9</v>
      </c>
      <c r="H151" s="4">
        <v>-1.2</v>
      </c>
      <c r="I151" s="4">
        <v>0.2</v>
      </c>
      <c r="J151" s="4">
        <v>0</v>
      </c>
      <c r="K151" s="4">
        <v>0.2</v>
      </c>
      <c r="L151" s="4">
        <v>0.4</v>
      </c>
      <c r="M151" s="4">
        <v>-0.1</v>
      </c>
      <c r="N151" s="4">
        <v>0.1</v>
      </c>
      <c r="O151" s="4">
        <v>-0.2</v>
      </c>
      <c r="P151" s="4">
        <v>0.4</v>
      </c>
      <c r="Q151" s="4">
        <v>-0.8</v>
      </c>
      <c r="R151" s="4">
        <v>-0.2</v>
      </c>
      <c r="S151" s="4">
        <v>0.3</v>
      </c>
      <c r="T151" s="4">
        <v>-0.8</v>
      </c>
      <c r="U151" s="4">
        <v>0.4</v>
      </c>
      <c r="V151" s="4">
        <v>0.5</v>
      </c>
      <c r="W151" s="4">
        <v>-0.4</v>
      </c>
      <c r="X151" s="4">
        <v>-0.6</v>
      </c>
      <c r="Y151" s="4">
        <v>0.1</v>
      </c>
      <c r="Z151" s="4">
        <v>-0.6</v>
      </c>
      <c r="AA151" s="4">
        <v>0.9</v>
      </c>
      <c r="AB151" s="4">
        <v>1.1000000000000001</v>
      </c>
      <c r="AC151" s="4">
        <v>0.7</v>
      </c>
      <c r="AD151" s="4">
        <v>0.7</v>
      </c>
      <c r="AE151" s="4">
        <v>2.1</v>
      </c>
      <c r="AF151" s="10">
        <f t="shared" si="2"/>
        <v>0.10769230769230773</v>
      </c>
    </row>
    <row r="152" spans="1:32" x14ac:dyDescent="0.2">
      <c r="A152" t="s">
        <v>213</v>
      </c>
      <c r="B152" s="4" t="s">
        <v>11</v>
      </c>
      <c r="C152" s="15" t="s">
        <v>11</v>
      </c>
      <c r="D152" s="5">
        <v>0.44225806451612892</v>
      </c>
      <c r="E152" s="4">
        <v>0.2</v>
      </c>
      <c r="F152" s="4">
        <v>0.2</v>
      </c>
      <c r="G152" s="4">
        <v>0.3</v>
      </c>
      <c r="H152" s="4">
        <v>-0.5</v>
      </c>
      <c r="I152" s="4">
        <v>0</v>
      </c>
      <c r="J152" s="4">
        <v>0</v>
      </c>
      <c r="K152" s="4">
        <v>0</v>
      </c>
      <c r="L152" s="4">
        <v>0</v>
      </c>
      <c r="M152" s="4">
        <v>-0.1</v>
      </c>
      <c r="N152" s="4">
        <v>0.1</v>
      </c>
      <c r="O152" s="4">
        <v>-0.2</v>
      </c>
      <c r="P152" s="4">
        <v>0.1</v>
      </c>
      <c r="Q152" s="4">
        <v>-0.5</v>
      </c>
      <c r="R152" s="4">
        <v>-0.3</v>
      </c>
      <c r="S152" s="4">
        <v>0.1</v>
      </c>
      <c r="T152" s="4">
        <v>-0.6</v>
      </c>
      <c r="U152" s="4">
        <v>0</v>
      </c>
      <c r="V152" s="4">
        <v>0.1</v>
      </c>
      <c r="W152" s="4">
        <v>-0.4</v>
      </c>
      <c r="X152" s="4">
        <v>-0.3</v>
      </c>
      <c r="Y152" s="4">
        <v>-0.2</v>
      </c>
      <c r="Z152" s="4">
        <v>-0.4</v>
      </c>
      <c r="AA152" s="4">
        <v>0.2</v>
      </c>
      <c r="AB152" s="4">
        <v>0.2</v>
      </c>
      <c r="AC152" s="4">
        <v>0.2</v>
      </c>
      <c r="AD152" s="4">
        <v>0</v>
      </c>
      <c r="AE152" s="4">
        <v>0.7</v>
      </c>
      <c r="AF152" s="10">
        <f t="shared" si="2"/>
        <v>-6.9230769230769221E-2</v>
      </c>
    </row>
    <row r="153" spans="1:32" x14ac:dyDescent="0.2">
      <c r="A153" t="s">
        <v>214</v>
      </c>
      <c r="B153" s="4" t="s">
        <v>11</v>
      </c>
      <c r="C153" s="15" t="s">
        <v>11</v>
      </c>
      <c r="D153" s="5">
        <v>0.38548387096774195</v>
      </c>
      <c r="E153" s="4">
        <v>0.1</v>
      </c>
      <c r="F153" s="4">
        <v>0.1</v>
      </c>
      <c r="G153" s="4">
        <v>0.3</v>
      </c>
      <c r="H153" s="4">
        <v>-0.5</v>
      </c>
      <c r="I153" s="4">
        <v>0.1</v>
      </c>
      <c r="J153" s="4">
        <v>0</v>
      </c>
      <c r="K153" s="4">
        <v>0.1</v>
      </c>
      <c r="L153" s="4">
        <v>-0.1</v>
      </c>
      <c r="M153" s="4">
        <v>-0.2</v>
      </c>
      <c r="N153" s="4">
        <v>0</v>
      </c>
      <c r="O153" s="4">
        <v>-0.3</v>
      </c>
      <c r="P153" s="4">
        <v>0.2</v>
      </c>
      <c r="Q153" s="4">
        <v>-0.4</v>
      </c>
      <c r="R153" s="4">
        <v>-0.2</v>
      </c>
      <c r="S153" s="4">
        <v>0</v>
      </c>
      <c r="T153" s="4">
        <v>-0.4</v>
      </c>
      <c r="U153" s="4">
        <v>-0.1</v>
      </c>
      <c r="V153" s="4">
        <v>0.1</v>
      </c>
      <c r="W153" s="4">
        <v>-0.3</v>
      </c>
      <c r="X153" s="4">
        <v>-0.3</v>
      </c>
      <c r="Y153" s="4">
        <v>-0.3</v>
      </c>
      <c r="Z153" s="4">
        <v>-0.4</v>
      </c>
      <c r="AA153" s="4">
        <v>0</v>
      </c>
      <c r="AB153" s="4">
        <v>0.1</v>
      </c>
      <c r="AC153" s="4">
        <v>0.1</v>
      </c>
      <c r="AD153" s="4">
        <v>0</v>
      </c>
      <c r="AE153" s="4">
        <v>0.4</v>
      </c>
      <c r="AF153" s="10">
        <f t="shared" si="2"/>
        <v>-8.8461538461538453E-2</v>
      </c>
    </row>
    <row r="154" spans="1:32" x14ac:dyDescent="0.2">
      <c r="A154" t="s">
        <v>450</v>
      </c>
      <c r="C154" s="15" t="s">
        <v>11</v>
      </c>
      <c r="D154" s="5">
        <v>3.7741935483870989E-2</v>
      </c>
      <c r="E154" s="4">
        <v>0.1</v>
      </c>
      <c r="F154" s="4">
        <v>0.1</v>
      </c>
      <c r="G154" s="4">
        <v>0.1</v>
      </c>
      <c r="H154" s="4">
        <v>0</v>
      </c>
      <c r="I154" s="4">
        <v>0</v>
      </c>
      <c r="J154" s="4">
        <v>0</v>
      </c>
      <c r="K154" s="4">
        <v>0.1</v>
      </c>
      <c r="L154" s="4">
        <v>0</v>
      </c>
      <c r="M154" s="4">
        <v>0</v>
      </c>
      <c r="N154" s="4">
        <v>0</v>
      </c>
      <c r="O154" s="4">
        <v>0</v>
      </c>
      <c r="P154" s="4">
        <v>0.1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0.1</v>
      </c>
      <c r="W154" s="4">
        <v>0</v>
      </c>
      <c r="X154" s="4">
        <v>0</v>
      </c>
      <c r="Y154" s="4">
        <v>0</v>
      </c>
      <c r="Z154" s="4">
        <v>0</v>
      </c>
      <c r="AA154" s="4">
        <v>0.1</v>
      </c>
      <c r="AB154" s="4">
        <v>0.1</v>
      </c>
      <c r="AC154" s="4">
        <v>0.1</v>
      </c>
      <c r="AD154" s="4">
        <v>0</v>
      </c>
      <c r="AE154" s="4">
        <v>0.1</v>
      </c>
      <c r="AF154" s="10">
        <f t="shared" si="2"/>
        <v>3.461538461538461E-2</v>
      </c>
    </row>
    <row r="155" spans="1:32" x14ac:dyDescent="0.2">
      <c r="A155" t="s">
        <v>215</v>
      </c>
      <c r="B155" s="4" t="s">
        <v>11</v>
      </c>
      <c r="C155" s="15" t="s">
        <v>11</v>
      </c>
      <c r="D155" s="5">
        <v>1.8709677419354833E-2</v>
      </c>
      <c r="E155" s="4">
        <v>0.1</v>
      </c>
      <c r="F155" s="4">
        <v>0.1</v>
      </c>
      <c r="G155" s="4">
        <v>0.2</v>
      </c>
      <c r="H155" s="4">
        <v>-0.4</v>
      </c>
      <c r="I155" s="4">
        <v>0</v>
      </c>
      <c r="J155" s="4">
        <v>0</v>
      </c>
      <c r="K155" s="4">
        <v>0.1</v>
      </c>
      <c r="L155" s="4">
        <v>0</v>
      </c>
      <c r="M155" s="4">
        <v>-0.1</v>
      </c>
      <c r="N155" s="4">
        <v>0</v>
      </c>
      <c r="O155" s="4">
        <v>-0.2</v>
      </c>
      <c r="P155" s="4">
        <v>0.1</v>
      </c>
      <c r="Q155" s="4">
        <v>-0.4</v>
      </c>
      <c r="R155" s="4">
        <v>-0.3</v>
      </c>
      <c r="S155" s="4">
        <v>0</v>
      </c>
      <c r="T155" s="4">
        <v>-0.3</v>
      </c>
      <c r="U155" s="4">
        <v>-0.1</v>
      </c>
      <c r="V155" s="4">
        <v>0.1</v>
      </c>
      <c r="W155" s="4">
        <v>-0.3</v>
      </c>
      <c r="X155" s="4">
        <v>-0.3</v>
      </c>
      <c r="Y155" s="4">
        <v>-0.3</v>
      </c>
      <c r="Z155" s="4">
        <v>-0.4</v>
      </c>
      <c r="AA155" s="4">
        <v>0</v>
      </c>
      <c r="AB155" s="4">
        <v>0.1</v>
      </c>
      <c r="AC155" s="4">
        <v>0.1</v>
      </c>
      <c r="AD155" s="4">
        <v>-0.1</v>
      </c>
      <c r="AE155" s="4">
        <v>0.4</v>
      </c>
      <c r="AF155" s="10">
        <f t="shared" si="2"/>
        <v>-8.8461538461538453E-2</v>
      </c>
    </row>
    <row r="156" spans="1:32" x14ac:dyDescent="0.2">
      <c r="A156" t="s">
        <v>451</v>
      </c>
      <c r="C156" s="15" t="s">
        <v>11</v>
      </c>
      <c r="D156" s="5">
        <v>-0.65903225806451626</v>
      </c>
      <c r="E156" s="4">
        <v>-0.5</v>
      </c>
      <c r="F156" s="4">
        <v>-0.1</v>
      </c>
      <c r="G156" s="4">
        <v>-0.4</v>
      </c>
      <c r="H156" s="4">
        <v>-1.4</v>
      </c>
      <c r="I156" s="4">
        <v>-0.7</v>
      </c>
      <c r="J156" s="4">
        <v>-0.9</v>
      </c>
      <c r="K156" s="4">
        <v>-0.9</v>
      </c>
      <c r="L156" s="4">
        <v>-1</v>
      </c>
      <c r="M156" s="4">
        <v>-1.2</v>
      </c>
      <c r="N156" s="4">
        <v>-0.6</v>
      </c>
      <c r="O156" s="4">
        <v>-1</v>
      </c>
      <c r="P156" s="4">
        <v>-0.9</v>
      </c>
      <c r="Q156" s="4">
        <v>-1.8</v>
      </c>
      <c r="R156" s="4">
        <v>-1.7</v>
      </c>
      <c r="S156" s="4">
        <v>-0.9</v>
      </c>
      <c r="T156" s="4">
        <v>-1.7</v>
      </c>
      <c r="U156" s="4">
        <v>-1</v>
      </c>
      <c r="V156" s="4">
        <v>-0.7</v>
      </c>
      <c r="W156" s="4">
        <v>-1.6</v>
      </c>
      <c r="X156" s="4">
        <v>-1.7</v>
      </c>
      <c r="Y156" s="4">
        <v>-1.7</v>
      </c>
      <c r="Z156" s="4">
        <v>-2</v>
      </c>
      <c r="AA156" s="4">
        <v>-1</v>
      </c>
      <c r="AB156" s="4">
        <v>-0.7</v>
      </c>
      <c r="AC156" s="4">
        <v>-0.9</v>
      </c>
      <c r="AD156" s="4">
        <v>-1.4</v>
      </c>
      <c r="AE156" s="4">
        <v>-0.3</v>
      </c>
      <c r="AF156" s="10">
        <f t="shared" si="2"/>
        <v>-1.0923076923076922</v>
      </c>
    </row>
    <row r="157" spans="1:32" x14ac:dyDescent="0.2">
      <c r="A157" t="s">
        <v>452</v>
      </c>
      <c r="C157" s="15" t="s">
        <v>11</v>
      </c>
      <c r="D157" s="5">
        <v>3.555806451612904</v>
      </c>
      <c r="E157" s="4">
        <v>0.9</v>
      </c>
      <c r="F157" s="4">
        <v>1.8</v>
      </c>
      <c r="G157" s="4">
        <v>-1.7</v>
      </c>
      <c r="H157" s="4">
        <v>-2.5</v>
      </c>
      <c r="I157" s="4">
        <v>0.9</v>
      </c>
      <c r="J157" s="4">
        <v>-2.4</v>
      </c>
      <c r="K157" s="4">
        <v>1</v>
      </c>
      <c r="L157" s="4">
        <v>-4.4000000000000004</v>
      </c>
      <c r="M157" s="4">
        <v>2.2000000000000002</v>
      </c>
      <c r="N157" s="4">
        <v>-2.5</v>
      </c>
      <c r="O157" s="4">
        <v>-2</v>
      </c>
      <c r="P157" s="4">
        <v>-8.6999999999999993</v>
      </c>
      <c r="Q157" s="4">
        <v>-10.3</v>
      </c>
      <c r="R157" s="4">
        <v>-7.9</v>
      </c>
      <c r="S157" s="4">
        <v>-3.1</v>
      </c>
      <c r="T157" s="4">
        <v>-3.1</v>
      </c>
      <c r="U157" s="4">
        <v>-7.3</v>
      </c>
      <c r="V157" s="4">
        <v>-5.8</v>
      </c>
      <c r="W157" s="4">
        <v>-3.9</v>
      </c>
      <c r="X157" s="4">
        <v>-7.1</v>
      </c>
      <c r="Y157" s="4">
        <v>-6.3</v>
      </c>
      <c r="Z157" s="4">
        <v>-9.6999999999999993</v>
      </c>
      <c r="AA157" s="4">
        <v>-2.9</v>
      </c>
      <c r="AB157" s="4">
        <v>-2.1</v>
      </c>
      <c r="AC157" s="4">
        <v>-5.9</v>
      </c>
      <c r="AD157" s="4">
        <v>-10.6</v>
      </c>
      <c r="AE157" s="4">
        <v>-2.8</v>
      </c>
      <c r="AF157" s="10">
        <f t="shared" si="2"/>
        <v>-3.9769230769230766</v>
      </c>
    </row>
    <row r="158" spans="1:32" x14ac:dyDescent="0.2">
      <c r="A158" t="s">
        <v>168</v>
      </c>
      <c r="B158" s="4" t="s">
        <v>10</v>
      </c>
      <c r="C158" s="15" t="s">
        <v>10</v>
      </c>
      <c r="D158" s="5">
        <v>0.95967741935483863</v>
      </c>
      <c r="E158" s="4">
        <v>0.1</v>
      </c>
      <c r="F158" s="4">
        <v>0</v>
      </c>
      <c r="G158" s="4">
        <v>0.1</v>
      </c>
      <c r="H158" s="4">
        <v>-0.8</v>
      </c>
      <c r="I158" s="4">
        <v>0</v>
      </c>
      <c r="J158" s="4">
        <v>-0.1</v>
      </c>
      <c r="K158" s="4">
        <v>0</v>
      </c>
      <c r="L158" s="4">
        <v>-0.2</v>
      </c>
      <c r="M158" s="4">
        <v>-0.4</v>
      </c>
      <c r="N158" s="4">
        <v>0.1</v>
      </c>
      <c r="O158" s="4">
        <v>-0.3</v>
      </c>
      <c r="P158" s="4">
        <v>0.4</v>
      </c>
      <c r="Q158" s="4">
        <v>-0.4</v>
      </c>
      <c r="R158" s="4">
        <v>-0.3</v>
      </c>
      <c r="S158" s="4">
        <v>-0.1</v>
      </c>
      <c r="T158" s="4">
        <v>-0.5</v>
      </c>
      <c r="U158" s="4">
        <v>0</v>
      </c>
      <c r="V158" s="4">
        <v>0.2</v>
      </c>
      <c r="W158" s="4">
        <v>-0.3</v>
      </c>
      <c r="X158" s="4">
        <v>-0.4</v>
      </c>
      <c r="Y158" s="4">
        <v>-0.4</v>
      </c>
      <c r="Z158" s="4">
        <v>-0.5</v>
      </c>
      <c r="AA158" s="4">
        <v>0</v>
      </c>
      <c r="AB158" s="4">
        <v>0.2</v>
      </c>
      <c r="AC158" s="4">
        <v>0.1</v>
      </c>
      <c r="AD158" s="4">
        <v>0.1</v>
      </c>
      <c r="AE158" s="4">
        <v>0.7</v>
      </c>
      <c r="AF158" s="10">
        <f t="shared" si="2"/>
        <v>-0.13076923076923075</v>
      </c>
    </row>
    <row r="159" spans="1:32" x14ac:dyDescent="0.2">
      <c r="A159" t="s">
        <v>169</v>
      </c>
      <c r="B159" s="4" t="s">
        <v>10</v>
      </c>
      <c r="C159" s="15" t="s">
        <v>10</v>
      </c>
      <c r="D159" s="5">
        <v>0.10225806451612904</v>
      </c>
      <c r="E159" s="4">
        <v>0</v>
      </c>
      <c r="F159" s="4">
        <v>0</v>
      </c>
      <c r="G159" s="4">
        <v>0</v>
      </c>
      <c r="H159" s="4">
        <v>-0.2</v>
      </c>
      <c r="I159" s="4">
        <v>0</v>
      </c>
      <c r="J159" s="4">
        <v>0</v>
      </c>
      <c r="K159" s="4">
        <v>0</v>
      </c>
      <c r="L159" s="4">
        <v>-0.1</v>
      </c>
      <c r="M159" s="4">
        <v>-0.1</v>
      </c>
      <c r="N159" s="4">
        <v>0</v>
      </c>
      <c r="O159" s="4">
        <v>-0.1</v>
      </c>
      <c r="P159" s="4">
        <v>0.1</v>
      </c>
      <c r="Q159" s="4">
        <v>-0.1</v>
      </c>
      <c r="R159" s="4">
        <v>-0.1</v>
      </c>
      <c r="S159" s="4">
        <v>0</v>
      </c>
      <c r="T159" s="4">
        <v>-0.1</v>
      </c>
      <c r="U159" s="4">
        <v>0</v>
      </c>
      <c r="V159" s="4">
        <v>0</v>
      </c>
      <c r="W159" s="4">
        <v>-0.1</v>
      </c>
      <c r="X159" s="4">
        <v>-0.1</v>
      </c>
      <c r="Y159" s="4">
        <v>-0.1</v>
      </c>
      <c r="Z159" s="4">
        <v>-0.2</v>
      </c>
      <c r="AA159" s="4">
        <v>0</v>
      </c>
      <c r="AB159" s="4">
        <v>0</v>
      </c>
      <c r="AC159" s="4">
        <v>0</v>
      </c>
      <c r="AD159" s="4">
        <v>0</v>
      </c>
      <c r="AE159" s="4">
        <v>0.2</v>
      </c>
      <c r="AF159" s="10">
        <f t="shared" si="2"/>
        <v>-4.6153846153846149E-2</v>
      </c>
    </row>
    <row r="160" spans="1:32" x14ac:dyDescent="0.2">
      <c r="A160" t="s">
        <v>170</v>
      </c>
      <c r="B160" s="4" t="s">
        <v>10</v>
      </c>
      <c r="C160" s="15" t="s">
        <v>10</v>
      </c>
      <c r="D160" s="5">
        <v>9.9293548387096777</v>
      </c>
      <c r="E160" s="4">
        <v>2.8</v>
      </c>
      <c r="F160" s="4">
        <v>1.2</v>
      </c>
      <c r="G160" s="4">
        <v>3</v>
      </c>
      <c r="H160" s="4">
        <v>-3.1</v>
      </c>
      <c r="I160" s="4">
        <v>2.2000000000000002</v>
      </c>
      <c r="J160" s="4">
        <v>2.7</v>
      </c>
      <c r="K160" s="4">
        <v>2.7</v>
      </c>
      <c r="L160" s="4">
        <v>1.9</v>
      </c>
      <c r="M160" s="4">
        <v>-0.4</v>
      </c>
      <c r="N160" s="4">
        <v>1.9</v>
      </c>
      <c r="O160" s="4">
        <v>-0.9</v>
      </c>
      <c r="P160" s="4">
        <v>6.7</v>
      </c>
      <c r="Q160" s="4">
        <v>-1</v>
      </c>
      <c r="R160" s="4">
        <v>1.1000000000000001</v>
      </c>
      <c r="S160" s="4">
        <v>0.7</v>
      </c>
      <c r="T160" s="4">
        <v>-1.1000000000000001</v>
      </c>
      <c r="U160" s="4">
        <v>1.6</v>
      </c>
      <c r="V160" s="4">
        <v>3.9</v>
      </c>
      <c r="W160" s="4">
        <v>-0.3</v>
      </c>
      <c r="X160" s="4">
        <v>-0.6</v>
      </c>
      <c r="Y160" s="4">
        <v>-0.2</v>
      </c>
      <c r="Z160" s="4">
        <v>-2.1</v>
      </c>
      <c r="AA160" s="4">
        <v>1.6</v>
      </c>
      <c r="AB160" s="4">
        <v>3.1</v>
      </c>
      <c r="AC160" s="4">
        <v>3.4</v>
      </c>
      <c r="AD160" s="4">
        <v>2.6</v>
      </c>
      <c r="AE160" s="4">
        <v>6.1</v>
      </c>
      <c r="AF160" s="10">
        <f t="shared" si="2"/>
        <v>1.2846153846153845</v>
      </c>
    </row>
    <row r="161" spans="1:32" x14ac:dyDescent="0.2">
      <c r="A161" t="s">
        <v>171</v>
      </c>
      <c r="B161" s="4" t="s">
        <v>10</v>
      </c>
      <c r="C161" s="15" t="s">
        <v>10</v>
      </c>
      <c r="D161" s="5">
        <v>2.0545161290322573</v>
      </c>
      <c r="E161" s="4">
        <v>-0.2</v>
      </c>
      <c r="F161" s="4">
        <v>1.2</v>
      </c>
      <c r="G161" s="4">
        <v>1.2</v>
      </c>
      <c r="H161" s="4">
        <v>-2.6</v>
      </c>
      <c r="I161" s="4">
        <v>0.1</v>
      </c>
      <c r="J161" s="4">
        <v>0.6</v>
      </c>
      <c r="K161" s="4">
        <v>-0.6</v>
      </c>
      <c r="L161" s="4">
        <v>-0.1</v>
      </c>
      <c r="M161" s="4">
        <v>-1.7</v>
      </c>
      <c r="N161" s="4">
        <v>-0.8</v>
      </c>
      <c r="O161" s="4">
        <v>-0.6</v>
      </c>
      <c r="P161" s="4">
        <v>1.8</v>
      </c>
      <c r="Q161" s="4">
        <v>-2.7</v>
      </c>
      <c r="R161" s="4">
        <v>-2.5</v>
      </c>
      <c r="S161" s="4">
        <v>-1.6</v>
      </c>
      <c r="T161" s="4">
        <v>-3.1</v>
      </c>
      <c r="U161" s="4">
        <v>-0.3</v>
      </c>
      <c r="V161" s="4">
        <v>1.2</v>
      </c>
      <c r="W161" s="4">
        <v>-2</v>
      </c>
      <c r="X161" s="4">
        <v>-1.8</v>
      </c>
      <c r="Y161" s="4">
        <v>-2.7</v>
      </c>
      <c r="Z161" s="4">
        <v>-3.5</v>
      </c>
      <c r="AA161" s="4">
        <v>-0.5</v>
      </c>
      <c r="AB161" s="4">
        <v>-0.2</v>
      </c>
      <c r="AC161" s="4">
        <v>-0.2</v>
      </c>
      <c r="AD161" s="4">
        <v>-0.8</v>
      </c>
      <c r="AE161" s="4">
        <v>2.4</v>
      </c>
      <c r="AF161" s="10">
        <f t="shared" si="2"/>
        <v>-0.86153846153846159</v>
      </c>
    </row>
    <row r="162" spans="1:32" x14ac:dyDescent="0.2">
      <c r="A162" t="s">
        <v>172</v>
      </c>
      <c r="B162" s="4" t="s">
        <v>10</v>
      </c>
      <c r="C162" s="15" t="s">
        <v>10</v>
      </c>
      <c r="D162" s="5">
        <v>3.4732258064516128</v>
      </c>
      <c r="E162" s="4">
        <v>0.7</v>
      </c>
      <c r="F162" s="4">
        <v>1</v>
      </c>
      <c r="G162" s="4">
        <v>1.4</v>
      </c>
      <c r="H162" s="4">
        <v>-1.7</v>
      </c>
      <c r="I162" s="4">
        <v>0</v>
      </c>
      <c r="J162" s="4">
        <v>0.5</v>
      </c>
      <c r="K162" s="4">
        <v>0</v>
      </c>
      <c r="L162" s="4">
        <v>0.6</v>
      </c>
      <c r="M162" s="4">
        <v>-0.5</v>
      </c>
      <c r="N162" s="4">
        <v>-0.1</v>
      </c>
      <c r="O162" s="4">
        <v>-0.6</v>
      </c>
      <c r="P162" s="4">
        <v>2.4</v>
      </c>
      <c r="Q162" s="4">
        <v>-0.5</v>
      </c>
      <c r="R162" s="4">
        <v>-0.7</v>
      </c>
      <c r="S162" s="4">
        <v>-0.6</v>
      </c>
      <c r="T162" s="4">
        <v>-1.2</v>
      </c>
      <c r="U162" s="4">
        <v>0.7</v>
      </c>
      <c r="V162" s="4">
        <v>2.1</v>
      </c>
      <c r="W162" s="4">
        <v>-0.8</v>
      </c>
      <c r="X162" s="4">
        <v>-0.1</v>
      </c>
      <c r="Y162" s="4">
        <v>-0.6</v>
      </c>
      <c r="Z162" s="4">
        <v>-1.4</v>
      </c>
      <c r="AA162" s="4">
        <v>0.3</v>
      </c>
      <c r="AB162" s="4">
        <v>0.8</v>
      </c>
      <c r="AC162" s="4">
        <v>1</v>
      </c>
      <c r="AD162" s="4">
        <v>1</v>
      </c>
      <c r="AE162" s="4">
        <v>2.4</v>
      </c>
      <c r="AF162" s="10">
        <f t="shared" si="2"/>
        <v>0.14230769230769227</v>
      </c>
    </row>
    <row r="163" spans="1:32" x14ac:dyDescent="0.2">
      <c r="A163" t="s">
        <v>453</v>
      </c>
      <c r="C163" s="15" t="s">
        <v>10</v>
      </c>
      <c r="D163" s="5">
        <v>-2.9032258064516127E-3</v>
      </c>
      <c r="E163" s="4">
        <v>0</v>
      </c>
      <c r="F163" s="4">
        <v>0.1</v>
      </c>
      <c r="G163" s="4">
        <v>0.1</v>
      </c>
      <c r="H163" s="4">
        <v>0</v>
      </c>
      <c r="I163" s="4">
        <v>-0.1</v>
      </c>
      <c r="J163" s="4">
        <v>0</v>
      </c>
      <c r="K163" s="4">
        <v>0</v>
      </c>
      <c r="L163" s="4">
        <v>0</v>
      </c>
      <c r="M163" s="4">
        <v>0</v>
      </c>
      <c r="N163" s="4">
        <v>-0.1</v>
      </c>
      <c r="O163" s="4">
        <v>-0.1</v>
      </c>
      <c r="P163" s="4">
        <v>-0.1</v>
      </c>
      <c r="Q163" s="4">
        <v>-0.1</v>
      </c>
      <c r="R163" s="4">
        <v>-0.1</v>
      </c>
      <c r="S163" s="4">
        <v>-0.1</v>
      </c>
      <c r="T163" s="4">
        <v>-0.1</v>
      </c>
      <c r="U163" s="4">
        <v>0</v>
      </c>
      <c r="V163" s="4">
        <v>0</v>
      </c>
      <c r="W163" s="4">
        <v>0</v>
      </c>
      <c r="X163" s="4">
        <v>-0.1</v>
      </c>
      <c r="Y163" s="4">
        <v>0</v>
      </c>
      <c r="Z163" s="4">
        <v>-0.1</v>
      </c>
      <c r="AA163" s="4">
        <v>0.1</v>
      </c>
      <c r="AB163" s="4">
        <v>0.1</v>
      </c>
      <c r="AC163" s="4">
        <v>0.1</v>
      </c>
      <c r="AD163" s="4">
        <v>0</v>
      </c>
      <c r="AE163" s="4">
        <v>0.1</v>
      </c>
      <c r="AF163" s="10">
        <f t="shared" si="2"/>
        <v>-1.9230769230769232E-2</v>
      </c>
    </row>
    <row r="164" spans="1:32" x14ac:dyDescent="0.2">
      <c r="A164" t="s">
        <v>454</v>
      </c>
      <c r="C164" s="15" t="s">
        <v>10</v>
      </c>
      <c r="D164" s="5">
        <v>1.1290322580645169E-2</v>
      </c>
      <c r="E164" s="4">
        <v>-0.1</v>
      </c>
      <c r="F164" s="4">
        <v>0.2</v>
      </c>
      <c r="G164" s="4">
        <v>0.1</v>
      </c>
      <c r="H164" s="4">
        <v>0</v>
      </c>
      <c r="I164" s="4">
        <v>-0.1</v>
      </c>
      <c r="J164" s="4">
        <v>0</v>
      </c>
      <c r="K164" s="4">
        <v>0</v>
      </c>
      <c r="L164" s="4">
        <v>0</v>
      </c>
      <c r="M164" s="4">
        <v>0</v>
      </c>
      <c r="N164" s="4">
        <v>-0.1</v>
      </c>
      <c r="O164" s="4">
        <v>-0.1</v>
      </c>
      <c r="P164" s="4">
        <v>-0.1</v>
      </c>
      <c r="Q164" s="4">
        <v>-0.1</v>
      </c>
      <c r="R164" s="4">
        <v>-0.1</v>
      </c>
      <c r="S164" s="4">
        <v>-0.1</v>
      </c>
      <c r="T164" s="4">
        <v>-0.1</v>
      </c>
      <c r="U164" s="4">
        <v>-0.1</v>
      </c>
      <c r="V164" s="4">
        <v>0</v>
      </c>
      <c r="W164" s="4">
        <v>-0.1</v>
      </c>
      <c r="X164" s="4">
        <v>-0.1</v>
      </c>
      <c r="Y164" s="4">
        <v>-0.1</v>
      </c>
      <c r="Z164" s="4">
        <v>-0.2</v>
      </c>
      <c r="AA164" s="4">
        <v>0</v>
      </c>
      <c r="AB164" s="4">
        <v>0.1</v>
      </c>
      <c r="AC164" s="4">
        <v>0.1</v>
      </c>
      <c r="AD164" s="4">
        <v>-0.1</v>
      </c>
      <c r="AE164" s="4">
        <v>0.1</v>
      </c>
      <c r="AF164" s="10">
        <f t="shared" si="2"/>
        <v>-4.2307692307692303E-2</v>
      </c>
    </row>
    <row r="165" spans="1:32" x14ac:dyDescent="0.2">
      <c r="A165" t="s">
        <v>176</v>
      </c>
      <c r="B165" s="4" t="s">
        <v>10</v>
      </c>
      <c r="C165" s="15" t="s">
        <v>10</v>
      </c>
      <c r="D165" s="5">
        <v>0.39999999999999997</v>
      </c>
      <c r="E165" s="4">
        <v>-0.1</v>
      </c>
      <c r="F165" s="4">
        <v>0.7</v>
      </c>
      <c r="G165" s="4">
        <v>0.7</v>
      </c>
      <c r="H165" s="4">
        <v>-0.1</v>
      </c>
      <c r="I165" s="4">
        <v>-0.6</v>
      </c>
      <c r="J165" s="4">
        <v>0</v>
      </c>
      <c r="K165" s="4">
        <v>-0.2</v>
      </c>
      <c r="L165" s="4">
        <v>0.3</v>
      </c>
      <c r="M165" s="4">
        <v>0.1</v>
      </c>
      <c r="N165" s="4">
        <v>-0.3</v>
      </c>
      <c r="O165" s="4">
        <v>-0.3</v>
      </c>
      <c r="P165" s="4">
        <v>-0.5</v>
      </c>
      <c r="Q165" s="4">
        <v>-0.4</v>
      </c>
      <c r="R165" s="4">
        <v>-0.4</v>
      </c>
      <c r="S165" s="4">
        <v>-0.3</v>
      </c>
      <c r="T165" s="4">
        <v>-0.4</v>
      </c>
      <c r="U165" s="4">
        <v>-0.3</v>
      </c>
      <c r="V165" s="4">
        <v>0.2</v>
      </c>
      <c r="W165" s="4">
        <v>-0.2</v>
      </c>
      <c r="X165" s="4">
        <v>-0.4</v>
      </c>
      <c r="Y165" s="4">
        <v>-0.3</v>
      </c>
      <c r="Z165" s="4">
        <v>-1</v>
      </c>
      <c r="AA165" s="4">
        <v>0.3</v>
      </c>
      <c r="AB165" s="4">
        <v>0.4</v>
      </c>
      <c r="AC165" s="4">
        <v>0.4</v>
      </c>
      <c r="AD165" s="4">
        <v>0</v>
      </c>
      <c r="AE165" s="4">
        <v>0.6</v>
      </c>
      <c r="AF165" s="10">
        <f t="shared" si="2"/>
        <v>-0.10384615384615385</v>
      </c>
    </row>
    <row r="166" spans="1:32" ht="16" x14ac:dyDescent="0.2">
      <c r="A166" t="s">
        <v>175</v>
      </c>
      <c r="B166" s="22" t="s">
        <v>10</v>
      </c>
      <c r="C166" s="15" t="s">
        <v>10</v>
      </c>
      <c r="D166" s="5">
        <v>0.21741935483870972</v>
      </c>
      <c r="E166" s="4">
        <v>-0.1</v>
      </c>
      <c r="F166" s="4">
        <v>0.6</v>
      </c>
      <c r="G166" s="4">
        <v>0.5</v>
      </c>
      <c r="H166" s="4">
        <v>0</v>
      </c>
      <c r="I166" s="4">
        <v>-0.4</v>
      </c>
      <c r="J166" s="4">
        <v>-0.1</v>
      </c>
      <c r="K166" s="4">
        <v>-0.2</v>
      </c>
      <c r="L166" s="4">
        <v>0.1</v>
      </c>
      <c r="M166" s="4">
        <v>0</v>
      </c>
      <c r="N166" s="4">
        <v>-0.3</v>
      </c>
      <c r="O166" s="4">
        <v>-0.3</v>
      </c>
      <c r="P166" s="4">
        <v>-0.3</v>
      </c>
      <c r="Q166" s="4">
        <v>-0.4</v>
      </c>
      <c r="R166" s="4">
        <v>-0.4</v>
      </c>
      <c r="S166" s="4">
        <v>-0.3</v>
      </c>
      <c r="T166" s="4">
        <v>-0.4</v>
      </c>
      <c r="U166" s="4">
        <v>-0.3</v>
      </c>
      <c r="V166" s="4">
        <v>0.2</v>
      </c>
      <c r="W166" s="4">
        <v>-0.2</v>
      </c>
      <c r="X166" s="4">
        <v>-0.3</v>
      </c>
      <c r="Y166" s="4">
        <v>-0.3</v>
      </c>
      <c r="Z166" s="4">
        <v>-0.7</v>
      </c>
      <c r="AA166" s="4">
        <v>0.1</v>
      </c>
      <c r="AB166" s="4">
        <v>0.3</v>
      </c>
      <c r="AC166" s="4">
        <v>0.2</v>
      </c>
      <c r="AD166" s="4">
        <v>0</v>
      </c>
      <c r="AE166" s="4">
        <v>0.4</v>
      </c>
      <c r="AF166" s="10">
        <f t="shared" si="2"/>
        <v>-0.11538461538461536</v>
      </c>
    </row>
    <row r="167" spans="1:32" x14ac:dyDescent="0.2">
      <c r="A167" t="s">
        <v>173</v>
      </c>
      <c r="B167" s="4" t="s">
        <v>10</v>
      </c>
      <c r="C167" s="15" t="s">
        <v>10</v>
      </c>
      <c r="D167" s="5">
        <v>0.86032258064516109</v>
      </c>
      <c r="E167" s="4">
        <v>-0.1</v>
      </c>
      <c r="F167" s="4">
        <v>0.6</v>
      </c>
      <c r="G167" s="4">
        <v>0.4</v>
      </c>
      <c r="H167" s="4">
        <v>-0.6</v>
      </c>
      <c r="I167" s="4">
        <v>-0.5</v>
      </c>
      <c r="J167" s="4">
        <v>-0.2</v>
      </c>
      <c r="K167" s="4">
        <v>-0.3</v>
      </c>
      <c r="L167" s="4">
        <v>0.1</v>
      </c>
      <c r="M167" s="4">
        <v>-0.3</v>
      </c>
      <c r="N167" s="4">
        <v>-0.5</v>
      </c>
      <c r="O167" s="4">
        <v>-0.7</v>
      </c>
      <c r="P167" s="4">
        <v>0.1</v>
      </c>
      <c r="Q167" s="4">
        <v>-0.5</v>
      </c>
      <c r="R167" s="4">
        <v>-0.8</v>
      </c>
      <c r="S167" s="4">
        <v>-0.7</v>
      </c>
      <c r="T167" s="4">
        <v>-1</v>
      </c>
      <c r="U167" s="4">
        <v>-0.6</v>
      </c>
      <c r="V167" s="4">
        <v>0.4</v>
      </c>
      <c r="W167" s="4">
        <v>-0.7</v>
      </c>
      <c r="X167" s="4">
        <v>-0.4</v>
      </c>
      <c r="Y167" s="4">
        <v>-0.6</v>
      </c>
      <c r="Z167" s="4">
        <v>-1.3</v>
      </c>
      <c r="AA167" s="4">
        <v>-0.1</v>
      </c>
      <c r="AB167" s="4">
        <v>0.2</v>
      </c>
      <c r="AC167" s="4">
        <v>0.1</v>
      </c>
      <c r="AD167" s="4">
        <v>0.1</v>
      </c>
      <c r="AE167" s="4">
        <v>0.7</v>
      </c>
      <c r="AF167" s="10">
        <f t="shared" si="2"/>
        <v>-0.30384615384615388</v>
      </c>
    </row>
    <row r="168" spans="1:32" x14ac:dyDescent="0.2">
      <c r="A168" t="s">
        <v>177</v>
      </c>
      <c r="B168" s="4" t="s">
        <v>10</v>
      </c>
      <c r="C168" s="15" t="s">
        <v>10</v>
      </c>
      <c r="D168" s="5">
        <v>0.24096774193548384</v>
      </c>
      <c r="E168" s="4">
        <v>-0.7</v>
      </c>
      <c r="F168" s="4">
        <v>1.2</v>
      </c>
      <c r="G168" s="4">
        <v>0.9</v>
      </c>
      <c r="H168" s="4">
        <v>-0.8</v>
      </c>
      <c r="I168" s="4">
        <v>-1</v>
      </c>
      <c r="J168" s="4">
        <v>-0.4</v>
      </c>
      <c r="K168" s="4">
        <v>-1.3</v>
      </c>
      <c r="L168" s="4">
        <v>-0.6</v>
      </c>
      <c r="M168" s="4">
        <v>-0.7</v>
      </c>
      <c r="N168" s="4">
        <v>-1.2</v>
      </c>
      <c r="O168" s="4">
        <v>-1.6</v>
      </c>
      <c r="P168" s="4">
        <v>-1.1000000000000001</v>
      </c>
      <c r="Q168" s="4">
        <v>-1.5</v>
      </c>
      <c r="R168" s="4">
        <v>-2.1</v>
      </c>
      <c r="S168" s="4">
        <v>-1.2</v>
      </c>
      <c r="T168" s="4">
        <v>-1.8</v>
      </c>
      <c r="U168" s="4">
        <v>-0.9</v>
      </c>
      <c r="V168" s="4">
        <v>-0.5</v>
      </c>
      <c r="W168" s="4">
        <v>-1.4</v>
      </c>
      <c r="X168" s="4">
        <v>-1.2</v>
      </c>
      <c r="Y168" s="4">
        <v>-0.8</v>
      </c>
      <c r="Z168" s="4">
        <v>-2.2999999999999998</v>
      </c>
      <c r="AA168" s="4">
        <v>-0.4</v>
      </c>
      <c r="AB168" s="4">
        <v>0</v>
      </c>
      <c r="AC168" s="4">
        <v>0</v>
      </c>
      <c r="AD168" s="4">
        <v>-0.5</v>
      </c>
      <c r="AE168" s="4">
        <v>1.4</v>
      </c>
      <c r="AF168" s="10">
        <f t="shared" si="2"/>
        <v>-0.8423076923076922</v>
      </c>
    </row>
    <row r="169" spans="1:32" x14ac:dyDescent="0.2">
      <c r="A169" t="s">
        <v>174</v>
      </c>
      <c r="B169" s="4" t="s">
        <v>10</v>
      </c>
      <c r="C169" s="15" t="s">
        <v>10</v>
      </c>
      <c r="D169" s="5">
        <v>2.1241935483870966</v>
      </c>
      <c r="E169" s="4">
        <v>0</v>
      </c>
      <c r="F169" s="4">
        <v>0.8</v>
      </c>
      <c r="G169" s="4">
        <v>0.6</v>
      </c>
      <c r="H169" s="4">
        <v>-0.7</v>
      </c>
      <c r="I169" s="4">
        <v>-0.5</v>
      </c>
      <c r="J169" s="4">
        <v>-0.1</v>
      </c>
      <c r="K169" s="4">
        <v>-0.4</v>
      </c>
      <c r="L169" s="4">
        <v>0.2</v>
      </c>
      <c r="M169" s="4">
        <v>-0.4</v>
      </c>
      <c r="N169" s="4">
        <v>-0.7</v>
      </c>
      <c r="O169" s="4">
        <v>-0.8</v>
      </c>
      <c r="P169" s="4">
        <v>0.3</v>
      </c>
      <c r="Q169" s="4">
        <v>-0.4</v>
      </c>
      <c r="R169" s="4">
        <v>-0.9</v>
      </c>
      <c r="S169" s="4">
        <v>-0.7</v>
      </c>
      <c r="T169" s="4">
        <v>-0.9</v>
      </c>
      <c r="U169" s="4">
        <v>-0.3</v>
      </c>
      <c r="V169" s="4">
        <v>0.6</v>
      </c>
      <c r="W169" s="4">
        <v>-0.7</v>
      </c>
      <c r="X169" s="4">
        <v>-0.2</v>
      </c>
      <c r="Y169" s="4">
        <v>-0.3</v>
      </c>
      <c r="Z169" s="4">
        <v>-1.5</v>
      </c>
      <c r="AA169" s="4">
        <v>-0.1</v>
      </c>
      <c r="AB169" s="4">
        <v>0.4</v>
      </c>
      <c r="AC169" s="4">
        <v>0.3</v>
      </c>
      <c r="AD169" s="4">
        <v>0.2</v>
      </c>
      <c r="AE169" s="4">
        <v>1</v>
      </c>
      <c r="AF169" s="10">
        <f t="shared" si="2"/>
        <v>-0.23846153846153847</v>
      </c>
    </row>
    <row r="170" spans="1:32" x14ac:dyDescent="0.2">
      <c r="A170" t="s">
        <v>178</v>
      </c>
      <c r="B170" s="4" t="s">
        <v>10</v>
      </c>
      <c r="C170" s="15" t="s">
        <v>10</v>
      </c>
      <c r="D170" s="5">
        <v>0.17870967741935487</v>
      </c>
      <c r="E170" s="4">
        <v>-0.7</v>
      </c>
      <c r="F170" s="4">
        <v>0.6</v>
      </c>
      <c r="G170" s="4">
        <v>0.5</v>
      </c>
      <c r="H170" s="4">
        <v>-1.4</v>
      </c>
      <c r="I170" s="4">
        <v>-0.7</v>
      </c>
      <c r="J170" s="4">
        <v>-0.6</v>
      </c>
      <c r="K170" s="4">
        <v>-2.1</v>
      </c>
      <c r="L170" s="4">
        <v>-1.7</v>
      </c>
      <c r="M170" s="4">
        <v>-1.5</v>
      </c>
      <c r="N170" s="4">
        <v>-1.2</v>
      </c>
      <c r="O170" s="4">
        <v>-1.9</v>
      </c>
      <c r="P170" s="4">
        <v>-0.1</v>
      </c>
      <c r="Q170" s="4">
        <v>-1.1000000000000001</v>
      </c>
      <c r="R170" s="4">
        <v>-2.2999999999999998</v>
      </c>
      <c r="S170" s="4">
        <v>-1.6</v>
      </c>
      <c r="T170" s="4">
        <v>-2.5</v>
      </c>
      <c r="U170" s="4">
        <v>-1.3</v>
      </c>
      <c r="V170" s="4">
        <v>-0.5</v>
      </c>
      <c r="W170" s="4">
        <v>-2.2999999999999998</v>
      </c>
      <c r="X170" s="4">
        <v>-1.7</v>
      </c>
      <c r="Y170" s="4">
        <v>-1.4</v>
      </c>
      <c r="Z170" s="4">
        <v>-2.6</v>
      </c>
      <c r="AA170" s="4">
        <v>-1.4</v>
      </c>
      <c r="AB170" s="4">
        <v>-0.6</v>
      </c>
      <c r="AC170" s="4">
        <v>-1.3</v>
      </c>
      <c r="AD170" s="4">
        <v>-0.8</v>
      </c>
      <c r="AE170" s="4">
        <v>1.4</v>
      </c>
      <c r="AF170" s="10">
        <f t="shared" si="2"/>
        <v>-1.2384615384615383</v>
      </c>
    </row>
    <row r="171" spans="1:32" ht="16" x14ac:dyDescent="0.2">
      <c r="A171" t="s">
        <v>191</v>
      </c>
      <c r="B171" s="22" t="s">
        <v>10</v>
      </c>
      <c r="C171" s="15" t="s">
        <v>10</v>
      </c>
      <c r="D171" s="5">
        <v>19.191935483870967</v>
      </c>
      <c r="E171" s="4">
        <v>0.3</v>
      </c>
      <c r="F171" s="4">
        <v>-1.5</v>
      </c>
      <c r="G171" s="4">
        <v>2.2999999999999998</v>
      </c>
      <c r="H171" s="4">
        <v>-6.9</v>
      </c>
      <c r="I171" s="4">
        <v>2.8</v>
      </c>
      <c r="J171" s="4">
        <v>-1</v>
      </c>
      <c r="K171" s="4">
        <v>-2.7</v>
      </c>
      <c r="L171" s="4">
        <v>-2.4</v>
      </c>
      <c r="M171" s="4">
        <v>-1.6</v>
      </c>
      <c r="N171" s="4">
        <v>-3.3</v>
      </c>
      <c r="O171" s="4">
        <v>-4.5</v>
      </c>
      <c r="P171" s="4">
        <v>11.1</v>
      </c>
      <c r="Q171" s="4">
        <v>-4.8</v>
      </c>
      <c r="R171" s="4">
        <v>-22.2</v>
      </c>
      <c r="S171" s="4">
        <v>-23.1</v>
      </c>
      <c r="T171" s="4">
        <v>-18.7</v>
      </c>
      <c r="U171" s="4">
        <v>-13.5</v>
      </c>
      <c r="V171" s="4">
        <v>-5</v>
      </c>
      <c r="W171" s="4">
        <v>-10.6</v>
      </c>
      <c r="X171" s="4">
        <v>-9.4</v>
      </c>
      <c r="Y171" s="4">
        <v>-13.6</v>
      </c>
      <c r="Z171" s="4">
        <v>-13</v>
      </c>
      <c r="AA171" s="4">
        <v>-10.3</v>
      </c>
      <c r="AB171" s="4">
        <v>-4.0999999999999996</v>
      </c>
      <c r="AC171" s="4">
        <v>-5.7</v>
      </c>
      <c r="AD171" s="4">
        <v>-1.1000000000000001</v>
      </c>
      <c r="AE171" s="4">
        <v>-4.8</v>
      </c>
      <c r="AF171" s="10">
        <f t="shared" si="2"/>
        <v>-6.25</v>
      </c>
    </row>
    <row r="172" spans="1:32" x14ac:dyDescent="0.2">
      <c r="A172" t="s">
        <v>185</v>
      </c>
      <c r="B172" s="4" t="s">
        <v>10</v>
      </c>
      <c r="C172" s="15" t="s">
        <v>10</v>
      </c>
      <c r="D172" s="5">
        <v>3.9661290322580651</v>
      </c>
      <c r="E172" s="4">
        <v>1</v>
      </c>
      <c r="F172" s="4">
        <v>0.9</v>
      </c>
      <c r="G172" s="4">
        <v>1.7</v>
      </c>
      <c r="H172" s="4">
        <v>-3.6</v>
      </c>
      <c r="I172" s="4">
        <v>0.6</v>
      </c>
      <c r="J172" s="4">
        <v>0</v>
      </c>
      <c r="K172" s="4">
        <v>-1.7</v>
      </c>
      <c r="L172" s="4">
        <v>-2.4</v>
      </c>
      <c r="M172" s="4">
        <v>-1.4</v>
      </c>
      <c r="N172" s="4">
        <v>-0.9</v>
      </c>
      <c r="O172" s="4">
        <v>-1.5</v>
      </c>
      <c r="P172" s="4">
        <v>2.7</v>
      </c>
      <c r="Q172" s="4">
        <v>-1.8</v>
      </c>
      <c r="R172" s="4">
        <v>-2.4</v>
      </c>
      <c r="S172" s="4">
        <v>-2.7</v>
      </c>
      <c r="T172" s="4">
        <v>-3.3</v>
      </c>
      <c r="U172" s="4">
        <v>-0.7</v>
      </c>
      <c r="V172" s="4">
        <v>0.7</v>
      </c>
      <c r="W172" s="4">
        <v>-3.1</v>
      </c>
      <c r="X172" s="4">
        <v>-1.9</v>
      </c>
      <c r="Y172" s="4">
        <v>-2.9</v>
      </c>
      <c r="Z172" s="4">
        <v>-3.6</v>
      </c>
      <c r="AA172" s="4">
        <v>-2.1</v>
      </c>
      <c r="AB172" s="4">
        <v>0.4</v>
      </c>
      <c r="AC172" s="4">
        <v>-1.6</v>
      </c>
      <c r="AD172" s="4">
        <v>0</v>
      </c>
      <c r="AE172" s="4">
        <v>1.6</v>
      </c>
      <c r="AF172" s="10">
        <f t="shared" si="2"/>
        <v>-1.1384615384615386</v>
      </c>
    </row>
    <row r="173" spans="1:32" x14ac:dyDescent="0.2">
      <c r="A173" t="s">
        <v>180</v>
      </c>
      <c r="B173" s="4" t="s">
        <v>10</v>
      </c>
      <c r="C173" s="15" t="s">
        <v>10</v>
      </c>
      <c r="D173" s="5">
        <v>-0.12161290322580647</v>
      </c>
      <c r="E173" s="4">
        <v>-0.4</v>
      </c>
      <c r="F173" s="4">
        <v>0</v>
      </c>
      <c r="G173" s="4">
        <v>0</v>
      </c>
      <c r="H173" s="4">
        <v>-0.8</v>
      </c>
      <c r="I173" s="4">
        <v>-0.3</v>
      </c>
      <c r="J173" s="4">
        <v>-0.3</v>
      </c>
      <c r="K173" s="4">
        <v>-0.8</v>
      </c>
      <c r="L173" s="4">
        <v>-0.9</v>
      </c>
      <c r="M173" s="4">
        <v>-0.7</v>
      </c>
      <c r="N173" s="4">
        <v>-0.4</v>
      </c>
      <c r="O173" s="4">
        <v>-0.6</v>
      </c>
      <c r="P173" s="4">
        <v>-0.2</v>
      </c>
      <c r="Q173" s="4">
        <v>-0.5</v>
      </c>
      <c r="R173" s="4">
        <v>-0.9</v>
      </c>
      <c r="S173" s="4">
        <v>-0.7</v>
      </c>
      <c r="T173" s="4">
        <v>-0.9</v>
      </c>
      <c r="U173" s="4">
        <v>-0.6</v>
      </c>
      <c r="V173" s="4">
        <v>-0.6</v>
      </c>
      <c r="W173" s="4">
        <v>-1</v>
      </c>
      <c r="X173" s="4">
        <v>-0.7</v>
      </c>
      <c r="Y173" s="4">
        <v>-0.6</v>
      </c>
      <c r="Z173" s="4">
        <v>-0.9</v>
      </c>
      <c r="AA173" s="4">
        <v>-0.7</v>
      </c>
      <c r="AB173" s="4">
        <v>-0.6</v>
      </c>
      <c r="AC173" s="4">
        <v>-0.9</v>
      </c>
      <c r="AD173" s="4">
        <v>-0.4</v>
      </c>
      <c r="AE173" s="4">
        <v>-0.1</v>
      </c>
      <c r="AF173" s="10">
        <f t="shared" si="2"/>
        <v>-0.5923076923076922</v>
      </c>
    </row>
    <row r="174" spans="1:32" x14ac:dyDescent="0.2">
      <c r="A174" t="s">
        <v>179</v>
      </c>
      <c r="B174" s="4" t="s">
        <v>10</v>
      </c>
      <c r="C174" s="15" t="s">
        <v>10</v>
      </c>
      <c r="D174" s="5">
        <v>-0.18258064516129033</v>
      </c>
      <c r="E174" s="4">
        <v>-0.3</v>
      </c>
      <c r="F174" s="4">
        <v>-0.1</v>
      </c>
      <c r="G174" s="4">
        <v>-0.1</v>
      </c>
      <c r="H174" s="4">
        <v>-0.4</v>
      </c>
      <c r="I174" s="4">
        <v>-0.3</v>
      </c>
      <c r="J174" s="4">
        <v>-0.2</v>
      </c>
      <c r="K174" s="4">
        <v>-0.4</v>
      </c>
      <c r="L174" s="4">
        <v>-0.5</v>
      </c>
      <c r="M174" s="4">
        <v>-0.4</v>
      </c>
      <c r="N174" s="4">
        <v>-0.3</v>
      </c>
      <c r="O174" s="4">
        <v>-0.4</v>
      </c>
      <c r="P174" s="4">
        <v>-0.2</v>
      </c>
      <c r="Q174" s="4">
        <v>-0.3</v>
      </c>
      <c r="R174" s="4">
        <v>-0.6</v>
      </c>
      <c r="S174" s="4">
        <v>-0.5</v>
      </c>
      <c r="T174" s="4">
        <v>-0.5</v>
      </c>
      <c r="U174" s="4">
        <v>-0.3</v>
      </c>
      <c r="V174" s="4">
        <v>-0.3</v>
      </c>
      <c r="W174" s="4">
        <v>-0.5</v>
      </c>
      <c r="X174" s="4">
        <v>-0.4</v>
      </c>
      <c r="Y174" s="4">
        <v>-0.3</v>
      </c>
      <c r="Z174" s="4">
        <v>-0.4</v>
      </c>
      <c r="AA174" s="4">
        <v>-0.3</v>
      </c>
      <c r="AB174" s="4">
        <v>-0.3</v>
      </c>
      <c r="AC174" s="4">
        <v>-0.4</v>
      </c>
      <c r="AD174" s="4">
        <v>-0.3</v>
      </c>
      <c r="AE174" s="4">
        <v>0</v>
      </c>
      <c r="AF174" s="10">
        <f t="shared" si="2"/>
        <v>-0.34615384615384615</v>
      </c>
    </row>
    <row r="175" spans="1:32" x14ac:dyDescent="0.2">
      <c r="A175" t="s">
        <v>181</v>
      </c>
      <c r="B175" s="4" t="s">
        <v>10</v>
      </c>
      <c r="C175" s="15" t="s">
        <v>10</v>
      </c>
      <c r="D175" s="5">
        <v>2.0000000000000007E-2</v>
      </c>
      <c r="E175" s="4">
        <v>0</v>
      </c>
      <c r="F175" s="4">
        <v>0.1</v>
      </c>
      <c r="G175" s="4">
        <v>0.1</v>
      </c>
      <c r="H175" s="4">
        <v>-0.7</v>
      </c>
      <c r="I175" s="4">
        <v>-0.2</v>
      </c>
      <c r="J175" s="4">
        <v>-0.2</v>
      </c>
      <c r="K175" s="4">
        <v>-0.6</v>
      </c>
      <c r="L175" s="4">
        <v>-0.8</v>
      </c>
      <c r="M175" s="4">
        <v>-0.7</v>
      </c>
      <c r="N175" s="4">
        <v>-0.4</v>
      </c>
      <c r="O175" s="4">
        <v>-0.5</v>
      </c>
      <c r="P175" s="4">
        <v>0.1</v>
      </c>
      <c r="Q175" s="4">
        <v>-0.2</v>
      </c>
      <c r="R175" s="4">
        <v>-0.7</v>
      </c>
      <c r="S175" s="4">
        <v>-0.6</v>
      </c>
      <c r="T175" s="4">
        <v>-0.7</v>
      </c>
      <c r="U175" s="4">
        <v>-0.3</v>
      </c>
      <c r="V175" s="4">
        <v>-0.3</v>
      </c>
      <c r="W175" s="4">
        <v>-0.8</v>
      </c>
      <c r="X175" s="4">
        <v>-0.5</v>
      </c>
      <c r="Y175" s="4">
        <v>-0.4</v>
      </c>
      <c r="Z175" s="4">
        <v>-0.6</v>
      </c>
      <c r="AA175" s="4">
        <v>-0.6</v>
      </c>
      <c r="AB175" s="4">
        <v>-0.2</v>
      </c>
      <c r="AC175" s="4">
        <v>-0.6</v>
      </c>
      <c r="AD175" s="4">
        <v>-0.4</v>
      </c>
      <c r="AE175" s="4">
        <v>0</v>
      </c>
      <c r="AF175" s="10">
        <f t="shared" si="2"/>
        <v>-0.41153846153846146</v>
      </c>
    </row>
    <row r="176" spans="1:32" x14ac:dyDescent="0.2">
      <c r="A176" t="s">
        <v>182</v>
      </c>
      <c r="B176" s="4" t="s">
        <v>10</v>
      </c>
      <c r="C176" s="15" t="s">
        <v>10</v>
      </c>
      <c r="D176" s="5">
        <v>0.51354838709677408</v>
      </c>
      <c r="E176" s="4">
        <v>0.3</v>
      </c>
      <c r="F176" s="4">
        <v>0.4</v>
      </c>
      <c r="G176" s="4">
        <v>0.3</v>
      </c>
      <c r="H176" s="4">
        <v>-0.6</v>
      </c>
      <c r="I176" s="4">
        <v>0</v>
      </c>
      <c r="J176" s="4">
        <v>0.1</v>
      </c>
      <c r="K176" s="4">
        <v>-0.3</v>
      </c>
      <c r="L176" s="4">
        <v>-0.6</v>
      </c>
      <c r="M176" s="4">
        <v>-0.5</v>
      </c>
      <c r="N176" s="4">
        <v>-0.3</v>
      </c>
      <c r="O176" s="4">
        <v>-0.2</v>
      </c>
      <c r="P176" s="4">
        <v>0.2</v>
      </c>
      <c r="Q176" s="4">
        <v>-0.2</v>
      </c>
      <c r="R176" s="4">
        <v>-0.6</v>
      </c>
      <c r="S176" s="4">
        <v>-0.6</v>
      </c>
      <c r="T176" s="4">
        <v>-0.6</v>
      </c>
      <c r="U176" s="4">
        <v>-0.3</v>
      </c>
      <c r="V176" s="4">
        <v>-0.3</v>
      </c>
      <c r="W176" s="4">
        <v>-0.7</v>
      </c>
      <c r="X176" s="4">
        <v>-0.6</v>
      </c>
      <c r="Y176" s="4">
        <v>-0.6</v>
      </c>
      <c r="Z176" s="4">
        <v>-0.9</v>
      </c>
      <c r="AA176" s="4">
        <v>-0.7</v>
      </c>
      <c r="AB176" s="4">
        <v>-0.2</v>
      </c>
      <c r="AC176" s="4">
        <v>-0.7</v>
      </c>
      <c r="AD176" s="4">
        <v>-0.4</v>
      </c>
      <c r="AE176" s="4">
        <v>-0.1</v>
      </c>
      <c r="AF176" s="10">
        <f t="shared" si="2"/>
        <v>-0.33076923076923076</v>
      </c>
    </row>
    <row r="177" spans="1:32" x14ac:dyDescent="0.2">
      <c r="A177" t="s">
        <v>183</v>
      </c>
      <c r="B177" s="4" t="s">
        <v>10</v>
      </c>
      <c r="C177" s="15" t="s">
        <v>10</v>
      </c>
      <c r="D177" s="5">
        <v>0.81193548387096759</v>
      </c>
      <c r="E177" s="4">
        <v>0.1</v>
      </c>
      <c r="F177" s="4">
        <v>0.4</v>
      </c>
      <c r="G177" s="4">
        <v>0.4</v>
      </c>
      <c r="H177" s="4">
        <v>-0.7</v>
      </c>
      <c r="I177" s="4">
        <v>0</v>
      </c>
      <c r="J177" s="4">
        <v>0</v>
      </c>
      <c r="K177" s="4">
        <v>-0.6</v>
      </c>
      <c r="L177" s="4">
        <v>-1</v>
      </c>
      <c r="M177" s="4">
        <v>-0.7</v>
      </c>
      <c r="N177" s="4">
        <v>-0.5</v>
      </c>
      <c r="O177" s="4">
        <v>-0.6</v>
      </c>
      <c r="P177" s="4">
        <v>0.3</v>
      </c>
      <c r="Q177" s="4">
        <v>-0.6</v>
      </c>
      <c r="R177" s="4">
        <v>-1.1000000000000001</v>
      </c>
      <c r="S177" s="4">
        <v>-1</v>
      </c>
      <c r="T177" s="4">
        <v>-1</v>
      </c>
      <c r="U177" s="4">
        <v>-0.6</v>
      </c>
      <c r="V177" s="4">
        <v>-0.2</v>
      </c>
      <c r="W177" s="4">
        <v>-1</v>
      </c>
      <c r="X177" s="4">
        <v>-0.8</v>
      </c>
      <c r="Y177" s="4">
        <v>-0.8</v>
      </c>
      <c r="Z177" s="4">
        <v>-1.1000000000000001</v>
      </c>
      <c r="AA177" s="4">
        <v>-0.9</v>
      </c>
      <c r="AB177" s="4">
        <v>-0.3</v>
      </c>
      <c r="AC177" s="4">
        <v>-0.8</v>
      </c>
      <c r="AD177" s="4">
        <v>-0.3</v>
      </c>
      <c r="AE177" s="4">
        <v>0.2</v>
      </c>
      <c r="AF177" s="10">
        <f t="shared" si="2"/>
        <v>-0.51538461538461544</v>
      </c>
    </row>
    <row r="178" spans="1:32" x14ac:dyDescent="0.2">
      <c r="A178" t="s">
        <v>187</v>
      </c>
      <c r="B178" s="4" t="s">
        <v>10</v>
      </c>
      <c r="C178" s="15" t="s">
        <v>10</v>
      </c>
      <c r="D178" s="5">
        <v>0.9593548387096773</v>
      </c>
      <c r="E178" s="4">
        <v>0.5</v>
      </c>
      <c r="F178" s="4">
        <v>0.3</v>
      </c>
      <c r="G178" s="4">
        <v>0.3</v>
      </c>
      <c r="H178" s="4">
        <v>-1.2</v>
      </c>
      <c r="I178" s="4">
        <v>0</v>
      </c>
      <c r="J178" s="4">
        <v>0</v>
      </c>
      <c r="K178" s="4">
        <v>-0.5</v>
      </c>
      <c r="L178" s="4">
        <v>-0.7</v>
      </c>
      <c r="M178" s="4">
        <v>-0.4</v>
      </c>
      <c r="N178" s="4">
        <v>-0.4</v>
      </c>
      <c r="O178" s="4">
        <v>-0.5</v>
      </c>
      <c r="P178" s="4">
        <v>0.8</v>
      </c>
      <c r="Q178" s="4">
        <v>-0.5</v>
      </c>
      <c r="R178" s="4">
        <v>-0.7</v>
      </c>
      <c r="S178" s="4">
        <v>-0.8</v>
      </c>
      <c r="T178" s="4">
        <v>-1</v>
      </c>
      <c r="U178" s="4">
        <v>-0.3</v>
      </c>
      <c r="V178" s="4">
        <v>-0.2</v>
      </c>
      <c r="W178" s="4">
        <v>-0.9</v>
      </c>
      <c r="X178" s="4">
        <v>-0.6</v>
      </c>
      <c r="Y178" s="4">
        <v>-0.8</v>
      </c>
      <c r="Z178" s="4">
        <v>-0.9</v>
      </c>
      <c r="AA178" s="4">
        <v>-0.7</v>
      </c>
      <c r="AB178" s="4">
        <v>0</v>
      </c>
      <c r="AC178" s="4">
        <v>-0.6</v>
      </c>
      <c r="AD178" s="4">
        <v>-0.1</v>
      </c>
      <c r="AE178" s="4">
        <v>0</v>
      </c>
      <c r="AF178" s="10">
        <f t="shared" si="2"/>
        <v>-0.38076923076923069</v>
      </c>
    </row>
    <row r="179" spans="1:32" x14ac:dyDescent="0.2">
      <c r="A179" t="s">
        <v>455</v>
      </c>
      <c r="C179" s="15" t="s">
        <v>10</v>
      </c>
      <c r="D179" s="5">
        <v>-7.8709677419354848E-2</v>
      </c>
      <c r="E179" s="4">
        <v>-0.1</v>
      </c>
      <c r="F179" s="4">
        <v>0</v>
      </c>
      <c r="G179" s="4">
        <v>0</v>
      </c>
      <c r="H179" s="4">
        <v>-0.3</v>
      </c>
      <c r="I179" s="4">
        <v>-0.1</v>
      </c>
      <c r="J179" s="4">
        <v>-0.1</v>
      </c>
      <c r="K179" s="4">
        <v>-0.3</v>
      </c>
      <c r="L179" s="4">
        <v>-0.3</v>
      </c>
      <c r="M179" s="4">
        <v>-0.3</v>
      </c>
      <c r="N179" s="4">
        <v>-0.2</v>
      </c>
      <c r="O179" s="4">
        <v>-0.2</v>
      </c>
      <c r="P179" s="4">
        <v>-0.2</v>
      </c>
      <c r="Q179" s="4">
        <v>-0.2</v>
      </c>
      <c r="R179" s="4">
        <v>-0.3</v>
      </c>
      <c r="S179" s="4">
        <v>-0.3</v>
      </c>
      <c r="T179" s="4">
        <v>-0.3</v>
      </c>
      <c r="U179" s="4">
        <v>-0.2</v>
      </c>
      <c r="V179" s="4">
        <v>-0.2</v>
      </c>
      <c r="W179" s="4">
        <v>-0.3</v>
      </c>
      <c r="X179" s="4">
        <v>-0.3</v>
      </c>
      <c r="Y179" s="4">
        <v>-0.2</v>
      </c>
      <c r="Z179" s="4">
        <v>-0.3</v>
      </c>
      <c r="AA179" s="4">
        <v>-0.3</v>
      </c>
      <c r="AB179" s="4">
        <v>-0.2</v>
      </c>
      <c r="AC179" s="4">
        <v>-0.3</v>
      </c>
      <c r="AD179" s="4">
        <v>-0.3</v>
      </c>
      <c r="AE179" s="4">
        <v>-0.2</v>
      </c>
      <c r="AF179" s="10">
        <f t="shared" si="2"/>
        <v>-0.22307692307692306</v>
      </c>
    </row>
    <row r="180" spans="1:32" x14ac:dyDescent="0.2">
      <c r="A180" t="s">
        <v>184</v>
      </c>
      <c r="B180" s="4" t="s">
        <v>10</v>
      </c>
      <c r="C180" s="15" t="s">
        <v>10</v>
      </c>
      <c r="D180" s="5">
        <v>0.22</v>
      </c>
      <c r="E180" s="4">
        <v>0.3</v>
      </c>
      <c r="F180" s="4">
        <v>0.4</v>
      </c>
      <c r="G180" s="4">
        <v>0.3</v>
      </c>
      <c r="H180" s="4">
        <v>-0.7</v>
      </c>
      <c r="I180" s="4">
        <v>-0.1</v>
      </c>
      <c r="J180" s="4">
        <v>0</v>
      </c>
      <c r="K180" s="4">
        <v>-0.3</v>
      </c>
      <c r="L180" s="4">
        <v>-0.8</v>
      </c>
      <c r="M180" s="4">
        <v>-0.3</v>
      </c>
      <c r="N180" s="4">
        <v>-0.3</v>
      </c>
      <c r="O180" s="4">
        <v>-0.2</v>
      </c>
      <c r="P180" s="4">
        <v>0.2</v>
      </c>
      <c r="Q180" s="4">
        <v>-0.2</v>
      </c>
      <c r="R180" s="4">
        <v>-0.6</v>
      </c>
      <c r="S180" s="4">
        <v>-0.5</v>
      </c>
      <c r="T180" s="4">
        <v>-0.6</v>
      </c>
      <c r="U180" s="4">
        <v>-0.3</v>
      </c>
      <c r="V180" s="4">
        <v>-0.3</v>
      </c>
      <c r="W180" s="4">
        <v>-0.7</v>
      </c>
      <c r="X180" s="4">
        <v>-0.6</v>
      </c>
      <c r="Y180" s="4">
        <v>-0.6</v>
      </c>
      <c r="Z180" s="4">
        <v>-0.9</v>
      </c>
      <c r="AA180" s="4">
        <v>-0.9</v>
      </c>
      <c r="AB180" s="4">
        <v>-0.3</v>
      </c>
      <c r="AC180" s="4">
        <v>-0.7</v>
      </c>
      <c r="AD180" s="4">
        <v>-0.4</v>
      </c>
      <c r="AE180" s="4">
        <v>-0.3</v>
      </c>
      <c r="AF180" s="10">
        <f t="shared" si="2"/>
        <v>-0.35</v>
      </c>
    </row>
    <row r="181" spans="1:32" x14ac:dyDescent="0.2">
      <c r="A181" t="s">
        <v>188</v>
      </c>
      <c r="B181" s="4" t="s">
        <v>10</v>
      </c>
      <c r="C181" s="15" t="s">
        <v>10</v>
      </c>
      <c r="D181" s="5">
        <v>-8.7096774193548387E-2</v>
      </c>
      <c r="E181" s="4">
        <v>0</v>
      </c>
      <c r="F181" s="4">
        <v>-0.1</v>
      </c>
      <c r="G181" s="4">
        <v>-0.1</v>
      </c>
      <c r="H181" s="4">
        <v>-0.2</v>
      </c>
      <c r="I181" s="4">
        <v>-0.2</v>
      </c>
      <c r="J181" s="4">
        <v>-0.1</v>
      </c>
      <c r="K181" s="4">
        <v>-0.2</v>
      </c>
      <c r="L181" s="4">
        <v>-0.2</v>
      </c>
      <c r="M181" s="4">
        <v>-0.1</v>
      </c>
      <c r="N181" s="4">
        <v>-0.2</v>
      </c>
      <c r="O181" s="4">
        <v>-0.2</v>
      </c>
      <c r="P181" s="4">
        <v>-0.1</v>
      </c>
      <c r="Q181" s="4">
        <v>-0.2</v>
      </c>
      <c r="R181" s="4">
        <v>-0.2</v>
      </c>
      <c r="S181" s="4">
        <v>-0.2</v>
      </c>
      <c r="T181" s="4">
        <v>-0.2</v>
      </c>
      <c r="U181" s="4">
        <v>-0.1</v>
      </c>
      <c r="V181" s="4">
        <v>-0.1</v>
      </c>
      <c r="W181" s="4">
        <v>-0.2</v>
      </c>
      <c r="X181" s="4">
        <v>-0.2</v>
      </c>
      <c r="Y181" s="4">
        <v>-0.1</v>
      </c>
      <c r="Z181" s="4">
        <v>-0.1</v>
      </c>
      <c r="AA181" s="4">
        <v>-0.1</v>
      </c>
      <c r="AB181" s="4">
        <v>-0.1</v>
      </c>
      <c r="AC181" s="4">
        <v>-0.1</v>
      </c>
      <c r="AD181" s="4">
        <v>-0.1</v>
      </c>
      <c r="AE181" s="4">
        <v>-0.1</v>
      </c>
      <c r="AF181" s="10">
        <f t="shared" si="2"/>
        <v>-0.14230769230769236</v>
      </c>
    </row>
    <row r="182" spans="1:32" x14ac:dyDescent="0.2">
      <c r="A182" t="s">
        <v>189</v>
      </c>
      <c r="B182" s="4" t="s">
        <v>10</v>
      </c>
      <c r="C182" s="15" t="s">
        <v>10</v>
      </c>
      <c r="D182" s="5">
        <v>0.2790322580645162</v>
      </c>
      <c r="E182" s="4">
        <v>0.1</v>
      </c>
      <c r="F182" s="4">
        <v>0</v>
      </c>
      <c r="G182" s="4">
        <v>0.1</v>
      </c>
      <c r="H182" s="4">
        <v>-0.2</v>
      </c>
      <c r="I182" s="4">
        <v>0.1</v>
      </c>
      <c r="J182" s="4">
        <v>0.1</v>
      </c>
      <c r="K182" s="4">
        <v>-0.1</v>
      </c>
      <c r="L182" s="4">
        <v>-0.1</v>
      </c>
      <c r="M182" s="4">
        <v>-0.1</v>
      </c>
      <c r="N182" s="4">
        <v>-0.1</v>
      </c>
      <c r="O182" s="4">
        <v>0</v>
      </c>
      <c r="P182" s="4">
        <v>0.3</v>
      </c>
      <c r="Q182" s="4">
        <v>0</v>
      </c>
      <c r="R182" s="4">
        <v>-0.1</v>
      </c>
      <c r="S182" s="4">
        <v>-0.1</v>
      </c>
      <c r="T182" s="4">
        <v>-0.1</v>
      </c>
      <c r="U182" s="4">
        <v>0</v>
      </c>
      <c r="V182" s="4">
        <v>0</v>
      </c>
      <c r="W182" s="4">
        <v>-0.1</v>
      </c>
      <c r="X182" s="4">
        <v>-0.2</v>
      </c>
      <c r="Y182" s="4">
        <v>-0.3</v>
      </c>
      <c r="Z182" s="4">
        <v>-0.2</v>
      </c>
      <c r="AA182" s="4">
        <v>-0.2</v>
      </c>
      <c r="AB182" s="4">
        <v>0</v>
      </c>
      <c r="AC182" s="4">
        <v>-0.2</v>
      </c>
      <c r="AD182" s="4">
        <v>0</v>
      </c>
      <c r="AE182" s="4">
        <v>-0.1</v>
      </c>
      <c r="AF182" s="10">
        <f t="shared" si="2"/>
        <v>-5.3846153846153842E-2</v>
      </c>
    </row>
    <row r="183" spans="1:32" x14ac:dyDescent="0.2">
      <c r="A183" t="s">
        <v>190</v>
      </c>
      <c r="B183" s="4" t="s">
        <v>10</v>
      </c>
      <c r="C183" s="15" t="s">
        <v>10</v>
      </c>
      <c r="D183" s="5">
        <v>7.5806451612903211E-2</v>
      </c>
      <c r="E183" s="4">
        <v>0</v>
      </c>
      <c r="F183" s="4">
        <v>0.1</v>
      </c>
      <c r="G183" s="4">
        <v>0</v>
      </c>
      <c r="H183" s="4">
        <v>-0.2</v>
      </c>
      <c r="I183" s="4">
        <v>-0.1</v>
      </c>
      <c r="J183" s="4">
        <v>0</v>
      </c>
      <c r="K183" s="4">
        <v>-0.2</v>
      </c>
      <c r="L183" s="4">
        <v>-0.2</v>
      </c>
      <c r="M183" s="4">
        <v>-0.1</v>
      </c>
      <c r="N183" s="4">
        <v>-0.1</v>
      </c>
      <c r="O183" s="4">
        <v>-0.2</v>
      </c>
      <c r="P183" s="4">
        <v>0.2</v>
      </c>
      <c r="Q183" s="4">
        <v>-0.1</v>
      </c>
      <c r="R183" s="4">
        <v>-0.2</v>
      </c>
      <c r="S183" s="4">
        <v>-0.2</v>
      </c>
      <c r="T183" s="4">
        <v>-0.3</v>
      </c>
      <c r="U183" s="4">
        <v>-0.1</v>
      </c>
      <c r="V183" s="4">
        <v>-0.2</v>
      </c>
      <c r="W183" s="4">
        <v>-0.3</v>
      </c>
      <c r="X183" s="4">
        <v>-0.2</v>
      </c>
      <c r="Y183" s="4">
        <v>-0.2</v>
      </c>
      <c r="Z183" s="4">
        <v>-0.2</v>
      </c>
      <c r="AA183" s="4">
        <v>-0.2</v>
      </c>
      <c r="AB183" s="4">
        <v>-0.1</v>
      </c>
      <c r="AC183" s="4">
        <v>-0.2</v>
      </c>
      <c r="AD183" s="4">
        <v>-0.1</v>
      </c>
      <c r="AE183" s="4">
        <v>0</v>
      </c>
      <c r="AF183" s="10">
        <f t="shared" si="2"/>
        <v>-0.1307692307692308</v>
      </c>
    </row>
    <row r="184" spans="1:32" x14ac:dyDescent="0.2">
      <c r="A184" t="s">
        <v>456</v>
      </c>
      <c r="C184" s="15" t="s">
        <v>10</v>
      </c>
      <c r="D184" s="5">
        <v>-2.7741935483870963E-2</v>
      </c>
      <c r="E184" s="4">
        <v>0.1</v>
      </c>
      <c r="F184" s="4">
        <v>0.1</v>
      </c>
      <c r="G184" s="4">
        <v>0.1</v>
      </c>
      <c r="H184" s="4">
        <v>-0.2</v>
      </c>
      <c r="I184" s="4">
        <v>0</v>
      </c>
      <c r="J184" s="4">
        <v>0</v>
      </c>
      <c r="K184" s="4">
        <v>-0.1</v>
      </c>
      <c r="L184" s="4">
        <v>-0.3</v>
      </c>
      <c r="M184" s="4">
        <v>-0.2</v>
      </c>
      <c r="N184" s="4">
        <v>-0.1</v>
      </c>
      <c r="O184" s="4">
        <v>-0.2</v>
      </c>
      <c r="P184" s="4">
        <v>0</v>
      </c>
      <c r="Q184" s="4">
        <v>-0.1</v>
      </c>
      <c r="R184" s="4">
        <v>-0.2</v>
      </c>
      <c r="S184" s="4">
        <v>-0.2</v>
      </c>
      <c r="T184" s="4">
        <v>-0.2</v>
      </c>
      <c r="U184" s="4">
        <v>-0.2</v>
      </c>
      <c r="V184" s="4">
        <v>-0.1</v>
      </c>
      <c r="W184" s="4">
        <v>-0.2</v>
      </c>
      <c r="X184" s="4">
        <v>-0.2</v>
      </c>
      <c r="Y184" s="4">
        <v>-0.2</v>
      </c>
      <c r="Z184" s="4">
        <v>-0.3</v>
      </c>
      <c r="AA184" s="4">
        <v>-0.3</v>
      </c>
      <c r="AB184" s="4">
        <v>-0.1</v>
      </c>
      <c r="AC184" s="4">
        <v>-0.2</v>
      </c>
      <c r="AD184" s="4">
        <v>-0.2</v>
      </c>
      <c r="AE184" s="4">
        <v>-0.1</v>
      </c>
      <c r="AF184" s="10">
        <f t="shared" si="2"/>
        <v>-0.13461538461538464</v>
      </c>
    </row>
    <row r="185" spans="1:32" x14ac:dyDescent="0.2">
      <c r="A185" t="s">
        <v>186</v>
      </c>
      <c r="B185" s="4" t="s">
        <v>10</v>
      </c>
      <c r="C185" s="15" t="s">
        <v>10</v>
      </c>
      <c r="D185" s="5">
        <v>0.14483870967741935</v>
      </c>
      <c r="E185" s="4">
        <v>0</v>
      </c>
      <c r="F185" s="4">
        <v>0.3</v>
      </c>
      <c r="G185" s="4">
        <v>0.2</v>
      </c>
      <c r="H185" s="4">
        <v>-0.9</v>
      </c>
      <c r="I185" s="4">
        <v>-0.2</v>
      </c>
      <c r="J185" s="4">
        <v>0</v>
      </c>
      <c r="K185" s="4">
        <v>-0.6</v>
      </c>
      <c r="L185" s="4">
        <v>-0.9</v>
      </c>
      <c r="M185" s="4">
        <v>-0.6</v>
      </c>
      <c r="N185" s="4">
        <v>-0.5</v>
      </c>
      <c r="O185" s="4">
        <v>-0.6</v>
      </c>
      <c r="P185" s="4">
        <v>0.5</v>
      </c>
      <c r="Q185" s="4">
        <v>-0.5</v>
      </c>
      <c r="R185" s="4">
        <v>-0.8</v>
      </c>
      <c r="S185" s="4">
        <v>-0.8</v>
      </c>
      <c r="T185" s="4">
        <v>-1</v>
      </c>
      <c r="U185" s="4">
        <v>-0.3</v>
      </c>
      <c r="V185" s="4">
        <v>-0.2</v>
      </c>
      <c r="W185" s="4">
        <v>-0.9</v>
      </c>
      <c r="X185" s="4">
        <v>-0.8</v>
      </c>
      <c r="Y185" s="4">
        <v>-0.6</v>
      </c>
      <c r="Z185" s="4">
        <v>-0.9</v>
      </c>
      <c r="AA185" s="4">
        <v>-0.8</v>
      </c>
      <c r="AB185" s="4">
        <v>-0.2</v>
      </c>
      <c r="AC185" s="4">
        <v>-0.6</v>
      </c>
      <c r="AD185" s="4">
        <v>-0.2</v>
      </c>
      <c r="AE185" s="4">
        <v>-0.1</v>
      </c>
      <c r="AF185" s="10">
        <f t="shared" si="2"/>
        <v>-0.45769230769230773</v>
      </c>
    </row>
    <row r="186" spans="1:32" x14ac:dyDescent="0.2">
      <c r="A186" t="s">
        <v>457</v>
      </c>
      <c r="C186" s="15" t="s">
        <v>10</v>
      </c>
      <c r="D186" s="5">
        <v>0.3941935483870968</v>
      </c>
      <c r="E186" s="4">
        <v>-0.2</v>
      </c>
      <c r="F186" s="4">
        <v>-0.2</v>
      </c>
      <c r="G186" s="4">
        <v>0.1</v>
      </c>
      <c r="H186" s="4">
        <v>-0.5</v>
      </c>
      <c r="I186" s="4">
        <v>-0.2</v>
      </c>
      <c r="J186" s="4">
        <v>-0.3</v>
      </c>
      <c r="K186" s="4">
        <v>-0.4</v>
      </c>
      <c r="L186" s="4">
        <v>-0.4</v>
      </c>
      <c r="M186" s="4">
        <v>-0.3</v>
      </c>
      <c r="N186" s="4">
        <v>-0.3</v>
      </c>
      <c r="O186" s="4">
        <v>-0.4</v>
      </c>
      <c r="P186" s="4">
        <v>0.4</v>
      </c>
      <c r="Q186" s="4">
        <v>-0.3</v>
      </c>
      <c r="R186" s="4">
        <v>-0.9</v>
      </c>
      <c r="S186" s="4">
        <v>-0.9</v>
      </c>
      <c r="T186" s="4">
        <v>-0.8</v>
      </c>
      <c r="U186" s="4">
        <v>-0.5</v>
      </c>
      <c r="V186" s="4">
        <v>-0.3</v>
      </c>
      <c r="W186" s="4">
        <v>-0.7</v>
      </c>
      <c r="X186" s="4">
        <v>-0.6</v>
      </c>
      <c r="Y186" s="4">
        <v>-0.6</v>
      </c>
      <c r="Z186" s="4">
        <v>-0.6</v>
      </c>
      <c r="AA186" s="4">
        <v>-0.5</v>
      </c>
      <c r="AB186" s="4">
        <v>-0.3</v>
      </c>
      <c r="AC186" s="4">
        <v>-0.4</v>
      </c>
      <c r="AD186" s="4">
        <v>-0.1</v>
      </c>
      <c r="AE186" s="4">
        <v>-0.1</v>
      </c>
      <c r="AF186" s="10">
        <f t="shared" si="2"/>
        <v>-0.3923076923076923</v>
      </c>
    </row>
    <row r="187" spans="1:32" x14ac:dyDescent="0.2">
      <c r="A187" t="s">
        <v>458</v>
      </c>
      <c r="C187" s="15" t="s">
        <v>10</v>
      </c>
      <c r="D187" s="5">
        <v>0.14387096774193545</v>
      </c>
      <c r="E187" s="4">
        <v>0.2</v>
      </c>
      <c r="F187" s="4">
        <v>0.2</v>
      </c>
      <c r="G187" s="4">
        <v>0.2</v>
      </c>
      <c r="H187" s="4">
        <v>-0.1</v>
      </c>
      <c r="I187" s="4">
        <v>0</v>
      </c>
      <c r="J187" s="4">
        <v>0.1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0.3</v>
      </c>
      <c r="Q187" s="4">
        <v>0.1</v>
      </c>
      <c r="R187" s="4">
        <v>-0.1</v>
      </c>
      <c r="S187" s="4">
        <v>0</v>
      </c>
      <c r="T187" s="4">
        <v>-0.1</v>
      </c>
      <c r="U187" s="4">
        <v>0</v>
      </c>
      <c r="V187" s="4">
        <v>0.1</v>
      </c>
      <c r="W187" s="4">
        <v>-0.1</v>
      </c>
      <c r="X187" s="4">
        <v>0</v>
      </c>
      <c r="Y187" s="4">
        <v>0</v>
      </c>
      <c r="Z187" s="4">
        <v>0</v>
      </c>
      <c r="AA187" s="4">
        <v>0</v>
      </c>
      <c r="AB187" s="4">
        <v>0.1</v>
      </c>
      <c r="AC187" s="4">
        <v>-0.1</v>
      </c>
      <c r="AD187" s="4">
        <v>0.1</v>
      </c>
      <c r="AE187" s="4">
        <v>0.1</v>
      </c>
      <c r="AF187" s="10">
        <f t="shared" si="2"/>
        <v>3.4615384615384624E-2</v>
      </c>
    </row>
    <row r="188" spans="1:32" x14ac:dyDescent="0.2">
      <c r="A188" t="s">
        <v>459</v>
      </c>
      <c r="C188" s="15" t="s">
        <v>10</v>
      </c>
      <c r="D188" s="5">
        <v>6.4516129032257945E-4</v>
      </c>
      <c r="E188" s="4">
        <v>-0.1</v>
      </c>
      <c r="F188" s="4">
        <v>0</v>
      </c>
      <c r="G188" s="4">
        <v>0</v>
      </c>
      <c r="H188" s="4">
        <v>-0.3</v>
      </c>
      <c r="I188" s="4">
        <v>-0.1</v>
      </c>
      <c r="J188" s="4">
        <v>-0.1</v>
      </c>
      <c r="K188" s="4">
        <v>-0.2</v>
      </c>
      <c r="L188" s="4">
        <v>-0.2</v>
      </c>
      <c r="M188" s="4">
        <v>-0.2</v>
      </c>
      <c r="N188" s="4">
        <v>-0.2</v>
      </c>
      <c r="O188" s="4">
        <v>-0.3</v>
      </c>
      <c r="P188" s="4">
        <v>0.2</v>
      </c>
      <c r="Q188" s="4">
        <v>-0.1</v>
      </c>
      <c r="R188" s="4">
        <v>-0.2</v>
      </c>
      <c r="S188" s="4">
        <v>-0.3</v>
      </c>
      <c r="T188" s="4">
        <v>-0.3</v>
      </c>
      <c r="U188" s="4">
        <v>-0.1</v>
      </c>
      <c r="V188" s="4">
        <v>-0.1</v>
      </c>
      <c r="W188" s="4">
        <v>-0.3</v>
      </c>
      <c r="X188" s="4">
        <v>-0.2</v>
      </c>
      <c r="Y188" s="4">
        <v>-0.2</v>
      </c>
      <c r="Z188" s="4">
        <v>-0.2</v>
      </c>
      <c r="AA188" s="4">
        <v>-0.2</v>
      </c>
      <c r="AB188" s="4">
        <v>-0.1</v>
      </c>
      <c r="AC188" s="4">
        <v>-0.2</v>
      </c>
      <c r="AD188" s="4">
        <v>0</v>
      </c>
      <c r="AE188" s="4">
        <v>0</v>
      </c>
      <c r="AF188" s="10">
        <f t="shared" si="2"/>
        <v>-0.15384615384615388</v>
      </c>
    </row>
    <row r="189" spans="1:32" x14ac:dyDescent="0.2">
      <c r="A189" t="s">
        <v>460</v>
      </c>
      <c r="C189" s="15" t="s">
        <v>10</v>
      </c>
      <c r="D189" s="5">
        <v>-4.1935483870967752E-2</v>
      </c>
      <c r="E189" s="4">
        <v>0</v>
      </c>
      <c r="F189" s="4">
        <v>0</v>
      </c>
      <c r="G189" s="4">
        <v>0</v>
      </c>
      <c r="H189" s="4">
        <v>-0.2</v>
      </c>
      <c r="I189" s="4">
        <v>-0.1</v>
      </c>
      <c r="J189" s="4">
        <v>-0.1</v>
      </c>
      <c r="K189" s="4">
        <v>-0.2</v>
      </c>
      <c r="L189" s="4">
        <v>-0.1</v>
      </c>
      <c r="M189" s="4">
        <v>-0.2</v>
      </c>
      <c r="N189" s="4">
        <v>-0.1</v>
      </c>
      <c r="O189" s="4">
        <v>-0.2</v>
      </c>
      <c r="P189" s="4">
        <v>0</v>
      </c>
      <c r="Q189" s="4">
        <v>-0.1</v>
      </c>
      <c r="R189" s="4">
        <v>-0.2</v>
      </c>
      <c r="S189" s="4">
        <v>-0.2</v>
      </c>
      <c r="T189" s="4">
        <v>-0.2</v>
      </c>
      <c r="U189" s="4">
        <v>-0.1</v>
      </c>
      <c r="V189" s="4">
        <v>-0.1</v>
      </c>
      <c r="W189" s="4">
        <v>-0.2</v>
      </c>
      <c r="X189" s="4">
        <v>-0.2</v>
      </c>
      <c r="Y189" s="4">
        <v>-0.1</v>
      </c>
      <c r="Z189" s="4">
        <v>-0.2</v>
      </c>
      <c r="AA189" s="4">
        <v>-0.1</v>
      </c>
      <c r="AB189" s="4">
        <v>-0.1</v>
      </c>
      <c r="AC189" s="4">
        <v>-0.1</v>
      </c>
      <c r="AD189" s="4">
        <v>-0.1</v>
      </c>
      <c r="AE189" s="4">
        <v>-0.1</v>
      </c>
      <c r="AF189" s="10">
        <f t="shared" si="2"/>
        <v>-0.12307692307692311</v>
      </c>
    </row>
    <row r="190" spans="1:32" x14ac:dyDescent="0.2">
      <c r="A190" t="s">
        <v>461</v>
      </c>
      <c r="C190" s="15" t="s">
        <v>10</v>
      </c>
      <c r="D190" s="5">
        <v>0.57387096774193536</v>
      </c>
      <c r="E190" s="4">
        <v>0</v>
      </c>
      <c r="F190" s="4">
        <v>0.2</v>
      </c>
      <c r="G190" s="4">
        <v>0.3</v>
      </c>
      <c r="H190" s="4">
        <v>-0.9</v>
      </c>
      <c r="I190" s="4">
        <v>-0.3</v>
      </c>
      <c r="J190" s="4">
        <v>-0.3</v>
      </c>
      <c r="K190" s="4">
        <v>-0.4</v>
      </c>
      <c r="L190" s="4">
        <v>-0.5</v>
      </c>
      <c r="M190" s="4">
        <v>-0.5</v>
      </c>
      <c r="N190" s="4">
        <v>-0.4</v>
      </c>
      <c r="O190" s="4">
        <v>-0.7</v>
      </c>
      <c r="P190" s="4">
        <v>0.9</v>
      </c>
      <c r="Q190" s="4">
        <v>-0.4</v>
      </c>
      <c r="R190" s="4">
        <v>-0.7</v>
      </c>
      <c r="S190" s="4">
        <v>-0.6</v>
      </c>
      <c r="T190" s="4">
        <v>-0.8</v>
      </c>
      <c r="U190" s="4">
        <v>-0.2</v>
      </c>
      <c r="V190" s="4">
        <v>0</v>
      </c>
      <c r="W190" s="4">
        <v>-0.7</v>
      </c>
      <c r="X190" s="4">
        <v>-0.5</v>
      </c>
      <c r="Y190" s="4">
        <v>-0.2</v>
      </c>
      <c r="Z190" s="4">
        <v>-0.5</v>
      </c>
      <c r="AA190" s="4">
        <v>-0.5</v>
      </c>
      <c r="AB190" s="4">
        <v>-0.1</v>
      </c>
      <c r="AC190" s="4">
        <v>-0.5</v>
      </c>
      <c r="AD190" s="4">
        <v>0.3</v>
      </c>
      <c r="AE190" s="4">
        <v>0.1</v>
      </c>
      <c r="AF190" s="10">
        <f t="shared" si="2"/>
        <v>-0.30769230769230771</v>
      </c>
    </row>
    <row r="191" spans="1:32" x14ac:dyDescent="0.2">
      <c r="A191" t="s">
        <v>192</v>
      </c>
      <c r="B191" s="4" t="s">
        <v>10</v>
      </c>
      <c r="C191" s="15" t="s">
        <v>10</v>
      </c>
      <c r="D191" s="5">
        <v>3.2354838709677423</v>
      </c>
      <c r="E191" s="4">
        <v>-1.1000000000000001</v>
      </c>
      <c r="F191" s="4">
        <v>-0.8</v>
      </c>
      <c r="G191" s="4">
        <v>0.8</v>
      </c>
      <c r="H191" s="4">
        <v>-2.9</v>
      </c>
      <c r="I191" s="4">
        <v>-0.5</v>
      </c>
      <c r="J191" s="4">
        <v>-0.9</v>
      </c>
      <c r="K191" s="4">
        <v>-0.6</v>
      </c>
      <c r="L191" s="4">
        <v>-1</v>
      </c>
      <c r="M191" s="4">
        <v>-1.2</v>
      </c>
      <c r="N191" s="4">
        <v>-0.8</v>
      </c>
      <c r="O191" s="4">
        <v>-1.3</v>
      </c>
      <c r="P191" s="4">
        <v>3.3</v>
      </c>
      <c r="Q191" s="4">
        <v>-1.1000000000000001</v>
      </c>
      <c r="R191" s="4">
        <v>-1.4</v>
      </c>
      <c r="S191" s="4">
        <v>-1.5</v>
      </c>
      <c r="T191" s="4">
        <v>-1.5</v>
      </c>
      <c r="U191" s="4">
        <v>-0.1</v>
      </c>
      <c r="V191" s="4">
        <v>0.8</v>
      </c>
      <c r="W191" s="4">
        <v>-1.1000000000000001</v>
      </c>
      <c r="X191" s="4">
        <v>-0.6</v>
      </c>
      <c r="Y191" s="4">
        <v>-0.1</v>
      </c>
      <c r="Z191" s="4">
        <v>-0.6</v>
      </c>
      <c r="AA191" s="4">
        <v>-0.6</v>
      </c>
      <c r="AB191" s="4">
        <v>0.5</v>
      </c>
      <c r="AC191" s="4">
        <v>-0.1</v>
      </c>
      <c r="AD191" s="4">
        <v>1.8</v>
      </c>
      <c r="AE191" s="4">
        <v>1.2</v>
      </c>
      <c r="AF191" s="10">
        <f t="shared" si="2"/>
        <v>-0.48461538461538456</v>
      </c>
    </row>
    <row r="192" spans="1:32" x14ac:dyDescent="0.2">
      <c r="A192" t="s">
        <v>462</v>
      </c>
      <c r="C192" s="15" t="s">
        <v>10</v>
      </c>
      <c r="D192" s="5">
        <v>0.32387096774193552</v>
      </c>
      <c r="E192" s="4">
        <v>0</v>
      </c>
      <c r="F192" s="4">
        <v>0</v>
      </c>
      <c r="G192" s="4">
        <v>0.1</v>
      </c>
      <c r="H192" s="4">
        <v>-0.3</v>
      </c>
      <c r="I192" s="4">
        <v>-0.1</v>
      </c>
      <c r="J192" s="4">
        <v>-0.1</v>
      </c>
      <c r="K192" s="4">
        <v>-0.1</v>
      </c>
      <c r="L192" s="4">
        <v>-0.1</v>
      </c>
      <c r="M192" s="4">
        <v>-0.2</v>
      </c>
      <c r="N192" s="4">
        <v>-0.2</v>
      </c>
      <c r="O192" s="4">
        <v>-0.2</v>
      </c>
      <c r="P192" s="4">
        <v>0.3</v>
      </c>
      <c r="Q192" s="4">
        <v>-0.1</v>
      </c>
      <c r="R192" s="4">
        <v>-0.2</v>
      </c>
      <c r="S192" s="4">
        <v>-0.2</v>
      </c>
      <c r="T192" s="4">
        <v>-0.2</v>
      </c>
      <c r="U192" s="4">
        <v>0</v>
      </c>
      <c r="V192" s="4">
        <v>0</v>
      </c>
      <c r="W192" s="4">
        <v>-0.2</v>
      </c>
      <c r="X192" s="4">
        <v>-0.2</v>
      </c>
      <c r="Y192" s="4">
        <v>-0.1</v>
      </c>
      <c r="Z192" s="4">
        <v>-0.1</v>
      </c>
      <c r="AA192" s="4">
        <v>-0.1</v>
      </c>
      <c r="AB192" s="4">
        <v>0</v>
      </c>
      <c r="AC192" s="4">
        <v>-0.1</v>
      </c>
      <c r="AD192" s="4">
        <v>0.1</v>
      </c>
      <c r="AE192" s="4">
        <v>0</v>
      </c>
      <c r="AF192" s="10">
        <f t="shared" si="2"/>
        <v>-8.8461538461538453E-2</v>
      </c>
    </row>
    <row r="193" spans="1:32" x14ac:dyDescent="0.2">
      <c r="A193" t="s">
        <v>193</v>
      </c>
      <c r="B193" s="4" t="s">
        <v>10</v>
      </c>
      <c r="C193" s="15" t="s">
        <v>10</v>
      </c>
      <c r="D193" s="5">
        <v>0.81064516129032238</v>
      </c>
      <c r="E193" s="4">
        <v>-0.2</v>
      </c>
      <c r="F193" s="4">
        <v>-0.1</v>
      </c>
      <c r="G193" s="4">
        <v>0.1</v>
      </c>
      <c r="H193" s="4">
        <v>-0.7</v>
      </c>
      <c r="I193" s="4">
        <v>-0.3</v>
      </c>
      <c r="J193" s="4">
        <v>-0.2</v>
      </c>
      <c r="K193" s="4">
        <v>-0.4</v>
      </c>
      <c r="L193" s="4">
        <v>-0.5</v>
      </c>
      <c r="M193" s="4">
        <v>-0.5</v>
      </c>
      <c r="N193" s="4">
        <v>-0.4</v>
      </c>
      <c r="O193" s="4">
        <v>-0.5</v>
      </c>
      <c r="P193" s="4">
        <v>0.7</v>
      </c>
      <c r="Q193" s="4">
        <v>-0.5</v>
      </c>
      <c r="R193" s="4">
        <v>-0.7</v>
      </c>
      <c r="S193" s="4">
        <v>-0.7</v>
      </c>
      <c r="T193" s="4">
        <v>-0.6</v>
      </c>
      <c r="U193" s="4">
        <v>-0.3</v>
      </c>
      <c r="V193" s="4">
        <v>0</v>
      </c>
      <c r="W193" s="4">
        <v>-0.5</v>
      </c>
      <c r="X193" s="4">
        <v>-0.5</v>
      </c>
      <c r="Y193" s="4">
        <v>-0.3</v>
      </c>
      <c r="Z193" s="4">
        <v>-0.4</v>
      </c>
      <c r="AA193" s="4">
        <v>-0.3</v>
      </c>
      <c r="AB193" s="4">
        <v>-0.1</v>
      </c>
      <c r="AC193" s="4">
        <v>-0.3</v>
      </c>
      <c r="AD193" s="4">
        <v>0.2</v>
      </c>
      <c r="AE193" s="4">
        <v>0.2</v>
      </c>
      <c r="AF193" s="10">
        <f t="shared" si="2"/>
        <v>-0.30769230769230765</v>
      </c>
    </row>
    <row r="194" spans="1:32" x14ac:dyDescent="0.2">
      <c r="A194" t="s">
        <v>194</v>
      </c>
      <c r="B194" s="4" t="s">
        <v>10</v>
      </c>
      <c r="C194" s="15" t="s">
        <v>10</v>
      </c>
      <c r="D194" s="5">
        <v>9.7590322580645168</v>
      </c>
      <c r="E194" s="4">
        <v>-0.7</v>
      </c>
      <c r="F194" s="4">
        <v>0.4</v>
      </c>
      <c r="G194" s="4">
        <v>3.2</v>
      </c>
      <c r="H194" s="4">
        <v>-4.5999999999999996</v>
      </c>
      <c r="I194" s="4">
        <v>-0.2</v>
      </c>
      <c r="J194" s="4">
        <v>-0.5</v>
      </c>
      <c r="K194" s="4">
        <v>-1.6</v>
      </c>
      <c r="L194" s="4">
        <v>-0.6</v>
      </c>
      <c r="M194" s="4">
        <v>-2.1</v>
      </c>
      <c r="N194" s="4">
        <v>-1</v>
      </c>
      <c r="O194" s="4">
        <v>-2.6</v>
      </c>
      <c r="P194" s="4">
        <v>6.9</v>
      </c>
      <c r="Q194" s="4">
        <v>-3.1</v>
      </c>
      <c r="R194" s="4">
        <v>-3.2</v>
      </c>
      <c r="S194" s="4">
        <v>-6.3</v>
      </c>
      <c r="T194" s="4">
        <v>-5.4</v>
      </c>
      <c r="U194" s="4">
        <v>-4</v>
      </c>
      <c r="V194" s="4">
        <v>-0.7</v>
      </c>
      <c r="W194" s="4">
        <v>-6</v>
      </c>
      <c r="X194" s="4">
        <v>-4.4000000000000004</v>
      </c>
      <c r="Y194" s="4">
        <v>-3.7</v>
      </c>
      <c r="Z194" s="4">
        <v>-4</v>
      </c>
      <c r="AA194" s="4">
        <v>-3.7</v>
      </c>
      <c r="AB194" s="4">
        <v>-2</v>
      </c>
      <c r="AC194" s="4">
        <v>-2.6</v>
      </c>
      <c r="AD194" s="4">
        <v>0.8</v>
      </c>
      <c r="AE194" s="4">
        <v>-0.1</v>
      </c>
      <c r="AF194" s="10">
        <f t="shared" si="2"/>
        <v>-1.9884615384615385</v>
      </c>
    </row>
    <row r="195" spans="1:32" x14ac:dyDescent="0.2">
      <c r="A195" t="s">
        <v>195</v>
      </c>
      <c r="B195" s="4" t="s">
        <v>10</v>
      </c>
      <c r="C195" s="15" t="s">
        <v>10</v>
      </c>
      <c r="D195" s="5">
        <v>4.040322580645161</v>
      </c>
      <c r="E195" s="4">
        <v>-1.3</v>
      </c>
      <c r="F195" s="4">
        <v>-0.3</v>
      </c>
      <c r="G195" s="4">
        <v>0.9</v>
      </c>
      <c r="H195" s="4">
        <v>-2.2000000000000002</v>
      </c>
      <c r="I195" s="4">
        <v>-0.5</v>
      </c>
      <c r="J195" s="4">
        <v>-0.2</v>
      </c>
      <c r="K195" s="4">
        <v>-0.7</v>
      </c>
      <c r="L195" s="4">
        <v>-0.1</v>
      </c>
      <c r="M195" s="4">
        <v>-0.9</v>
      </c>
      <c r="N195" s="4">
        <v>-0.2</v>
      </c>
      <c r="O195" s="4">
        <v>-0.8</v>
      </c>
      <c r="P195" s="4">
        <v>3.2</v>
      </c>
      <c r="Q195" s="4">
        <v>-0.6</v>
      </c>
      <c r="R195" s="4">
        <v>-0.8</v>
      </c>
      <c r="S195" s="4">
        <v>-1.1000000000000001</v>
      </c>
      <c r="T195" s="4">
        <v>-0.4</v>
      </c>
      <c r="U195" s="4">
        <v>-0.2</v>
      </c>
      <c r="V195" s="4">
        <v>1.2</v>
      </c>
      <c r="W195" s="4">
        <v>-1.1000000000000001</v>
      </c>
      <c r="X195" s="4">
        <v>-0.6</v>
      </c>
      <c r="Y195" s="4">
        <v>-0.3</v>
      </c>
      <c r="Z195" s="4">
        <v>-0.9</v>
      </c>
      <c r="AA195" s="4">
        <v>-0.9</v>
      </c>
      <c r="AB195" s="4">
        <v>-0.9</v>
      </c>
      <c r="AC195" s="4">
        <v>-1</v>
      </c>
      <c r="AD195" s="4">
        <v>-1.3</v>
      </c>
      <c r="AE195" s="4">
        <v>0.2</v>
      </c>
      <c r="AF195" s="10">
        <f t="shared" ref="AF195:AF258" si="3">AVERAGE(E195:AD195)</f>
        <v>-0.46153846153846162</v>
      </c>
    </row>
    <row r="196" spans="1:32" x14ac:dyDescent="0.2">
      <c r="A196" t="s">
        <v>196</v>
      </c>
      <c r="B196" s="4" t="s">
        <v>10</v>
      </c>
      <c r="C196" s="15" t="s">
        <v>10</v>
      </c>
      <c r="D196" s="5">
        <v>2.3225806451612905</v>
      </c>
      <c r="E196" s="4">
        <v>-1.7</v>
      </c>
      <c r="F196" s="4">
        <v>-1.3</v>
      </c>
      <c r="G196" s="4">
        <v>-0.7</v>
      </c>
      <c r="H196" s="4">
        <v>-2.8</v>
      </c>
      <c r="I196" s="4">
        <v>-1.5</v>
      </c>
      <c r="J196" s="4">
        <v>-1.2</v>
      </c>
      <c r="K196" s="4">
        <v>-1</v>
      </c>
      <c r="L196" s="4">
        <v>-1</v>
      </c>
      <c r="M196" s="4">
        <v>-1.4</v>
      </c>
      <c r="N196" s="4">
        <v>-1.1000000000000001</v>
      </c>
      <c r="O196" s="4">
        <v>-1.5</v>
      </c>
      <c r="P196" s="4">
        <v>0.7</v>
      </c>
      <c r="Q196" s="4">
        <v>-1.5</v>
      </c>
      <c r="R196" s="4">
        <v>-1.9</v>
      </c>
      <c r="S196" s="4">
        <v>-2.5</v>
      </c>
      <c r="T196" s="4">
        <v>-1.9</v>
      </c>
      <c r="U196" s="4">
        <v>-1.6</v>
      </c>
      <c r="V196" s="4">
        <v>-0.6</v>
      </c>
      <c r="W196" s="4">
        <v>-2.4</v>
      </c>
      <c r="X196" s="4">
        <v>-2.4</v>
      </c>
      <c r="Y196" s="4">
        <v>-2</v>
      </c>
      <c r="Z196" s="4">
        <v>-2</v>
      </c>
      <c r="AA196" s="4">
        <v>-1.4</v>
      </c>
      <c r="AB196" s="4">
        <v>-1.3</v>
      </c>
      <c r="AC196" s="4">
        <v>-1.4</v>
      </c>
      <c r="AD196" s="4">
        <v>-1</v>
      </c>
      <c r="AE196" s="4">
        <v>-0.7</v>
      </c>
      <c r="AF196" s="10">
        <f t="shared" si="3"/>
        <v>-1.4769230769230766</v>
      </c>
    </row>
    <row r="197" spans="1:32" x14ac:dyDescent="0.2">
      <c r="A197" t="s">
        <v>197</v>
      </c>
      <c r="B197" s="4" t="s">
        <v>10</v>
      </c>
      <c r="C197" s="15" t="s">
        <v>10</v>
      </c>
      <c r="D197" s="5">
        <v>0.24322580645161287</v>
      </c>
      <c r="E197" s="4">
        <v>0</v>
      </c>
      <c r="F197" s="4">
        <v>0.1</v>
      </c>
      <c r="G197" s="4">
        <v>0.1</v>
      </c>
      <c r="H197" s="4">
        <v>-0.2</v>
      </c>
      <c r="I197" s="4">
        <v>-0.1</v>
      </c>
      <c r="J197" s="4">
        <v>-0.1</v>
      </c>
      <c r="K197" s="4">
        <v>-0.1</v>
      </c>
      <c r="L197" s="4">
        <v>-0.1</v>
      </c>
      <c r="M197" s="4">
        <v>-0.1</v>
      </c>
      <c r="N197" s="4">
        <v>-0.1</v>
      </c>
      <c r="O197" s="4">
        <v>-0.1</v>
      </c>
      <c r="P197" s="4">
        <v>0.1</v>
      </c>
      <c r="Q197" s="4">
        <v>-0.1</v>
      </c>
      <c r="R197" s="4">
        <v>-0.2</v>
      </c>
      <c r="S197" s="4">
        <v>-0.2</v>
      </c>
      <c r="T197" s="4">
        <v>-0.1</v>
      </c>
      <c r="U197" s="4">
        <v>-0.1</v>
      </c>
      <c r="V197" s="4">
        <v>0</v>
      </c>
      <c r="W197" s="4">
        <v>-0.2</v>
      </c>
      <c r="X197" s="4">
        <v>-0.2</v>
      </c>
      <c r="Y197" s="4">
        <v>-0.1</v>
      </c>
      <c r="Z197" s="4">
        <v>-0.1</v>
      </c>
      <c r="AA197" s="4">
        <v>0</v>
      </c>
      <c r="AB197" s="4">
        <v>-0.1</v>
      </c>
      <c r="AC197" s="4">
        <v>-0.1</v>
      </c>
      <c r="AD197" s="4">
        <v>0</v>
      </c>
      <c r="AE197" s="4">
        <v>0.1</v>
      </c>
      <c r="AF197" s="10">
        <f t="shared" si="3"/>
        <v>-8.0769230769230774E-2</v>
      </c>
    </row>
    <row r="198" spans="1:32" x14ac:dyDescent="0.2">
      <c r="A198" t="s">
        <v>198</v>
      </c>
      <c r="B198" s="4" t="s">
        <v>10</v>
      </c>
      <c r="C198" s="15" t="s">
        <v>10</v>
      </c>
      <c r="D198" s="5">
        <v>0.98161290322580663</v>
      </c>
      <c r="E198" s="4">
        <v>-0.2</v>
      </c>
      <c r="F198" s="4">
        <v>-0.1</v>
      </c>
      <c r="G198" s="4">
        <v>0.1</v>
      </c>
      <c r="H198" s="4">
        <v>-0.9</v>
      </c>
      <c r="I198" s="4">
        <v>-0.3</v>
      </c>
      <c r="J198" s="4">
        <v>-0.2</v>
      </c>
      <c r="K198" s="4">
        <v>-0.3</v>
      </c>
      <c r="L198" s="4">
        <v>-0.5</v>
      </c>
      <c r="M198" s="4">
        <v>-0.4</v>
      </c>
      <c r="N198" s="4">
        <v>-0.4</v>
      </c>
      <c r="O198" s="4">
        <v>-0.4</v>
      </c>
      <c r="P198" s="4">
        <v>0.4</v>
      </c>
      <c r="Q198" s="4">
        <v>-0.8</v>
      </c>
      <c r="R198" s="4">
        <v>-0.7</v>
      </c>
      <c r="S198" s="4">
        <v>-0.9</v>
      </c>
      <c r="T198" s="4">
        <v>-0.8</v>
      </c>
      <c r="U198" s="4">
        <v>-0.7</v>
      </c>
      <c r="V198" s="4">
        <v>-0.4</v>
      </c>
      <c r="W198" s="4">
        <v>-1</v>
      </c>
      <c r="X198" s="4">
        <v>-0.9</v>
      </c>
      <c r="Y198" s="4">
        <v>-0.7</v>
      </c>
      <c r="Z198" s="4">
        <v>-0.8</v>
      </c>
      <c r="AA198" s="4">
        <v>-0.7</v>
      </c>
      <c r="AB198" s="4">
        <v>-0.4</v>
      </c>
      <c r="AC198" s="4">
        <v>-0.7</v>
      </c>
      <c r="AD198" s="4">
        <v>-0.3</v>
      </c>
      <c r="AE198" s="4">
        <v>-0.2</v>
      </c>
      <c r="AF198" s="10">
        <f t="shared" si="3"/>
        <v>-0.5</v>
      </c>
    </row>
    <row r="199" spans="1:32" x14ac:dyDescent="0.2">
      <c r="A199" t="s">
        <v>199</v>
      </c>
      <c r="B199" s="4" t="s">
        <v>10</v>
      </c>
      <c r="C199" s="15" t="s">
        <v>10</v>
      </c>
      <c r="D199" s="5">
        <v>2.7148387096774189</v>
      </c>
      <c r="E199" s="4">
        <v>-0.7</v>
      </c>
      <c r="F199" s="4">
        <v>-1.4</v>
      </c>
      <c r="G199" s="4">
        <v>-1.2</v>
      </c>
      <c r="H199" s="4">
        <v>-3.1</v>
      </c>
      <c r="I199" s="4">
        <v>-1.1000000000000001</v>
      </c>
      <c r="J199" s="4">
        <v>-1.3</v>
      </c>
      <c r="K199" s="4">
        <v>-1.7</v>
      </c>
      <c r="L199" s="4">
        <v>-1.8</v>
      </c>
      <c r="M199" s="4">
        <v>-1.1000000000000001</v>
      </c>
      <c r="N199" s="4">
        <v>-1.6</v>
      </c>
      <c r="O199" s="4">
        <v>-1.4</v>
      </c>
      <c r="P199" s="4">
        <v>0.6</v>
      </c>
      <c r="Q199" s="4">
        <v>-2.4</v>
      </c>
      <c r="R199" s="4">
        <v>-1.8</v>
      </c>
      <c r="S199" s="4">
        <v>-2.1</v>
      </c>
      <c r="T199" s="4">
        <v>-1.8</v>
      </c>
      <c r="U199" s="4">
        <v>-1.4</v>
      </c>
      <c r="V199" s="4">
        <v>-1.2</v>
      </c>
      <c r="W199" s="4">
        <v>-2.2000000000000002</v>
      </c>
      <c r="X199" s="4">
        <v>-1.8</v>
      </c>
      <c r="Y199" s="4">
        <v>-2.1</v>
      </c>
      <c r="Z199" s="4">
        <v>-1.8</v>
      </c>
      <c r="AA199" s="4">
        <v>-1.7</v>
      </c>
      <c r="AB199" s="4">
        <v>-0.9</v>
      </c>
      <c r="AC199" s="4">
        <v>-1.9</v>
      </c>
      <c r="AD199" s="4">
        <v>-1.9</v>
      </c>
      <c r="AE199" s="4">
        <v>-2.7</v>
      </c>
      <c r="AF199" s="10">
        <f t="shared" si="3"/>
        <v>-1.5692307692307692</v>
      </c>
    </row>
    <row r="200" spans="1:32" x14ac:dyDescent="0.2">
      <c r="A200" t="s">
        <v>463</v>
      </c>
      <c r="C200" s="15" t="s">
        <v>10</v>
      </c>
      <c r="D200" s="5">
        <v>-2.7096774193548386E-2</v>
      </c>
      <c r="E200" s="4">
        <v>0</v>
      </c>
      <c r="F200" s="4">
        <v>0</v>
      </c>
      <c r="G200" s="4">
        <v>-0.1</v>
      </c>
      <c r="H200" s="4">
        <v>-0.3</v>
      </c>
      <c r="I200" s="4">
        <v>-0.1</v>
      </c>
      <c r="J200" s="4">
        <v>-0.1</v>
      </c>
      <c r="K200" s="4">
        <v>-0.2</v>
      </c>
      <c r="L200" s="4">
        <v>-0.2</v>
      </c>
      <c r="M200" s="4">
        <v>-0.2</v>
      </c>
      <c r="N200" s="4">
        <v>-0.2</v>
      </c>
      <c r="O200" s="4">
        <v>-0.2</v>
      </c>
      <c r="P200" s="4">
        <v>0</v>
      </c>
      <c r="Q200" s="4">
        <v>-0.3</v>
      </c>
      <c r="R200" s="4">
        <v>-0.3</v>
      </c>
      <c r="S200" s="4">
        <v>-0.2</v>
      </c>
      <c r="T200" s="4">
        <v>-0.3</v>
      </c>
      <c r="U200" s="4">
        <v>-0.1</v>
      </c>
      <c r="V200" s="4">
        <v>-0.2</v>
      </c>
      <c r="W200" s="4">
        <v>-0.3</v>
      </c>
      <c r="X200" s="4">
        <v>-0.2</v>
      </c>
      <c r="Y200" s="4">
        <v>-0.2</v>
      </c>
      <c r="Z200" s="4">
        <v>-0.2</v>
      </c>
      <c r="AA200" s="4">
        <v>-0.2</v>
      </c>
      <c r="AB200" s="4">
        <v>-0.1</v>
      </c>
      <c r="AC200" s="4">
        <v>-0.3</v>
      </c>
      <c r="AD200" s="4">
        <v>-0.2</v>
      </c>
      <c r="AE200" s="4">
        <v>-0.1</v>
      </c>
      <c r="AF200" s="10">
        <f t="shared" si="3"/>
        <v>-0.18076923076923077</v>
      </c>
    </row>
    <row r="201" spans="1:32" x14ac:dyDescent="0.2">
      <c r="A201" t="s">
        <v>464</v>
      </c>
      <c r="C201" s="15" t="s">
        <v>10</v>
      </c>
      <c r="D201" s="5">
        <v>2.5380645161290314</v>
      </c>
      <c r="E201" s="4">
        <v>-0.4</v>
      </c>
      <c r="F201" s="4">
        <v>1.8</v>
      </c>
      <c r="G201" s="4">
        <v>1.4</v>
      </c>
      <c r="H201" s="4">
        <v>-2.4</v>
      </c>
      <c r="I201" s="4">
        <v>-1.2</v>
      </c>
      <c r="J201" s="4">
        <v>-0.4</v>
      </c>
      <c r="K201" s="4">
        <v>-1.3</v>
      </c>
      <c r="L201" s="4">
        <v>-1</v>
      </c>
      <c r="M201" s="4">
        <v>-1.5</v>
      </c>
      <c r="N201" s="4">
        <v>-1.9</v>
      </c>
      <c r="O201" s="4">
        <v>-1.7</v>
      </c>
      <c r="P201" s="4">
        <v>0.3</v>
      </c>
      <c r="Q201" s="4">
        <v>-2.4</v>
      </c>
      <c r="R201" s="4">
        <v>-3.2</v>
      </c>
      <c r="S201" s="4">
        <v>-2.5</v>
      </c>
      <c r="T201" s="4">
        <v>-3.2</v>
      </c>
      <c r="U201" s="4">
        <v>-2</v>
      </c>
      <c r="V201" s="4">
        <v>0.1</v>
      </c>
      <c r="W201" s="4">
        <v>-2.1</v>
      </c>
      <c r="X201" s="4">
        <v>-2.4</v>
      </c>
      <c r="Y201" s="4">
        <v>-1.8</v>
      </c>
      <c r="Z201" s="4">
        <v>-4.2</v>
      </c>
      <c r="AA201" s="4">
        <v>-1</v>
      </c>
      <c r="AB201" s="4">
        <v>-0.1</v>
      </c>
      <c r="AC201" s="4">
        <v>-0.4</v>
      </c>
      <c r="AD201" s="4">
        <v>-0.6</v>
      </c>
      <c r="AE201" s="4">
        <v>-2.5</v>
      </c>
      <c r="AF201" s="10">
        <f t="shared" si="3"/>
        <v>-1.3115384615384615</v>
      </c>
    </row>
    <row r="202" spans="1:32" x14ac:dyDescent="0.2">
      <c r="A202" t="s">
        <v>118</v>
      </c>
      <c r="B202" s="4" t="s">
        <v>9</v>
      </c>
      <c r="C202" s="15" t="s">
        <v>9</v>
      </c>
      <c r="D202" s="5">
        <v>24.992258064516125</v>
      </c>
      <c r="E202" s="4">
        <v>7.8</v>
      </c>
      <c r="F202" s="4">
        <v>1</v>
      </c>
      <c r="G202" s="4">
        <v>0.6</v>
      </c>
      <c r="H202" s="4">
        <v>-9.6</v>
      </c>
      <c r="I202" s="4">
        <v>3.5</v>
      </c>
      <c r="J202" s="4">
        <v>4.5999999999999996</v>
      </c>
      <c r="K202" s="4">
        <v>2</v>
      </c>
      <c r="L202" s="4">
        <v>-2.9</v>
      </c>
      <c r="M202" s="4">
        <v>2.1</v>
      </c>
      <c r="N202" s="4">
        <v>-3.6</v>
      </c>
      <c r="O202" s="4">
        <v>3.6</v>
      </c>
      <c r="P202" s="4">
        <v>6.6</v>
      </c>
      <c r="Q202" s="4">
        <v>-10.5</v>
      </c>
      <c r="R202" s="4">
        <v>-11.5</v>
      </c>
      <c r="S202" s="4">
        <v>-13.2</v>
      </c>
      <c r="T202" s="4">
        <v>-11.5</v>
      </c>
      <c r="U202" s="4">
        <v>-8.4</v>
      </c>
      <c r="V202" s="4">
        <v>-6.2</v>
      </c>
      <c r="W202" s="4">
        <v>-9.1</v>
      </c>
      <c r="X202" s="4">
        <v>-8.8000000000000007</v>
      </c>
      <c r="Y202" s="4">
        <v>-8.1999999999999993</v>
      </c>
      <c r="Z202" s="4">
        <v>-7.2</v>
      </c>
      <c r="AA202" s="4">
        <v>-5</v>
      </c>
      <c r="AB202" s="4">
        <v>-7.3</v>
      </c>
      <c r="AC202" s="4">
        <v>-9.6</v>
      </c>
      <c r="AD202" s="4">
        <v>-7.5</v>
      </c>
      <c r="AE202" s="4">
        <v>-7.9</v>
      </c>
      <c r="AF202" s="10">
        <f t="shared" si="3"/>
        <v>-4.1653846153846157</v>
      </c>
    </row>
    <row r="203" spans="1:32" x14ac:dyDescent="0.2">
      <c r="A203" t="s">
        <v>117</v>
      </c>
      <c r="B203" s="4" t="s">
        <v>9</v>
      </c>
      <c r="C203" s="15" t="s">
        <v>9</v>
      </c>
      <c r="D203" s="5">
        <v>2.4045161290322579</v>
      </c>
      <c r="E203" s="4">
        <v>2.2000000000000002</v>
      </c>
      <c r="F203" s="4">
        <v>1.1000000000000001</v>
      </c>
      <c r="G203" s="4">
        <v>-0.3</v>
      </c>
      <c r="H203" s="4">
        <v>-2</v>
      </c>
      <c r="I203" s="4">
        <v>1.4</v>
      </c>
      <c r="J203" s="4">
        <v>1.7</v>
      </c>
      <c r="K203" s="4">
        <v>0.1</v>
      </c>
      <c r="L203" s="4">
        <v>-0.9</v>
      </c>
      <c r="M203" s="4">
        <v>0.9</v>
      </c>
      <c r="N203" s="4">
        <v>-1.1000000000000001</v>
      </c>
      <c r="O203" s="4">
        <v>0.2</v>
      </c>
      <c r="P203" s="4">
        <v>1.2</v>
      </c>
      <c r="Q203" s="4">
        <v>-1.4</v>
      </c>
      <c r="R203" s="4">
        <v>-0.7</v>
      </c>
      <c r="S203" s="4">
        <v>-1.4</v>
      </c>
      <c r="T203" s="4">
        <v>-0.7</v>
      </c>
      <c r="U203" s="4">
        <v>-0.8</v>
      </c>
      <c r="V203" s="4">
        <v>-0.7</v>
      </c>
      <c r="W203" s="4">
        <v>-1.2</v>
      </c>
      <c r="X203" s="4">
        <v>-1.6</v>
      </c>
      <c r="Y203" s="4">
        <v>-2</v>
      </c>
      <c r="Z203" s="4">
        <v>-1.7</v>
      </c>
      <c r="AA203" s="4">
        <v>-1.3</v>
      </c>
      <c r="AB203" s="4">
        <v>-0.6</v>
      </c>
      <c r="AC203" s="4">
        <v>-1.7</v>
      </c>
      <c r="AD203" s="4">
        <v>-1.3</v>
      </c>
      <c r="AE203" s="4">
        <v>-1.3</v>
      </c>
      <c r="AF203" s="10">
        <f t="shared" si="3"/>
        <v>-0.48461538461538461</v>
      </c>
    </row>
    <row r="204" spans="1:32" x14ac:dyDescent="0.2">
      <c r="A204" t="s">
        <v>116</v>
      </c>
      <c r="B204" s="4" t="s">
        <v>9</v>
      </c>
      <c r="C204" s="15" t="s">
        <v>9</v>
      </c>
      <c r="D204" s="5">
        <v>-9.6774193548388615E-4</v>
      </c>
      <c r="E204" s="4">
        <v>-1.7</v>
      </c>
      <c r="F204" s="4">
        <v>-1.9</v>
      </c>
      <c r="G204" s="4">
        <v>-2.8</v>
      </c>
      <c r="H204" s="4">
        <v>-3.4</v>
      </c>
      <c r="I204" s="4">
        <v>-2.2999999999999998</v>
      </c>
      <c r="J204" s="4">
        <v>-1.7</v>
      </c>
      <c r="K204" s="4">
        <v>-2.8</v>
      </c>
      <c r="L204" s="4">
        <v>-3</v>
      </c>
      <c r="M204" s="4">
        <v>-2.2000000000000002</v>
      </c>
      <c r="N204" s="4">
        <v>-2.7</v>
      </c>
      <c r="O204" s="4">
        <v>-2.2000000000000002</v>
      </c>
      <c r="P204" s="4">
        <v>-1.3</v>
      </c>
      <c r="Q204" s="4">
        <v>-3.1</v>
      </c>
      <c r="R204" s="4">
        <v>-2.9</v>
      </c>
      <c r="S204" s="4">
        <v>-3.5</v>
      </c>
      <c r="T204" s="4">
        <v>-3.3</v>
      </c>
      <c r="U204" s="4">
        <v>-3.3</v>
      </c>
      <c r="V204" s="4">
        <v>-3.6</v>
      </c>
      <c r="W204" s="4">
        <v>-4.5</v>
      </c>
      <c r="X204" s="4">
        <v>-5</v>
      </c>
      <c r="Y204" s="4">
        <v>-5.0999999999999996</v>
      </c>
      <c r="Z204" s="4">
        <v>-4.5</v>
      </c>
      <c r="AA204" s="4">
        <v>-4.2</v>
      </c>
      <c r="AB204" s="4">
        <v>-3.3</v>
      </c>
      <c r="AC204" s="4">
        <v>-4</v>
      </c>
      <c r="AD204" s="4">
        <v>-4</v>
      </c>
      <c r="AE204" s="4">
        <v>-2.9</v>
      </c>
      <c r="AF204" s="10">
        <f t="shared" si="3"/>
        <v>-3.1653846153846152</v>
      </c>
    </row>
    <row r="205" spans="1:32" x14ac:dyDescent="0.2">
      <c r="A205" t="s">
        <v>465</v>
      </c>
      <c r="C205" s="15" t="s">
        <v>9</v>
      </c>
      <c r="D205" s="5">
        <v>-0.16193548387096773</v>
      </c>
      <c r="E205" s="4">
        <v>-0.1</v>
      </c>
      <c r="F205" s="4">
        <v>-0.1</v>
      </c>
      <c r="G205" s="4">
        <v>-0.3</v>
      </c>
      <c r="H205" s="4">
        <v>-0.5</v>
      </c>
      <c r="I205" s="4">
        <v>-0.3</v>
      </c>
      <c r="J205" s="4">
        <v>-0.2</v>
      </c>
      <c r="K205" s="4">
        <v>-0.4</v>
      </c>
      <c r="L205" s="4">
        <v>-0.4</v>
      </c>
      <c r="M205" s="4">
        <v>-0.3</v>
      </c>
      <c r="N205" s="4">
        <v>-0.4</v>
      </c>
      <c r="O205" s="4">
        <v>-0.3</v>
      </c>
      <c r="P205" s="4">
        <v>-0.1</v>
      </c>
      <c r="Q205" s="4">
        <v>-0.4</v>
      </c>
      <c r="R205" s="4">
        <v>-0.4</v>
      </c>
      <c r="S205" s="4">
        <v>-0.4</v>
      </c>
      <c r="T205" s="4">
        <v>-0.4</v>
      </c>
      <c r="U205" s="4">
        <v>-0.4</v>
      </c>
      <c r="V205" s="4">
        <v>-0.3</v>
      </c>
      <c r="W205" s="4">
        <v>-0.5</v>
      </c>
      <c r="X205" s="4">
        <v>-0.4</v>
      </c>
      <c r="Y205" s="4">
        <v>-0.4</v>
      </c>
      <c r="Z205" s="4">
        <v>-0.4</v>
      </c>
      <c r="AA205" s="4">
        <v>-0.3</v>
      </c>
      <c r="AB205" s="4">
        <v>-0.3</v>
      </c>
      <c r="AC205" s="4">
        <v>-0.4</v>
      </c>
      <c r="AD205" s="4">
        <v>-0.4</v>
      </c>
      <c r="AE205" s="4">
        <v>0</v>
      </c>
      <c r="AF205" s="10">
        <f t="shared" si="3"/>
        <v>-0.33846153846153854</v>
      </c>
    </row>
    <row r="206" spans="1:32" x14ac:dyDescent="0.2">
      <c r="A206" t="s">
        <v>200</v>
      </c>
      <c r="B206" s="4" t="s">
        <v>10</v>
      </c>
      <c r="C206" s="15" t="s">
        <v>9</v>
      </c>
      <c r="D206" s="5">
        <v>-5.129032258064517E-2</v>
      </c>
      <c r="E206" s="4">
        <v>0.1</v>
      </c>
      <c r="F206" s="4">
        <v>-0.1</v>
      </c>
      <c r="G206" s="4">
        <v>-0.2</v>
      </c>
      <c r="H206" s="4">
        <v>-0.5</v>
      </c>
      <c r="I206" s="4">
        <v>-0.2</v>
      </c>
      <c r="J206" s="4">
        <v>-0.2</v>
      </c>
      <c r="K206" s="4">
        <v>-0.4</v>
      </c>
      <c r="L206" s="4">
        <v>-0.4</v>
      </c>
      <c r="M206" s="4">
        <v>-0.3</v>
      </c>
      <c r="N206" s="4">
        <v>-0.3</v>
      </c>
      <c r="O206" s="4">
        <v>-0.3</v>
      </c>
      <c r="P206" s="4">
        <v>0</v>
      </c>
      <c r="Q206" s="4">
        <v>-0.5</v>
      </c>
      <c r="R206" s="4">
        <v>-0.4</v>
      </c>
      <c r="S206" s="4">
        <v>-0.4</v>
      </c>
      <c r="T206" s="4">
        <v>-0.4</v>
      </c>
      <c r="U206" s="4">
        <v>-0.3</v>
      </c>
      <c r="V206" s="4">
        <v>-0.3</v>
      </c>
      <c r="W206" s="4">
        <v>-0.5</v>
      </c>
      <c r="X206" s="4">
        <v>-0.4</v>
      </c>
      <c r="Y206" s="4">
        <v>-0.5</v>
      </c>
      <c r="Z206" s="4">
        <v>-0.4</v>
      </c>
      <c r="AA206" s="4">
        <v>-0.3</v>
      </c>
      <c r="AB206" s="4">
        <v>-0.2</v>
      </c>
      <c r="AC206" s="4">
        <v>-0.4</v>
      </c>
      <c r="AD206" s="4">
        <v>-0.4</v>
      </c>
      <c r="AE206" s="4">
        <v>0</v>
      </c>
      <c r="AF206" s="10">
        <f t="shared" si="3"/>
        <v>-0.31538461538461543</v>
      </c>
    </row>
    <row r="207" spans="1:32" x14ac:dyDescent="0.2">
      <c r="A207" t="s">
        <v>466</v>
      </c>
      <c r="C207" s="15" t="s">
        <v>9</v>
      </c>
      <c r="D207" s="5">
        <v>0.15516129032258064</v>
      </c>
      <c r="E207" s="4">
        <v>0</v>
      </c>
      <c r="F207" s="4">
        <v>-0.1</v>
      </c>
      <c r="G207" s="4">
        <v>-0.2</v>
      </c>
      <c r="H207" s="4">
        <v>-0.4</v>
      </c>
      <c r="I207" s="4">
        <v>-0.1</v>
      </c>
      <c r="J207" s="4">
        <v>0</v>
      </c>
      <c r="K207" s="4">
        <v>-0.2</v>
      </c>
      <c r="L207" s="4">
        <v>-0.3</v>
      </c>
      <c r="M207" s="4">
        <v>-0.1</v>
      </c>
      <c r="N207" s="4">
        <v>-0.1</v>
      </c>
      <c r="O207" s="4">
        <v>-0.1</v>
      </c>
      <c r="P207" s="4">
        <v>0.2</v>
      </c>
      <c r="Q207" s="4">
        <v>-0.2</v>
      </c>
      <c r="R207" s="4">
        <v>-0.2</v>
      </c>
      <c r="S207" s="4">
        <v>-0.2</v>
      </c>
      <c r="T207" s="4">
        <v>-0.2</v>
      </c>
      <c r="U207" s="4">
        <v>-0.2</v>
      </c>
      <c r="V207" s="4">
        <v>-0.2</v>
      </c>
      <c r="W207" s="4">
        <v>-0.3</v>
      </c>
      <c r="X207" s="4">
        <v>-0.4</v>
      </c>
      <c r="Y207" s="4">
        <v>-0.4</v>
      </c>
      <c r="Z207" s="4">
        <v>-0.4</v>
      </c>
      <c r="AA207" s="4">
        <v>-0.2</v>
      </c>
      <c r="AB207" s="4">
        <v>-0.1</v>
      </c>
      <c r="AC207" s="4">
        <v>-0.3</v>
      </c>
      <c r="AD207" s="4">
        <v>-0.2</v>
      </c>
      <c r="AE207" s="4">
        <v>-0.2</v>
      </c>
      <c r="AF207" s="10">
        <f t="shared" si="3"/>
        <v>-0.18846153846153849</v>
      </c>
    </row>
    <row r="208" spans="1:32" x14ac:dyDescent="0.2">
      <c r="A208" t="s">
        <v>467</v>
      </c>
      <c r="C208" s="15" t="s">
        <v>9</v>
      </c>
      <c r="D208" s="5">
        <v>0.16612903225806455</v>
      </c>
      <c r="E208" s="4">
        <v>0.1</v>
      </c>
      <c r="F208" s="4">
        <v>0</v>
      </c>
      <c r="G208" s="4">
        <v>0</v>
      </c>
      <c r="H208" s="4">
        <v>-0.3</v>
      </c>
      <c r="I208" s="4">
        <v>0</v>
      </c>
      <c r="J208" s="4">
        <v>-0.1</v>
      </c>
      <c r="K208" s="4">
        <v>-0.2</v>
      </c>
      <c r="L208" s="4">
        <v>-0.3</v>
      </c>
      <c r="M208" s="4">
        <v>-0.1</v>
      </c>
      <c r="N208" s="4">
        <v>-0.1</v>
      </c>
      <c r="O208" s="4">
        <v>-0.1</v>
      </c>
      <c r="P208" s="4">
        <v>0.3</v>
      </c>
      <c r="Q208" s="4">
        <v>-0.2</v>
      </c>
      <c r="R208" s="4">
        <v>-0.2</v>
      </c>
      <c r="S208" s="4">
        <v>-0.1</v>
      </c>
      <c r="T208" s="4">
        <v>-0.2</v>
      </c>
      <c r="U208" s="4">
        <v>-0.1</v>
      </c>
      <c r="V208" s="4">
        <v>-0.1</v>
      </c>
      <c r="W208" s="4">
        <v>-0.2</v>
      </c>
      <c r="X208" s="4">
        <v>-0.3</v>
      </c>
      <c r="Y208" s="4">
        <v>-0.2</v>
      </c>
      <c r="Z208" s="4">
        <v>-0.1</v>
      </c>
      <c r="AA208" s="4">
        <v>0</v>
      </c>
      <c r="AB208" s="4">
        <v>0</v>
      </c>
      <c r="AC208" s="4">
        <v>-0.1</v>
      </c>
      <c r="AD208" s="4">
        <v>-0.1</v>
      </c>
      <c r="AE208" s="4">
        <v>0</v>
      </c>
      <c r="AF208" s="10">
        <f t="shared" si="3"/>
        <v>-0.10384615384615387</v>
      </c>
    </row>
    <row r="209" spans="1:32" x14ac:dyDescent="0.2">
      <c r="A209" t="s">
        <v>468</v>
      </c>
      <c r="C209" s="15" t="s">
        <v>9</v>
      </c>
      <c r="D209" s="5">
        <v>0.14032258064516132</v>
      </c>
      <c r="E209" s="4">
        <v>0.2</v>
      </c>
      <c r="F209" s="4">
        <v>0.1</v>
      </c>
      <c r="G209" s="4">
        <v>0.1</v>
      </c>
      <c r="H209" s="4">
        <v>0</v>
      </c>
      <c r="I209" s="4">
        <v>0.1</v>
      </c>
      <c r="J209" s="4">
        <v>0.1</v>
      </c>
      <c r="K209" s="4">
        <v>0.1</v>
      </c>
      <c r="L209" s="4">
        <v>0</v>
      </c>
      <c r="M209" s="4">
        <v>0.1</v>
      </c>
      <c r="N209" s="4">
        <v>0.1</v>
      </c>
      <c r="O209" s="4">
        <v>0.1</v>
      </c>
      <c r="P209" s="4">
        <v>0.2</v>
      </c>
      <c r="Q209" s="4">
        <v>0.1</v>
      </c>
      <c r="R209" s="4">
        <v>0</v>
      </c>
      <c r="S209" s="4">
        <v>0</v>
      </c>
      <c r="T209" s="4">
        <v>0.1</v>
      </c>
      <c r="U209" s="4">
        <v>0.1</v>
      </c>
      <c r="V209" s="4">
        <v>0.1</v>
      </c>
      <c r="W209" s="4">
        <v>0.1</v>
      </c>
      <c r="X209" s="4">
        <v>0</v>
      </c>
      <c r="Y209" s="4">
        <v>0.1</v>
      </c>
      <c r="Z209" s="4">
        <v>0.1</v>
      </c>
      <c r="AA209" s="4">
        <v>0.1</v>
      </c>
      <c r="AB209" s="4">
        <v>0.1</v>
      </c>
      <c r="AC209" s="4">
        <v>0.1</v>
      </c>
      <c r="AD209" s="4">
        <v>0.1</v>
      </c>
      <c r="AE209" s="4">
        <v>0.1</v>
      </c>
      <c r="AF209" s="10">
        <f t="shared" si="3"/>
        <v>8.8461538461538494E-2</v>
      </c>
    </row>
    <row r="210" spans="1:32" x14ac:dyDescent="0.2">
      <c r="A210" t="s">
        <v>122</v>
      </c>
      <c r="B210" s="4" t="s">
        <v>9</v>
      </c>
      <c r="C210" s="15" t="s">
        <v>9</v>
      </c>
      <c r="D210" s="5">
        <v>4.9177419354838703</v>
      </c>
      <c r="E210" s="4">
        <v>0.3</v>
      </c>
      <c r="F210" s="4">
        <v>-0.5</v>
      </c>
      <c r="G210" s="4">
        <v>-0.3</v>
      </c>
      <c r="H210" s="4">
        <v>-2.2000000000000002</v>
      </c>
      <c r="I210" s="4">
        <v>0.4</v>
      </c>
      <c r="J210" s="4">
        <v>-0.1</v>
      </c>
      <c r="K210" s="4">
        <v>-0.2</v>
      </c>
      <c r="L210" s="4">
        <v>-1</v>
      </c>
      <c r="M210" s="4">
        <v>-0.1</v>
      </c>
      <c r="N210" s="4">
        <v>-0.9</v>
      </c>
      <c r="O210" s="4">
        <v>0.9</v>
      </c>
      <c r="P210" s="4">
        <v>3</v>
      </c>
      <c r="Q210" s="4">
        <v>-1.4</v>
      </c>
      <c r="R210" s="4">
        <v>-1.6</v>
      </c>
      <c r="S210" s="4">
        <v>-2.2000000000000002</v>
      </c>
      <c r="T210" s="4">
        <v>-1.7</v>
      </c>
      <c r="U210" s="4">
        <v>-1.7</v>
      </c>
      <c r="V210" s="4">
        <v>-2</v>
      </c>
      <c r="W210" s="4">
        <v>-1.9</v>
      </c>
      <c r="X210" s="4">
        <v>-3.4</v>
      </c>
      <c r="Y210" s="4">
        <v>-2.2000000000000002</v>
      </c>
      <c r="Z210" s="4">
        <v>-1.3</v>
      </c>
      <c r="AA210" s="4">
        <v>-0.9</v>
      </c>
      <c r="AB210" s="4">
        <v>-1.5</v>
      </c>
      <c r="AC210" s="4">
        <v>-1.2</v>
      </c>
      <c r="AD210" s="4">
        <v>-1.3</v>
      </c>
      <c r="AE210" s="4">
        <v>-1.3</v>
      </c>
      <c r="AF210" s="10">
        <f t="shared" si="3"/>
        <v>-0.96153846153846156</v>
      </c>
    </row>
    <row r="211" spans="1:32" x14ac:dyDescent="0.2">
      <c r="A211" t="s">
        <v>119</v>
      </c>
      <c r="B211" s="4" t="s">
        <v>9</v>
      </c>
      <c r="C211" s="15" t="s">
        <v>9</v>
      </c>
      <c r="D211" s="5">
        <v>1.2519354838709678</v>
      </c>
      <c r="E211" s="4">
        <v>0</v>
      </c>
      <c r="F211" s="4">
        <v>-0.3</v>
      </c>
      <c r="G211" s="4">
        <v>-0.2</v>
      </c>
      <c r="H211" s="4">
        <v>-1</v>
      </c>
      <c r="I211" s="4">
        <v>-0.1</v>
      </c>
      <c r="J211" s="4">
        <v>-0.2</v>
      </c>
      <c r="K211" s="4">
        <v>-0.2</v>
      </c>
      <c r="L211" s="4">
        <v>-0.7</v>
      </c>
      <c r="M211" s="4">
        <v>-0.3</v>
      </c>
      <c r="N211" s="4">
        <v>-0.3</v>
      </c>
      <c r="O211" s="4">
        <v>0</v>
      </c>
      <c r="P211" s="4">
        <v>0.8</v>
      </c>
      <c r="Q211" s="4">
        <v>-0.5</v>
      </c>
      <c r="R211" s="4">
        <v>-0.5</v>
      </c>
      <c r="S211" s="4">
        <v>-0.7</v>
      </c>
      <c r="T211" s="4">
        <v>-0.5</v>
      </c>
      <c r="U211" s="4">
        <v>-0.4</v>
      </c>
      <c r="V211" s="4">
        <v>-0.3</v>
      </c>
      <c r="W211" s="4">
        <v>-0.3</v>
      </c>
      <c r="X211" s="4">
        <v>-0.9</v>
      </c>
      <c r="Y211" s="4">
        <v>-0.5</v>
      </c>
      <c r="Z211" s="4">
        <v>-0.5</v>
      </c>
      <c r="AA211" s="4">
        <v>-0.1</v>
      </c>
      <c r="AB211" s="4">
        <v>0</v>
      </c>
      <c r="AC211" s="4">
        <v>-0.2</v>
      </c>
      <c r="AD211" s="4">
        <v>-0.3</v>
      </c>
      <c r="AE211" s="4">
        <v>-0.1</v>
      </c>
      <c r="AF211" s="10">
        <f t="shared" si="3"/>
        <v>-0.31538461538461543</v>
      </c>
    </row>
    <row r="212" spans="1:32" x14ac:dyDescent="0.2">
      <c r="A212" t="s">
        <v>124</v>
      </c>
      <c r="B212" s="4" t="s">
        <v>9</v>
      </c>
      <c r="C212" s="15" t="s">
        <v>9</v>
      </c>
      <c r="D212" s="5">
        <v>4.2680645161290318</v>
      </c>
      <c r="E212" s="4">
        <v>-0.7</v>
      </c>
      <c r="F212" s="4">
        <v>-1.6</v>
      </c>
      <c r="G212" s="4">
        <v>-1.4</v>
      </c>
      <c r="H212" s="4">
        <v>-3.4</v>
      </c>
      <c r="I212" s="4">
        <v>-0.8</v>
      </c>
      <c r="J212" s="4">
        <v>-1</v>
      </c>
      <c r="K212" s="4">
        <v>-0.7</v>
      </c>
      <c r="L212" s="4">
        <v>-1.1000000000000001</v>
      </c>
      <c r="M212" s="4">
        <v>-0.6</v>
      </c>
      <c r="N212" s="4">
        <v>-1.3</v>
      </c>
      <c r="O212" s="4">
        <v>-1.4</v>
      </c>
      <c r="P212" s="4">
        <v>0.9</v>
      </c>
      <c r="Q212" s="4">
        <v>-2.6</v>
      </c>
      <c r="R212" s="4">
        <v>-2.6</v>
      </c>
      <c r="S212" s="4">
        <v>-2.6</v>
      </c>
      <c r="T212" s="4">
        <v>-2.5</v>
      </c>
      <c r="U212" s="4">
        <v>-2.1</v>
      </c>
      <c r="V212" s="4">
        <v>-1.1000000000000001</v>
      </c>
      <c r="W212" s="4">
        <v>-1.4</v>
      </c>
      <c r="X212" s="4">
        <v>-2.8</v>
      </c>
      <c r="Y212" s="4">
        <v>-1.9</v>
      </c>
      <c r="Z212" s="4">
        <v>-1.4</v>
      </c>
      <c r="AA212" s="4">
        <v>-0.8</v>
      </c>
      <c r="AB212" s="4">
        <v>-1.4</v>
      </c>
      <c r="AC212" s="4">
        <v>-1.1000000000000001</v>
      </c>
      <c r="AD212" s="4">
        <v>-1.5</v>
      </c>
      <c r="AE212" s="4">
        <v>-1</v>
      </c>
      <c r="AF212" s="10">
        <f t="shared" si="3"/>
        <v>-1.4961538461538462</v>
      </c>
    </row>
    <row r="213" spans="1:32" x14ac:dyDescent="0.2">
      <c r="A213" t="s">
        <v>121</v>
      </c>
      <c r="B213" s="4" t="s">
        <v>9</v>
      </c>
      <c r="C213" s="15" t="s">
        <v>9</v>
      </c>
      <c r="D213" s="5">
        <v>1.1912903225806455</v>
      </c>
      <c r="E213" s="4">
        <v>0.2</v>
      </c>
      <c r="F213" s="4">
        <v>-0.2</v>
      </c>
      <c r="G213" s="4">
        <v>-0.4</v>
      </c>
      <c r="H213" s="4">
        <v>-0.9</v>
      </c>
      <c r="I213" s="4">
        <v>0.1</v>
      </c>
      <c r="J213" s="4">
        <v>-0.2</v>
      </c>
      <c r="K213" s="4">
        <v>0.1</v>
      </c>
      <c r="L213" s="4">
        <v>-0.4</v>
      </c>
      <c r="M213" s="4">
        <v>0.2</v>
      </c>
      <c r="N213" s="4">
        <v>-0.3</v>
      </c>
      <c r="O213" s="4">
        <v>0.4</v>
      </c>
      <c r="P213" s="4">
        <v>0.8</v>
      </c>
      <c r="Q213" s="4">
        <v>-0.3</v>
      </c>
      <c r="R213" s="4">
        <v>-0.2</v>
      </c>
      <c r="S213" s="4">
        <v>-0.5</v>
      </c>
      <c r="T213" s="4">
        <v>-0.4</v>
      </c>
      <c r="U213" s="4">
        <v>-0.1</v>
      </c>
      <c r="V213" s="4">
        <v>-0.2</v>
      </c>
      <c r="W213" s="4">
        <v>0</v>
      </c>
      <c r="X213" s="4">
        <v>-1.2</v>
      </c>
      <c r="Y213" s="4">
        <v>-0.8</v>
      </c>
      <c r="Z213" s="4">
        <v>-0.5</v>
      </c>
      <c r="AA213" s="4">
        <v>-0.1</v>
      </c>
      <c r="AB213" s="4">
        <v>-0.2</v>
      </c>
      <c r="AC213" s="4">
        <v>-0.4</v>
      </c>
      <c r="AD213" s="4">
        <v>-0.6</v>
      </c>
      <c r="AE213" s="4">
        <v>-0.4</v>
      </c>
      <c r="AF213" s="10">
        <f t="shared" si="3"/>
        <v>-0.23461538461538461</v>
      </c>
    </row>
    <row r="214" spans="1:32" x14ac:dyDescent="0.2">
      <c r="A214" t="s">
        <v>123</v>
      </c>
      <c r="B214" s="4" t="s">
        <v>9</v>
      </c>
      <c r="C214" s="15" t="s">
        <v>9</v>
      </c>
      <c r="D214" s="5">
        <v>1.8606451612903223</v>
      </c>
      <c r="E214" s="4">
        <v>0</v>
      </c>
      <c r="F214" s="4">
        <v>-0.3</v>
      </c>
      <c r="G214" s="4">
        <v>-0.3</v>
      </c>
      <c r="H214" s="4">
        <v>-1.1000000000000001</v>
      </c>
      <c r="I214" s="4">
        <v>-0.3</v>
      </c>
      <c r="J214" s="4">
        <v>-0.4</v>
      </c>
      <c r="K214" s="4">
        <v>-0.1</v>
      </c>
      <c r="L214" s="4">
        <v>-0.7</v>
      </c>
      <c r="M214" s="4">
        <v>-0.4</v>
      </c>
      <c r="N214" s="4">
        <v>-0.7</v>
      </c>
      <c r="O214" s="4">
        <v>-0.2</v>
      </c>
      <c r="P214" s="4">
        <v>0.8</v>
      </c>
      <c r="Q214" s="4">
        <v>-0.8</v>
      </c>
      <c r="R214" s="4">
        <v>-0.9</v>
      </c>
      <c r="S214" s="4">
        <v>-0.9</v>
      </c>
      <c r="T214" s="4">
        <v>-0.8</v>
      </c>
      <c r="U214" s="4">
        <v>-0.6</v>
      </c>
      <c r="V214" s="4">
        <v>-0.4</v>
      </c>
      <c r="W214" s="4">
        <v>-0.4</v>
      </c>
      <c r="X214" s="4">
        <v>-1</v>
      </c>
      <c r="Y214" s="4">
        <v>-0.6</v>
      </c>
      <c r="Z214" s="4">
        <v>-0.3</v>
      </c>
      <c r="AA214" s="4">
        <v>-0.2</v>
      </c>
      <c r="AB214" s="4">
        <v>-0.4</v>
      </c>
      <c r="AC214" s="4">
        <v>-0.3</v>
      </c>
      <c r="AD214" s="4">
        <v>-0.4</v>
      </c>
      <c r="AE214" s="4">
        <v>-0.2</v>
      </c>
      <c r="AF214" s="10">
        <f t="shared" si="3"/>
        <v>-0.45000000000000007</v>
      </c>
    </row>
    <row r="215" spans="1:32" x14ac:dyDescent="0.2">
      <c r="A215" t="s">
        <v>120</v>
      </c>
      <c r="B215" s="4" t="s">
        <v>9</v>
      </c>
      <c r="C215" s="15" t="s">
        <v>9</v>
      </c>
      <c r="D215" s="5">
        <v>0.28419354838709682</v>
      </c>
      <c r="E215" s="4">
        <v>0</v>
      </c>
      <c r="F215" s="4">
        <v>-0.1</v>
      </c>
      <c r="G215" s="4">
        <v>0</v>
      </c>
      <c r="H215" s="4">
        <v>-0.3</v>
      </c>
      <c r="I215" s="4">
        <v>-0.1</v>
      </c>
      <c r="J215" s="4">
        <v>0</v>
      </c>
      <c r="K215" s="4">
        <v>0</v>
      </c>
      <c r="L215" s="4">
        <v>-0.1</v>
      </c>
      <c r="M215" s="4">
        <v>0</v>
      </c>
      <c r="N215" s="4">
        <v>0</v>
      </c>
      <c r="O215" s="4">
        <v>0</v>
      </c>
      <c r="P215" s="4">
        <v>0.2</v>
      </c>
      <c r="Q215" s="4">
        <v>-0.1</v>
      </c>
      <c r="R215" s="4">
        <v>-0.1</v>
      </c>
      <c r="S215" s="4">
        <v>-0.1</v>
      </c>
      <c r="T215" s="4">
        <v>-0.1</v>
      </c>
      <c r="U215" s="4">
        <v>-0.1</v>
      </c>
      <c r="V215" s="4">
        <v>0</v>
      </c>
      <c r="W215" s="4">
        <v>-0.1</v>
      </c>
      <c r="X215" s="4">
        <v>-0.2</v>
      </c>
      <c r="Y215" s="4">
        <v>-0.1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10">
        <f t="shared" si="3"/>
        <v>-0.05</v>
      </c>
    </row>
    <row r="216" spans="1:32" x14ac:dyDescent="0.2">
      <c r="A216" t="s">
        <v>125</v>
      </c>
      <c r="B216" s="4" t="s">
        <v>9</v>
      </c>
      <c r="C216" s="15" t="s">
        <v>9</v>
      </c>
      <c r="D216" s="5">
        <v>5.4812903225806471</v>
      </c>
      <c r="E216" s="4">
        <v>1</v>
      </c>
      <c r="F216" s="4">
        <v>-0.2</v>
      </c>
      <c r="G216" s="4">
        <v>0.1</v>
      </c>
      <c r="H216" s="4">
        <v>-2.9</v>
      </c>
      <c r="I216" s="4">
        <v>0.9</v>
      </c>
      <c r="J216" s="4">
        <v>0.5</v>
      </c>
      <c r="K216" s="4">
        <v>1.2</v>
      </c>
      <c r="L216" s="4">
        <v>0.1</v>
      </c>
      <c r="M216" s="4">
        <v>1</v>
      </c>
      <c r="N216" s="4">
        <v>0.7</v>
      </c>
      <c r="O216" s="4">
        <v>1</v>
      </c>
      <c r="P216" s="4">
        <v>3.9</v>
      </c>
      <c r="Q216" s="4">
        <v>-0.4</v>
      </c>
      <c r="R216" s="4">
        <v>-0.7</v>
      </c>
      <c r="S216" s="4">
        <v>-1.1000000000000001</v>
      </c>
      <c r="T216" s="4">
        <v>-0.3</v>
      </c>
      <c r="U216" s="4">
        <v>0.2</v>
      </c>
      <c r="V216" s="4">
        <v>0.6</v>
      </c>
      <c r="W216" s="4">
        <v>0.5</v>
      </c>
      <c r="X216" s="4">
        <v>-1.4</v>
      </c>
      <c r="Y216" s="4">
        <v>-0.3</v>
      </c>
      <c r="Z216" s="4">
        <v>0.6</v>
      </c>
      <c r="AA216" s="4">
        <v>1.3</v>
      </c>
      <c r="AB216" s="4">
        <v>0.6</v>
      </c>
      <c r="AC216" s="4">
        <v>0.8</v>
      </c>
      <c r="AD216" s="4">
        <v>0</v>
      </c>
      <c r="AE216" s="4">
        <v>0.8</v>
      </c>
      <c r="AF216" s="10">
        <f t="shared" si="3"/>
        <v>0.29615384615384605</v>
      </c>
    </row>
    <row r="217" spans="1:32" x14ac:dyDescent="0.2">
      <c r="A217" t="s">
        <v>469</v>
      </c>
      <c r="C217" s="15" t="s">
        <v>9</v>
      </c>
      <c r="D217" s="5">
        <v>0.35129032258064513</v>
      </c>
      <c r="E217" s="4">
        <v>0.7</v>
      </c>
      <c r="F217" s="4">
        <v>0.2</v>
      </c>
      <c r="G217" s="4">
        <v>-0.1</v>
      </c>
      <c r="H217" s="4">
        <v>-0.8</v>
      </c>
      <c r="I217" s="4">
        <v>0.5</v>
      </c>
      <c r="J217" s="4">
        <v>0.2</v>
      </c>
      <c r="K217" s="4">
        <v>-0.1</v>
      </c>
      <c r="L217" s="4">
        <v>-0.4</v>
      </c>
      <c r="M217" s="4">
        <v>0.1</v>
      </c>
      <c r="N217" s="4">
        <v>-0.4</v>
      </c>
      <c r="O217" s="4">
        <v>0.2</v>
      </c>
      <c r="P217" s="4">
        <v>0.7</v>
      </c>
      <c r="Q217" s="4">
        <v>-0.6</v>
      </c>
      <c r="R217" s="4">
        <v>-0.4</v>
      </c>
      <c r="S217" s="4">
        <v>-0.5</v>
      </c>
      <c r="T217" s="4">
        <v>-0.6</v>
      </c>
      <c r="U217" s="4">
        <v>-0.1</v>
      </c>
      <c r="V217" s="4">
        <v>-0.4</v>
      </c>
      <c r="W217" s="4">
        <v>-0.3</v>
      </c>
      <c r="X217" s="4">
        <v>-0.9</v>
      </c>
      <c r="Y217" s="4">
        <v>-0.6</v>
      </c>
      <c r="Z217" s="4">
        <v>-0.4</v>
      </c>
      <c r="AA217" s="4">
        <v>-0.2</v>
      </c>
      <c r="AB217" s="4">
        <v>0</v>
      </c>
      <c r="AC217" s="4">
        <v>-0.4</v>
      </c>
      <c r="AD217" s="4">
        <v>-0.6</v>
      </c>
      <c r="AE217" s="4">
        <v>-0.2</v>
      </c>
      <c r="AF217" s="10">
        <f t="shared" si="3"/>
        <v>-0.2</v>
      </c>
    </row>
    <row r="218" spans="1:32" x14ac:dyDescent="0.2">
      <c r="A218" t="s">
        <v>126</v>
      </c>
      <c r="B218" s="4" t="s">
        <v>9</v>
      </c>
      <c r="C218" s="15" t="s">
        <v>9</v>
      </c>
      <c r="D218" s="5">
        <v>3.4006451612903228</v>
      </c>
      <c r="E218" s="4">
        <v>0.6</v>
      </c>
      <c r="F218" s="4">
        <v>0.1</v>
      </c>
      <c r="G218" s="4">
        <v>0.3</v>
      </c>
      <c r="H218" s="4">
        <v>-1</v>
      </c>
      <c r="I218" s="4">
        <v>0.4</v>
      </c>
      <c r="J218" s="4">
        <v>0.3</v>
      </c>
      <c r="K218" s="4">
        <v>0.3</v>
      </c>
      <c r="L218" s="4">
        <v>-0.6</v>
      </c>
      <c r="M218" s="4">
        <v>0.1</v>
      </c>
      <c r="N218" s="4">
        <v>-0.5</v>
      </c>
      <c r="O218" s="4">
        <v>0</v>
      </c>
      <c r="P218" s="4">
        <v>1.9</v>
      </c>
      <c r="Q218" s="4">
        <v>-0.9</v>
      </c>
      <c r="R218" s="4">
        <v>-1.1000000000000001</v>
      </c>
      <c r="S218" s="4">
        <v>-1</v>
      </c>
      <c r="T218" s="4">
        <v>-0.7</v>
      </c>
      <c r="U218" s="4">
        <v>-0.5</v>
      </c>
      <c r="V218" s="4">
        <v>0.1</v>
      </c>
      <c r="W218" s="4">
        <v>-0.2</v>
      </c>
      <c r="X218" s="4">
        <v>-1.1000000000000001</v>
      </c>
      <c r="Y218" s="4">
        <v>-1.3</v>
      </c>
      <c r="Z218" s="4">
        <v>-0.1</v>
      </c>
      <c r="AA218" s="4">
        <v>0.4</v>
      </c>
      <c r="AB218" s="4">
        <v>-0.2</v>
      </c>
      <c r="AC218" s="4">
        <v>0.3</v>
      </c>
      <c r="AD218" s="4">
        <v>-0.2</v>
      </c>
      <c r="AE218" s="4">
        <v>0.3</v>
      </c>
      <c r="AF218" s="10">
        <f t="shared" si="3"/>
        <v>-0.17692307692307691</v>
      </c>
    </row>
    <row r="219" spans="1:32" x14ac:dyDescent="0.2">
      <c r="A219" t="s">
        <v>470</v>
      </c>
      <c r="C219" s="15" t="s">
        <v>9</v>
      </c>
      <c r="D219" s="5">
        <v>0.7551612903225805</v>
      </c>
      <c r="E219" s="4">
        <v>-0.1</v>
      </c>
      <c r="F219" s="4">
        <v>0</v>
      </c>
      <c r="G219" s="4">
        <v>0.1</v>
      </c>
      <c r="H219" s="4">
        <v>-0.4</v>
      </c>
      <c r="I219" s="4">
        <v>-0.2</v>
      </c>
      <c r="J219" s="4">
        <v>-0.1</v>
      </c>
      <c r="K219" s="4">
        <v>0</v>
      </c>
      <c r="L219" s="4">
        <v>-0.2</v>
      </c>
      <c r="M219" s="4">
        <v>0</v>
      </c>
      <c r="N219" s="4">
        <v>-0.1</v>
      </c>
      <c r="O219" s="4">
        <v>-0.1</v>
      </c>
      <c r="P219" s="4">
        <v>0.6</v>
      </c>
      <c r="Q219" s="4">
        <v>-0.2</v>
      </c>
      <c r="R219" s="4">
        <v>-0.4</v>
      </c>
      <c r="S219" s="4">
        <v>-0.4</v>
      </c>
      <c r="T219" s="4">
        <v>-0.2</v>
      </c>
      <c r="U219" s="4">
        <v>-0.2</v>
      </c>
      <c r="V219" s="4">
        <v>-0.1</v>
      </c>
      <c r="W219" s="4">
        <v>-0.1</v>
      </c>
      <c r="X219" s="4">
        <v>-0.4</v>
      </c>
      <c r="Y219" s="4">
        <v>-0.2</v>
      </c>
      <c r="Z219" s="4">
        <v>0</v>
      </c>
      <c r="AA219" s="4">
        <v>0.1</v>
      </c>
      <c r="AB219" s="4">
        <v>-0.1</v>
      </c>
      <c r="AC219" s="4">
        <v>0.1</v>
      </c>
      <c r="AD219" s="4">
        <v>-0.1</v>
      </c>
      <c r="AE219" s="4">
        <v>0</v>
      </c>
      <c r="AF219" s="10">
        <f t="shared" si="3"/>
        <v>-0.10384615384615387</v>
      </c>
    </row>
    <row r="220" spans="1:32" x14ac:dyDescent="0.2">
      <c r="A220" t="s">
        <v>127</v>
      </c>
      <c r="B220" s="4" t="s">
        <v>9</v>
      </c>
      <c r="C220" s="15" t="s">
        <v>9</v>
      </c>
      <c r="D220" s="5">
        <v>14.818064516129033</v>
      </c>
      <c r="E220" s="4">
        <v>-2.8</v>
      </c>
      <c r="F220" s="4">
        <v>-4.3</v>
      </c>
      <c r="G220" s="4">
        <v>-1.6</v>
      </c>
      <c r="H220" s="4">
        <v>-8.9</v>
      </c>
      <c r="I220" s="4">
        <v>-3.7</v>
      </c>
      <c r="J220" s="4">
        <v>-4.0999999999999996</v>
      </c>
      <c r="K220" s="4">
        <v>-2.9</v>
      </c>
      <c r="L220" s="4">
        <v>-3.4</v>
      </c>
      <c r="M220" s="4">
        <v>-3.8</v>
      </c>
      <c r="N220" s="4">
        <v>-3.3</v>
      </c>
      <c r="O220" s="4">
        <v>-6.1</v>
      </c>
      <c r="P220" s="4">
        <v>2.1</v>
      </c>
      <c r="Q220" s="4">
        <v>-6.5</v>
      </c>
      <c r="R220" s="4">
        <v>-8.5</v>
      </c>
      <c r="S220" s="4">
        <v>-7.9</v>
      </c>
      <c r="T220" s="4">
        <v>-4.5</v>
      </c>
      <c r="U220" s="4">
        <v>-4.7</v>
      </c>
      <c r="V220" s="4">
        <v>-4.8</v>
      </c>
      <c r="W220" s="4">
        <v>-6.8</v>
      </c>
      <c r="X220" s="4">
        <v>-9.8000000000000007</v>
      </c>
      <c r="Y220" s="4">
        <v>-8.1999999999999993</v>
      </c>
      <c r="Z220" s="4">
        <v>-2.6</v>
      </c>
      <c r="AA220" s="4">
        <v>-3.6</v>
      </c>
      <c r="AB220" s="4">
        <v>-7.6</v>
      </c>
      <c r="AC220" s="4">
        <v>-3.6</v>
      </c>
      <c r="AD220" s="4">
        <v>-2.1</v>
      </c>
      <c r="AE220" s="4">
        <v>-2.5</v>
      </c>
      <c r="AF220" s="10">
        <f t="shared" si="3"/>
        <v>-4.7692307692307674</v>
      </c>
    </row>
    <row r="221" spans="1:32" x14ac:dyDescent="0.2">
      <c r="A221" t="s">
        <v>471</v>
      </c>
      <c r="C221" s="15" t="s">
        <v>9</v>
      </c>
      <c r="D221" s="5">
        <v>1.2783870967741939</v>
      </c>
      <c r="E221" s="4">
        <v>-0.1</v>
      </c>
      <c r="F221" s="4">
        <v>-0.1</v>
      </c>
      <c r="G221" s="4">
        <v>-0.2</v>
      </c>
      <c r="H221" s="4">
        <v>-1.1000000000000001</v>
      </c>
      <c r="I221" s="4">
        <v>-0.5</v>
      </c>
      <c r="J221" s="4">
        <v>-0.2</v>
      </c>
      <c r="K221" s="4">
        <v>0.1</v>
      </c>
      <c r="L221" s="4">
        <v>-0.6</v>
      </c>
      <c r="M221" s="4">
        <v>-0.2</v>
      </c>
      <c r="N221" s="4">
        <v>-0.6</v>
      </c>
      <c r="O221" s="4">
        <v>-0.3</v>
      </c>
      <c r="P221" s="4">
        <v>1.3</v>
      </c>
      <c r="Q221" s="4">
        <v>-0.8</v>
      </c>
      <c r="R221" s="4">
        <v>-1.1000000000000001</v>
      </c>
      <c r="S221" s="4">
        <v>-1</v>
      </c>
      <c r="T221" s="4">
        <v>-0.7</v>
      </c>
      <c r="U221" s="4">
        <v>-0.5</v>
      </c>
      <c r="V221" s="4">
        <v>-0.4</v>
      </c>
      <c r="W221" s="4">
        <v>-0.3</v>
      </c>
      <c r="X221" s="4">
        <v>-1.2</v>
      </c>
      <c r="Y221" s="4">
        <v>-0.6</v>
      </c>
      <c r="Z221" s="4">
        <v>0</v>
      </c>
      <c r="AA221" s="4">
        <v>0.1</v>
      </c>
      <c r="AB221" s="4">
        <v>-0.4</v>
      </c>
      <c r="AC221" s="4">
        <v>0</v>
      </c>
      <c r="AD221" s="4">
        <v>-0.5</v>
      </c>
      <c r="AE221" s="4">
        <v>-0.3</v>
      </c>
      <c r="AF221" s="10">
        <f t="shared" si="3"/>
        <v>-0.3807692307692308</v>
      </c>
    </row>
    <row r="222" spans="1:32" x14ac:dyDescent="0.2">
      <c r="A222" t="s">
        <v>128</v>
      </c>
      <c r="B222" s="4" t="s">
        <v>9</v>
      </c>
      <c r="C222" s="15" t="s">
        <v>9</v>
      </c>
      <c r="D222" s="5">
        <v>5.4503225806451621</v>
      </c>
      <c r="E222" s="4">
        <v>-2.6</v>
      </c>
      <c r="F222" s="4">
        <v>-2.9</v>
      </c>
      <c r="G222" s="4">
        <v>-0.8</v>
      </c>
      <c r="H222" s="4">
        <v>-4.3</v>
      </c>
      <c r="I222" s="4">
        <v>-2</v>
      </c>
      <c r="J222" s="4">
        <v>-2.6</v>
      </c>
      <c r="K222" s="4">
        <v>-0.9</v>
      </c>
      <c r="L222" s="4">
        <v>-2.2999999999999998</v>
      </c>
      <c r="M222" s="4">
        <v>-1.8</v>
      </c>
      <c r="N222" s="4">
        <v>-1.3</v>
      </c>
      <c r="O222" s="4">
        <v>-2.7</v>
      </c>
      <c r="P222" s="4">
        <v>2.6</v>
      </c>
      <c r="Q222" s="4">
        <v>-2.9</v>
      </c>
      <c r="R222" s="4">
        <v>-4.8</v>
      </c>
      <c r="S222" s="4">
        <v>-3.9</v>
      </c>
      <c r="T222" s="4">
        <v>-2.8</v>
      </c>
      <c r="U222" s="4">
        <v>-2.6</v>
      </c>
      <c r="V222" s="4">
        <v>-1.4</v>
      </c>
      <c r="W222" s="4">
        <v>-1.4</v>
      </c>
      <c r="X222" s="4">
        <v>-3</v>
      </c>
      <c r="Y222" s="4">
        <v>-2.2000000000000002</v>
      </c>
      <c r="Z222" s="4">
        <v>-0.4</v>
      </c>
      <c r="AA222" s="4">
        <v>-0.7</v>
      </c>
      <c r="AB222" s="4">
        <v>-1.8</v>
      </c>
      <c r="AC222" s="4">
        <v>0.3</v>
      </c>
      <c r="AD222" s="4">
        <v>-1.2</v>
      </c>
      <c r="AE222" s="4">
        <v>0.4</v>
      </c>
      <c r="AF222" s="10">
        <f t="shared" si="3"/>
        <v>-1.9384615384615385</v>
      </c>
    </row>
    <row r="223" spans="1:32" x14ac:dyDescent="0.2">
      <c r="A223" t="s">
        <v>129</v>
      </c>
      <c r="C223" s="15" t="s">
        <v>9</v>
      </c>
      <c r="D223" s="5">
        <v>1.3574193548387099</v>
      </c>
      <c r="E223" s="4">
        <v>-0.1</v>
      </c>
      <c r="F223" s="4">
        <v>0.1</v>
      </c>
      <c r="G223" s="4">
        <v>0.5</v>
      </c>
      <c r="H223" s="4">
        <v>-0.7</v>
      </c>
      <c r="I223" s="4">
        <v>-0.3</v>
      </c>
      <c r="J223" s="4">
        <v>0.1</v>
      </c>
      <c r="K223" s="4">
        <v>0.1</v>
      </c>
      <c r="L223" s="4">
        <v>0.1</v>
      </c>
      <c r="M223" s="4">
        <v>0.1</v>
      </c>
      <c r="N223" s="4">
        <v>0.2</v>
      </c>
      <c r="O223" s="4">
        <v>-0.1</v>
      </c>
      <c r="P223" s="4">
        <v>1.2</v>
      </c>
      <c r="Q223" s="4">
        <v>-0.1</v>
      </c>
      <c r="R223" s="4">
        <v>-0.7</v>
      </c>
      <c r="S223" s="4">
        <v>-0.5</v>
      </c>
      <c r="T223" s="4">
        <v>-0.3</v>
      </c>
      <c r="U223" s="4">
        <v>-0.3</v>
      </c>
      <c r="V223" s="4">
        <v>0.1</v>
      </c>
      <c r="W223" s="4">
        <v>-0.1</v>
      </c>
      <c r="X223" s="4">
        <v>-0.7</v>
      </c>
      <c r="Y223" s="4">
        <v>-0.3</v>
      </c>
      <c r="Z223" s="4">
        <v>0.3</v>
      </c>
      <c r="AA223" s="4">
        <v>0.3</v>
      </c>
      <c r="AB223" s="4">
        <v>-0.1</v>
      </c>
      <c r="AC223" s="4">
        <v>0.4</v>
      </c>
      <c r="AD223" s="4">
        <v>-0.1</v>
      </c>
      <c r="AE223" s="4">
        <v>0.2</v>
      </c>
      <c r="AF223" s="10">
        <f t="shared" si="3"/>
        <v>-3.461538461538461E-2</v>
      </c>
    </row>
    <row r="224" spans="1:32" x14ac:dyDescent="0.2">
      <c r="A224" t="s">
        <v>130</v>
      </c>
      <c r="B224" s="4" t="s">
        <v>9</v>
      </c>
      <c r="C224" s="15" t="s">
        <v>9</v>
      </c>
      <c r="D224" s="5">
        <v>5.2051612903225806</v>
      </c>
      <c r="E224" s="4">
        <v>-0.9</v>
      </c>
      <c r="F224" s="4">
        <v>0.3</v>
      </c>
      <c r="G224" s="4">
        <v>1.1000000000000001</v>
      </c>
      <c r="H224" s="4">
        <v>-2.1</v>
      </c>
      <c r="I224" s="4">
        <v>-1.1000000000000001</v>
      </c>
      <c r="J224" s="4">
        <v>-1.3</v>
      </c>
      <c r="K224" s="4">
        <v>-0.5</v>
      </c>
      <c r="L224" s="4">
        <v>-0.6</v>
      </c>
      <c r="M224" s="4">
        <v>-2.1</v>
      </c>
      <c r="N224" s="4">
        <v>-2.1</v>
      </c>
      <c r="O224" s="4">
        <v>-2.9</v>
      </c>
      <c r="P224" s="4">
        <v>1.6</v>
      </c>
      <c r="Q224" s="4">
        <v>-5.7</v>
      </c>
      <c r="R224" s="4">
        <v>-7.5</v>
      </c>
      <c r="S224" s="4">
        <v>-5.6</v>
      </c>
      <c r="T224" s="4">
        <v>-4.2</v>
      </c>
      <c r="U224" s="4">
        <v>-4.9000000000000004</v>
      </c>
      <c r="V224" s="4">
        <v>-2.6</v>
      </c>
      <c r="W224" s="4">
        <v>-4</v>
      </c>
      <c r="X224" s="4">
        <v>-7</v>
      </c>
      <c r="Y224" s="4">
        <v>-6.2</v>
      </c>
      <c r="Z224" s="4">
        <v>-4.3</v>
      </c>
      <c r="AA224" s="4">
        <v>-3.4</v>
      </c>
      <c r="AB224" s="4">
        <v>-5.4</v>
      </c>
      <c r="AC224" s="4">
        <v>-2.7</v>
      </c>
      <c r="AD224" s="4">
        <v>-5.3</v>
      </c>
      <c r="AE224" s="4">
        <v>-4.0999999999999996</v>
      </c>
      <c r="AF224" s="10">
        <f t="shared" si="3"/>
        <v>-3.0538461538461541</v>
      </c>
    </row>
    <row r="225" spans="1:32" x14ac:dyDescent="0.2">
      <c r="A225" t="s">
        <v>132</v>
      </c>
      <c r="B225" s="4" t="s">
        <v>9</v>
      </c>
      <c r="C225" s="15" t="s">
        <v>9</v>
      </c>
      <c r="D225" s="5">
        <v>4.951935483870967</v>
      </c>
      <c r="E225" s="4">
        <v>0.8</v>
      </c>
      <c r="F225" s="4">
        <v>1.3</v>
      </c>
      <c r="G225" s="4">
        <v>2.2999999999999998</v>
      </c>
      <c r="H225" s="4">
        <v>-0.2</v>
      </c>
      <c r="I225" s="4">
        <v>0.4</v>
      </c>
      <c r="J225" s="4">
        <v>0.8</v>
      </c>
      <c r="K225" s="4">
        <v>0.6</v>
      </c>
      <c r="L225" s="4">
        <v>0.1</v>
      </c>
      <c r="M225" s="4">
        <v>0.3</v>
      </c>
      <c r="N225" s="4">
        <v>0.2</v>
      </c>
      <c r="O225" s="4">
        <v>0.3</v>
      </c>
      <c r="P225" s="4">
        <v>3.4</v>
      </c>
      <c r="Q225" s="4">
        <v>0</v>
      </c>
      <c r="R225" s="4">
        <v>-1</v>
      </c>
      <c r="S225" s="4">
        <v>-0.5</v>
      </c>
      <c r="T225" s="4">
        <v>0</v>
      </c>
      <c r="U225" s="4">
        <v>-0.4</v>
      </c>
      <c r="V225" s="4">
        <v>0.8</v>
      </c>
      <c r="W225" s="4">
        <v>0.9</v>
      </c>
      <c r="X225" s="4">
        <v>-0.3</v>
      </c>
      <c r="Y225" s="4">
        <v>-0.1</v>
      </c>
      <c r="Z225" s="4">
        <v>1.7</v>
      </c>
      <c r="AA225" s="4">
        <v>1.3</v>
      </c>
      <c r="AB225" s="4">
        <v>0.1</v>
      </c>
      <c r="AC225" s="4">
        <v>1.8</v>
      </c>
      <c r="AD225" s="4">
        <v>0.2</v>
      </c>
      <c r="AE225" s="4">
        <v>1.4</v>
      </c>
      <c r="AF225" s="10">
        <f t="shared" si="3"/>
        <v>0.56923076923076921</v>
      </c>
    </row>
    <row r="226" spans="1:32" x14ac:dyDescent="0.2">
      <c r="A226" t="s">
        <v>131</v>
      </c>
      <c r="B226" s="4" t="s">
        <v>9</v>
      </c>
      <c r="C226" s="15" t="s">
        <v>9</v>
      </c>
      <c r="D226" s="5">
        <v>0.57774193548387087</v>
      </c>
      <c r="E226" s="4">
        <v>-0.2</v>
      </c>
      <c r="F226" s="4">
        <v>-0.1</v>
      </c>
      <c r="G226" s="4">
        <v>-0.1</v>
      </c>
      <c r="H226" s="4">
        <v>-0.6</v>
      </c>
      <c r="I226" s="4">
        <v>-0.4</v>
      </c>
      <c r="J226" s="4">
        <v>-0.1</v>
      </c>
      <c r="K226" s="4">
        <v>-0.1</v>
      </c>
      <c r="L226" s="4">
        <v>-0.3</v>
      </c>
      <c r="M226" s="4">
        <v>-0.3</v>
      </c>
      <c r="N226" s="4">
        <v>-0.5</v>
      </c>
      <c r="O226" s="4">
        <v>-0.2</v>
      </c>
      <c r="P226" s="4">
        <v>0.6</v>
      </c>
      <c r="Q226" s="4">
        <v>-0.5</v>
      </c>
      <c r="R226" s="4">
        <v>-0.7</v>
      </c>
      <c r="S226" s="4">
        <v>-0.6</v>
      </c>
      <c r="T226" s="4">
        <v>-0.5</v>
      </c>
      <c r="U226" s="4">
        <v>-0.5</v>
      </c>
      <c r="V226" s="4">
        <v>-0.3</v>
      </c>
      <c r="W226" s="4">
        <v>-0.1</v>
      </c>
      <c r="X226" s="4">
        <v>-0.7</v>
      </c>
      <c r="Y226" s="4">
        <v>-0.5</v>
      </c>
      <c r="Z226" s="4">
        <v>-0.1</v>
      </c>
      <c r="AA226" s="4">
        <v>0</v>
      </c>
      <c r="AB226" s="4">
        <v>-0.4</v>
      </c>
      <c r="AC226" s="4">
        <v>0</v>
      </c>
      <c r="AD226" s="4">
        <v>-0.3</v>
      </c>
      <c r="AE226" s="4">
        <v>-0.1</v>
      </c>
      <c r="AF226" s="10">
        <f t="shared" si="3"/>
        <v>-0.28846153846153844</v>
      </c>
    </row>
    <row r="227" spans="1:32" x14ac:dyDescent="0.2">
      <c r="A227" t="s">
        <v>133</v>
      </c>
      <c r="B227" s="4" t="s">
        <v>9</v>
      </c>
      <c r="C227" s="15" t="s">
        <v>9</v>
      </c>
      <c r="D227" s="5">
        <v>3.5487096774193532</v>
      </c>
      <c r="E227" s="4">
        <v>-1.5</v>
      </c>
      <c r="F227" s="4">
        <v>-0.8</v>
      </c>
      <c r="G227" s="4">
        <v>0</v>
      </c>
      <c r="H227" s="4">
        <v>-2.6</v>
      </c>
      <c r="I227" s="4">
        <v>-2.4</v>
      </c>
      <c r="J227" s="4">
        <v>-1.9</v>
      </c>
      <c r="K227" s="4">
        <v>-2.4</v>
      </c>
      <c r="L227" s="4">
        <v>-1.6</v>
      </c>
      <c r="M227" s="4">
        <v>-1.9</v>
      </c>
      <c r="N227" s="4">
        <v>-1.7</v>
      </c>
      <c r="O227" s="4">
        <v>-2.2000000000000002</v>
      </c>
      <c r="P227" s="4">
        <v>0.8</v>
      </c>
      <c r="Q227" s="4">
        <v>-2.6</v>
      </c>
      <c r="R227" s="4">
        <v>-3.8</v>
      </c>
      <c r="S227" s="4">
        <v>-2.9</v>
      </c>
      <c r="T227" s="4">
        <v>-2.2999999999999998</v>
      </c>
      <c r="U227" s="4">
        <v>-2.6</v>
      </c>
      <c r="V227" s="4">
        <v>-1.6</v>
      </c>
      <c r="W227" s="4">
        <v>-1.5</v>
      </c>
      <c r="X227" s="4">
        <v>-2.9</v>
      </c>
      <c r="Y227" s="4">
        <v>-2.7</v>
      </c>
      <c r="Z227" s="4">
        <v>-1</v>
      </c>
      <c r="AA227" s="4">
        <v>-1.5</v>
      </c>
      <c r="AB227" s="4">
        <v>-2.5</v>
      </c>
      <c r="AC227" s="4">
        <v>-1.2</v>
      </c>
      <c r="AD227" s="4">
        <v>-2.6</v>
      </c>
      <c r="AE227" s="4">
        <v>-1.8</v>
      </c>
      <c r="AF227" s="10">
        <f t="shared" si="3"/>
        <v>-1.9192307692307695</v>
      </c>
    </row>
    <row r="228" spans="1:32" x14ac:dyDescent="0.2">
      <c r="A228" t="s">
        <v>134</v>
      </c>
      <c r="B228" s="4" t="s">
        <v>9</v>
      </c>
      <c r="C228" s="15" t="s">
        <v>9</v>
      </c>
      <c r="D228" s="5">
        <v>0.60677419354838724</v>
      </c>
      <c r="E228" s="4">
        <v>-0.2</v>
      </c>
      <c r="F228" s="4">
        <v>0.1</v>
      </c>
      <c r="G228" s="4">
        <v>0.3</v>
      </c>
      <c r="H228" s="4">
        <v>-0.2</v>
      </c>
      <c r="I228" s="4">
        <v>-0.1</v>
      </c>
      <c r="J228" s="4">
        <v>-0.2</v>
      </c>
      <c r="K228" s="4">
        <v>0</v>
      </c>
      <c r="L228" s="4">
        <v>0.1</v>
      </c>
      <c r="M228" s="4">
        <v>0</v>
      </c>
      <c r="N228" s="4">
        <v>-0.1</v>
      </c>
      <c r="O228" s="4">
        <v>-0.1</v>
      </c>
      <c r="P228" s="4">
        <v>0.5</v>
      </c>
      <c r="Q228" s="4">
        <v>-0.2</v>
      </c>
      <c r="R228" s="4">
        <v>-0.5</v>
      </c>
      <c r="S228" s="4">
        <v>-0.4</v>
      </c>
      <c r="T228" s="4">
        <v>-0.2</v>
      </c>
      <c r="U228" s="4">
        <v>-0.4</v>
      </c>
      <c r="V228" s="4">
        <v>0</v>
      </c>
      <c r="W228" s="4">
        <v>-0.1</v>
      </c>
      <c r="X228" s="4">
        <v>-0.5</v>
      </c>
      <c r="Y228" s="4">
        <v>-0.3</v>
      </c>
      <c r="Z228" s="4">
        <v>0.1</v>
      </c>
      <c r="AA228" s="4">
        <v>0.2</v>
      </c>
      <c r="AB228" s="4">
        <v>0</v>
      </c>
      <c r="AC228" s="4">
        <v>0.4</v>
      </c>
      <c r="AD228" s="4">
        <v>0</v>
      </c>
      <c r="AE228" s="4">
        <v>0</v>
      </c>
      <c r="AF228" s="10">
        <f t="shared" si="3"/>
        <v>-6.9230769230769221E-2</v>
      </c>
    </row>
    <row r="229" spans="1:32" x14ac:dyDescent="0.2">
      <c r="A229" t="s">
        <v>472</v>
      </c>
      <c r="C229" s="15" t="s">
        <v>9</v>
      </c>
      <c r="D229" s="5">
        <v>0.31903225806451618</v>
      </c>
      <c r="E229" s="4">
        <v>-0.1</v>
      </c>
      <c r="F229" s="4">
        <v>0.1</v>
      </c>
      <c r="G229" s="4">
        <v>0.1</v>
      </c>
      <c r="H229" s="4">
        <v>-0.1</v>
      </c>
      <c r="I229" s="4">
        <v>-0.1</v>
      </c>
      <c r="J229" s="4">
        <v>-0.2</v>
      </c>
      <c r="K229" s="4">
        <v>0</v>
      </c>
      <c r="L229" s="4">
        <v>0.1</v>
      </c>
      <c r="M229" s="4">
        <v>0</v>
      </c>
      <c r="N229" s="4">
        <v>0</v>
      </c>
      <c r="O229" s="4">
        <v>-0.1</v>
      </c>
      <c r="P229" s="4">
        <v>0.3</v>
      </c>
      <c r="Q229" s="4">
        <v>-0.1</v>
      </c>
      <c r="R229" s="4">
        <v>-0.2</v>
      </c>
      <c r="S229" s="4">
        <v>-0.2</v>
      </c>
      <c r="T229" s="4">
        <v>-0.1</v>
      </c>
      <c r="U229" s="4">
        <v>-0.2</v>
      </c>
      <c r="V229" s="4">
        <v>0.1</v>
      </c>
      <c r="W229" s="4">
        <v>0</v>
      </c>
      <c r="X229" s="4">
        <v>-0.2</v>
      </c>
      <c r="Y229" s="4">
        <v>-0.1</v>
      </c>
      <c r="Z229" s="4">
        <v>0.1</v>
      </c>
      <c r="AA229" s="4">
        <v>0.1</v>
      </c>
      <c r="AB229" s="4">
        <v>0</v>
      </c>
      <c r="AC229" s="4">
        <v>0.2</v>
      </c>
      <c r="AD229" s="4">
        <v>0</v>
      </c>
      <c r="AE229" s="4">
        <v>0.1</v>
      </c>
      <c r="AF229" s="10">
        <f t="shared" si="3"/>
        <v>-2.3076923076923089E-2</v>
      </c>
    </row>
    <row r="230" spans="1:32" x14ac:dyDescent="0.2">
      <c r="A230" t="s">
        <v>136</v>
      </c>
      <c r="B230" s="4" t="s">
        <v>9</v>
      </c>
      <c r="C230" s="15" t="s">
        <v>9</v>
      </c>
      <c r="D230" s="5">
        <v>4.636451612903226</v>
      </c>
      <c r="E230" s="4">
        <v>-0.9</v>
      </c>
      <c r="F230" s="4">
        <v>-0.9</v>
      </c>
      <c r="G230" s="4">
        <v>0.7</v>
      </c>
      <c r="H230" s="4">
        <v>-1.4</v>
      </c>
      <c r="I230" s="4">
        <v>-0.8</v>
      </c>
      <c r="J230" s="4">
        <v>0.1</v>
      </c>
      <c r="K230" s="4">
        <v>0.2</v>
      </c>
      <c r="L230" s="4">
        <v>-0.5</v>
      </c>
      <c r="M230" s="4">
        <v>-0.7</v>
      </c>
      <c r="N230" s="4">
        <v>-1.1000000000000001</v>
      </c>
      <c r="O230" s="4">
        <v>-1.7</v>
      </c>
      <c r="P230" s="4">
        <v>1</v>
      </c>
      <c r="Q230" s="4">
        <v>-3</v>
      </c>
      <c r="R230" s="4">
        <v>-4.5999999999999996</v>
      </c>
      <c r="S230" s="4">
        <v>-3.5</v>
      </c>
      <c r="T230" s="4">
        <v>-2.7</v>
      </c>
      <c r="U230" s="4">
        <v>-3</v>
      </c>
      <c r="V230" s="4">
        <v>-1.8</v>
      </c>
      <c r="W230" s="4">
        <v>-1.1000000000000001</v>
      </c>
      <c r="X230" s="4">
        <v>-2.6</v>
      </c>
      <c r="Y230" s="4">
        <v>-2.2000000000000002</v>
      </c>
      <c r="Z230" s="4">
        <v>0</v>
      </c>
      <c r="AA230" s="4">
        <v>-1</v>
      </c>
      <c r="AB230" s="4">
        <v>-2.4</v>
      </c>
      <c r="AC230" s="4">
        <v>-0.6</v>
      </c>
      <c r="AD230" s="4">
        <v>-2.1</v>
      </c>
      <c r="AE230" s="4">
        <v>-1.2</v>
      </c>
      <c r="AF230" s="10">
        <f t="shared" si="3"/>
        <v>-1.407692307692308</v>
      </c>
    </row>
    <row r="231" spans="1:32" x14ac:dyDescent="0.2">
      <c r="A231" t="s">
        <v>135</v>
      </c>
      <c r="B231" s="4" t="s">
        <v>9</v>
      </c>
      <c r="C231" s="15" t="s">
        <v>9</v>
      </c>
      <c r="D231" s="5">
        <v>0.38451612903225796</v>
      </c>
      <c r="E231" s="4">
        <v>-0.2</v>
      </c>
      <c r="F231" s="4">
        <v>0</v>
      </c>
      <c r="G231" s="4">
        <v>-0.1</v>
      </c>
      <c r="H231" s="4">
        <v>-0.3</v>
      </c>
      <c r="I231" s="4">
        <v>-0.2</v>
      </c>
      <c r="J231" s="4">
        <v>-0.2</v>
      </c>
      <c r="K231" s="4">
        <v>-0.2</v>
      </c>
      <c r="L231" s="4">
        <v>-0.1</v>
      </c>
      <c r="M231" s="4">
        <v>-0.1</v>
      </c>
      <c r="N231" s="4">
        <v>-0.2</v>
      </c>
      <c r="O231" s="4">
        <v>-0.1</v>
      </c>
      <c r="P231" s="4">
        <v>0.3</v>
      </c>
      <c r="Q231" s="4">
        <v>-0.2</v>
      </c>
      <c r="R231" s="4">
        <v>-0.4</v>
      </c>
      <c r="S231" s="4">
        <v>-0.4</v>
      </c>
      <c r="T231" s="4">
        <v>-0.3</v>
      </c>
      <c r="U231" s="4">
        <v>-0.5</v>
      </c>
      <c r="V231" s="4">
        <v>-0.1</v>
      </c>
      <c r="W231" s="4">
        <v>-0.1</v>
      </c>
      <c r="X231" s="4">
        <v>-0.4</v>
      </c>
      <c r="Y231" s="4">
        <v>-0.4</v>
      </c>
      <c r="Z231" s="4">
        <v>-0.1</v>
      </c>
      <c r="AA231" s="4">
        <v>0</v>
      </c>
      <c r="AB231" s="4">
        <v>-0.2</v>
      </c>
      <c r="AC231" s="4">
        <v>0</v>
      </c>
      <c r="AD231" s="4">
        <v>-0.2</v>
      </c>
      <c r="AE231" s="4">
        <v>0</v>
      </c>
      <c r="AF231" s="10">
        <f t="shared" si="3"/>
        <v>-0.18076923076923077</v>
      </c>
    </row>
    <row r="232" spans="1:32" x14ac:dyDescent="0.2">
      <c r="A232" t="s">
        <v>473</v>
      </c>
      <c r="C232" s="15" t="s">
        <v>9</v>
      </c>
      <c r="D232" s="5">
        <v>2.520322580645161</v>
      </c>
      <c r="E232" s="4">
        <v>-1</v>
      </c>
      <c r="F232" s="4">
        <v>0.1</v>
      </c>
      <c r="G232" s="4">
        <v>0.2</v>
      </c>
      <c r="H232" s="4">
        <v>-1</v>
      </c>
      <c r="I232" s="4">
        <v>-0.8</v>
      </c>
      <c r="J232" s="4">
        <v>-0.8</v>
      </c>
      <c r="K232" s="4">
        <v>-0.3</v>
      </c>
      <c r="L232" s="4">
        <v>-0.1</v>
      </c>
      <c r="M232" s="4">
        <v>-0.5</v>
      </c>
      <c r="N232" s="4">
        <v>-0.8</v>
      </c>
      <c r="O232" s="4">
        <v>-0.4</v>
      </c>
      <c r="P232" s="4">
        <v>1.6</v>
      </c>
      <c r="Q232" s="4">
        <v>-0.6</v>
      </c>
      <c r="R232" s="4">
        <v>-1.5</v>
      </c>
      <c r="S232" s="4">
        <v>-1.4</v>
      </c>
      <c r="T232" s="4">
        <v>-0.9</v>
      </c>
      <c r="U232" s="4">
        <v>-1.4</v>
      </c>
      <c r="V232" s="4">
        <v>0.2</v>
      </c>
      <c r="W232" s="4">
        <v>-0.2</v>
      </c>
      <c r="X232" s="4">
        <v>-1.7</v>
      </c>
      <c r="Y232" s="4">
        <v>-1</v>
      </c>
      <c r="Z232" s="4">
        <v>0</v>
      </c>
      <c r="AA232" s="4">
        <v>0.6</v>
      </c>
      <c r="AB232" s="4">
        <v>-0.5</v>
      </c>
      <c r="AC232" s="4">
        <v>0.6</v>
      </c>
      <c r="AD232" s="4">
        <v>-0.4</v>
      </c>
      <c r="AE232" s="4">
        <v>0.2</v>
      </c>
      <c r="AF232" s="10">
        <f t="shared" si="3"/>
        <v>-0.46153846153846156</v>
      </c>
    </row>
    <row r="233" spans="1:32" x14ac:dyDescent="0.2">
      <c r="A233" t="s">
        <v>137</v>
      </c>
      <c r="B233" s="4" t="s">
        <v>9</v>
      </c>
      <c r="C233" s="15" t="s">
        <v>9</v>
      </c>
      <c r="D233" s="5">
        <v>0.94999999999999973</v>
      </c>
      <c r="E233" s="4">
        <v>0.1</v>
      </c>
      <c r="F233" s="4">
        <v>0.2</v>
      </c>
      <c r="G233" s="4">
        <v>0.5</v>
      </c>
      <c r="H233" s="4">
        <v>-0.2</v>
      </c>
      <c r="I233" s="4">
        <v>-0.1</v>
      </c>
      <c r="J233" s="4">
        <v>0</v>
      </c>
      <c r="K233" s="4">
        <v>-0.1</v>
      </c>
      <c r="L233" s="4">
        <v>0</v>
      </c>
      <c r="M233" s="4">
        <v>-0.5</v>
      </c>
      <c r="N233" s="4">
        <v>-0.3</v>
      </c>
      <c r="O233" s="4">
        <v>-0.5</v>
      </c>
      <c r="P233" s="4">
        <v>0.8</v>
      </c>
      <c r="Q233" s="4">
        <v>-0.4</v>
      </c>
      <c r="R233" s="4">
        <v>-0.8</v>
      </c>
      <c r="S233" s="4">
        <v>-0.7</v>
      </c>
      <c r="T233" s="4">
        <v>-0.6</v>
      </c>
      <c r="U233" s="4">
        <v>-0.8</v>
      </c>
      <c r="V233" s="4">
        <v>-0.3</v>
      </c>
      <c r="W233" s="4">
        <v>-0.3</v>
      </c>
      <c r="X233" s="4">
        <v>-1</v>
      </c>
      <c r="Y233" s="4">
        <v>-1.2</v>
      </c>
      <c r="Z233" s="4">
        <v>-0.6</v>
      </c>
      <c r="AA233" s="4">
        <v>-0.8</v>
      </c>
      <c r="AB233" s="4">
        <v>-1.3</v>
      </c>
      <c r="AC233" s="4">
        <v>-1.4</v>
      </c>
      <c r="AD233" s="4">
        <v>-2.4</v>
      </c>
      <c r="AE233" s="4">
        <v>-2.1</v>
      </c>
      <c r="AF233" s="10">
        <f t="shared" si="3"/>
        <v>-0.48846153846153845</v>
      </c>
    </row>
    <row r="234" spans="1:32" x14ac:dyDescent="0.2">
      <c r="A234" t="s">
        <v>474</v>
      </c>
      <c r="C234" s="15" t="s">
        <v>9</v>
      </c>
      <c r="D234" s="5">
        <v>0.13161290322580643</v>
      </c>
      <c r="E234" s="4">
        <v>-0.1</v>
      </c>
      <c r="F234" s="4">
        <v>-0.1</v>
      </c>
      <c r="G234" s="4">
        <v>0</v>
      </c>
      <c r="H234" s="4">
        <v>-0.2</v>
      </c>
      <c r="I234" s="4">
        <v>-0.1</v>
      </c>
      <c r="J234" s="4">
        <v>-0.1</v>
      </c>
      <c r="K234" s="4">
        <v>-0.1</v>
      </c>
      <c r="L234" s="4">
        <v>-0.1</v>
      </c>
      <c r="M234" s="4">
        <v>-0.1</v>
      </c>
      <c r="N234" s="4">
        <v>-0.1</v>
      </c>
      <c r="O234" s="4">
        <v>-0.2</v>
      </c>
      <c r="P234" s="4">
        <v>0.2</v>
      </c>
      <c r="Q234" s="4">
        <v>-0.2</v>
      </c>
      <c r="R234" s="4">
        <v>-0.3</v>
      </c>
      <c r="S234" s="4">
        <v>-0.2</v>
      </c>
      <c r="T234" s="4">
        <v>-0.1</v>
      </c>
      <c r="U234" s="4">
        <v>-0.3</v>
      </c>
      <c r="V234" s="4">
        <v>0</v>
      </c>
      <c r="W234" s="4">
        <v>-0.1</v>
      </c>
      <c r="X234" s="4">
        <v>-0.3</v>
      </c>
      <c r="Y234" s="4">
        <v>-0.3</v>
      </c>
      <c r="Z234" s="4">
        <v>-0.1</v>
      </c>
      <c r="AA234" s="4">
        <v>0</v>
      </c>
      <c r="AB234" s="4">
        <v>-0.2</v>
      </c>
      <c r="AC234" s="4">
        <v>-0.1</v>
      </c>
      <c r="AD234" s="4">
        <v>-0.1</v>
      </c>
      <c r="AE234" s="4">
        <v>0</v>
      </c>
      <c r="AF234" s="10">
        <f t="shared" si="3"/>
        <v>-0.12692307692307694</v>
      </c>
    </row>
    <row r="235" spans="1:32" x14ac:dyDescent="0.2">
      <c r="A235" t="s">
        <v>138</v>
      </c>
      <c r="B235" s="4" t="s">
        <v>9</v>
      </c>
      <c r="C235" s="15" t="s">
        <v>9</v>
      </c>
      <c r="D235" s="5">
        <v>1.869354838709677</v>
      </c>
      <c r="E235" s="4">
        <v>0.1</v>
      </c>
      <c r="F235" s="4">
        <v>-0.4</v>
      </c>
      <c r="G235" s="4">
        <v>0.4</v>
      </c>
      <c r="H235" s="4">
        <v>-0.7</v>
      </c>
      <c r="I235" s="4">
        <v>-0.5</v>
      </c>
      <c r="J235" s="4">
        <v>0.5</v>
      </c>
      <c r="K235" s="4">
        <v>-0.1</v>
      </c>
      <c r="L235" s="4">
        <v>-0.4</v>
      </c>
      <c r="M235" s="4">
        <v>-0.3</v>
      </c>
      <c r="N235" s="4">
        <v>-0.7</v>
      </c>
      <c r="O235" s="4">
        <v>-0.1</v>
      </c>
      <c r="P235" s="4">
        <v>1.4</v>
      </c>
      <c r="Q235" s="4">
        <v>-0.2</v>
      </c>
      <c r="R235" s="4">
        <v>-0.6</v>
      </c>
      <c r="S235" s="4">
        <v>-0.5</v>
      </c>
      <c r="T235" s="4">
        <v>-0.5</v>
      </c>
      <c r="U235" s="4">
        <v>-0.7</v>
      </c>
      <c r="V235" s="4">
        <v>0</v>
      </c>
      <c r="W235" s="4">
        <v>0.6</v>
      </c>
      <c r="X235" s="4">
        <v>0</v>
      </c>
      <c r="Y235" s="4">
        <v>-0.4</v>
      </c>
      <c r="Z235" s="4">
        <v>0.7</v>
      </c>
      <c r="AA235" s="4">
        <v>0.7</v>
      </c>
      <c r="AB235" s="4">
        <v>-0.1</v>
      </c>
      <c r="AC235" s="4">
        <v>0.4</v>
      </c>
      <c r="AD235" s="4">
        <v>-0.6</v>
      </c>
      <c r="AE235" s="4">
        <v>0.2</v>
      </c>
      <c r="AF235" s="10">
        <f t="shared" si="3"/>
        <v>-7.69230769230769E-2</v>
      </c>
    </row>
    <row r="236" spans="1:32" x14ac:dyDescent="0.2">
      <c r="A236" t="s">
        <v>139</v>
      </c>
      <c r="B236" s="4" t="s">
        <v>9</v>
      </c>
      <c r="C236" s="15" t="s">
        <v>9</v>
      </c>
      <c r="D236" s="5">
        <v>2.2354838709677423</v>
      </c>
      <c r="E236" s="4">
        <v>0.1</v>
      </c>
      <c r="F236" s="4">
        <v>-0.2</v>
      </c>
      <c r="G236" s="4">
        <v>0.6</v>
      </c>
      <c r="H236" s="4">
        <v>-0.5</v>
      </c>
      <c r="I236" s="4">
        <v>-0.3</v>
      </c>
      <c r="J236" s="4">
        <v>0.4</v>
      </c>
      <c r="K236" s="4">
        <v>0</v>
      </c>
      <c r="L236" s="4">
        <v>-0.6</v>
      </c>
      <c r="M236" s="4">
        <v>-0.5</v>
      </c>
      <c r="N236" s="4">
        <v>-0.6</v>
      </c>
      <c r="O236" s="4">
        <v>0</v>
      </c>
      <c r="P236" s="4">
        <v>1.6</v>
      </c>
      <c r="Q236" s="4">
        <v>-0.2</v>
      </c>
      <c r="R236" s="4">
        <v>-0.5</v>
      </c>
      <c r="S236" s="4">
        <v>-0.5</v>
      </c>
      <c r="T236" s="4">
        <v>-0.2</v>
      </c>
      <c r="U236" s="4">
        <v>-0.5</v>
      </c>
      <c r="V236" s="4">
        <v>0.1</v>
      </c>
      <c r="W236" s="4">
        <v>0.5</v>
      </c>
      <c r="X236" s="4">
        <v>0.1</v>
      </c>
      <c r="Y236" s="4">
        <v>-0.3</v>
      </c>
      <c r="Z236" s="4">
        <v>0.7</v>
      </c>
      <c r="AA236" s="4">
        <v>0.5</v>
      </c>
      <c r="AB236" s="4">
        <v>-0.2</v>
      </c>
      <c r="AC236" s="4">
        <v>0.4</v>
      </c>
      <c r="AD236" s="4">
        <v>-0.3</v>
      </c>
      <c r="AE236" s="4">
        <v>0.3</v>
      </c>
      <c r="AF236" s="10">
        <f t="shared" si="3"/>
        <v>-1.5384615384615377E-2</v>
      </c>
    </row>
    <row r="237" spans="1:32" x14ac:dyDescent="0.2">
      <c r="A237" t="s">
        <v>475</v>
      </c>
      <c r="C237" s="15" t="s">
        <v>9</v>
      </c>
      <c r="D237" s="5">
        <v>-5.741935483870967E-2</v>
      </c>
      <c r="E237" s="4">
        <v>-0.2</v>
      </c>
      <c r="F237" s="4">
        <v>-0.3</v>
      </c>
      <c r="G237" s="4">
        <v>-0.3</v>
      </c>
      <c r="H237" s="4">
        <v>-0.5</v>
      </c>
      <c r="I237" s="4">
        <v>-0.3</v>
      </c>
      <c r="J237" s="4">
        <v>-0.3</v>
      </c>
      <c r="K237" s="4">
        <v>-0.4</v>
      </c>
      <c r="L237" s="4">
        <v>-0.4</v>
      </c>
      <c r="M237" s="4">
        <v>-0.4</v>
      </c>
      <c r="N237" s="4">
        <v>-0.6</v>
      </c>
      <c r="O237" s="4">
        <v>-0.5</v>
      </c>
      <c r="P237" s="4">
        <v>-0.1</v>
      </c>
      <c r="Q237" s="4">
        <v>-0.5</v>
      </c>
      <c r="R237" s="4">
        <v>-0.6</v>
      </c>
      <c r="S237" s="4">
        <v>-0.5</v>
      </c>
      <c r="T237" s="4">
        <v>-0.5</v>
      </c>
      <c r="U237" s="4">
        <v>-0.7</v>
      </c>
      <c r="V237" s="4">
        <v>-0.4</v>
      </c>
      <c r="W237" s="4">
        <v>-0.4</v>
      </c>
      <c r="X237" s="4">
        <v>-0.5</v>
      </c>
      <c r="Y237" s="4">
        <v>-0.6</v>
      </c>
      <c r="Z237" s="4">
        <v>-0.3</v>
      </c>
      <c r="AA237" s="4">
        <v>-0.3</v>
      </c>
      <c r="AB237" s="4">
        <v>-0.4</v>
      </c>
      <c r="AC237" s="4">
        <v>-0.4</v>
      </c>
      <c r="AD237" s="4">
        <v>-0.6</v>
      </c>
      <c r="AE237" s="4">
        <v>-0.4</v>
      </c>
      <c r="AF237" s="10">
        <f t="shared" si="3"/>
        <v>-0.42307692307692313</v>
      </c>
    </row>
    <row r="238" spans="1:32" x14ac:dyDescent="0.2">
      <c r="A238" t="s">
        <v>140</v>
      </c>
      <c r="B238" s="4" t="s">
        <v>9</v>
      </c>
      <c r="C238" s="15" t="s">
        <v>9</v>
      </c>
      <c r="D238" s="5">
        <v>1.9651612903225815</v>
      </c>
      <c r="E238" s="4">
        <v>0.1</v>
      </c>
      <c r="F238" s="4">
        <v>-0.3</v>
      </c>
      <c r="G238" s="4">
        <v>0.5</v>
      </c>
      <c r="H238" s="4">
        <v>-0.5</v>
      </c>
      <c r="I238" s="4">
        <v>0</v>
      </c>
      <c r="J238" s="4">
        <v>0.6</v>
      </c>
      <c r="K238" s="4">
        <v>-0.2</v>
      </c>
      <c r="L238" s="4">
        <v>-0.7</v>
      </c>
      <c r="M238" s="4">
        <v>-0.4</v>
      </c>
      <c r="N238" s="4">
        <v>-0.6</v>
      </c>
      <c r="O238" s="4">
        <v>0.1</v>
      </c>
      <c r="P238" s="4">
        <v>1.5</v>
      </c>
      <c r="Q238" s="4">
        <v>-0.4</v>
      </c>
      <c r="R238" s="4">
        <v>-0.5</v>
      </c>
      <c r="S238" s="4">
        <v>-0.6</v>
      </c>
      <c r="T238" s="4">
        <v>-0.5</v>
      </c>
      <c r="U238" s="4">
        <v>-0.4</v>
      </c>
      <c r="V238" s="4">
        <v>-0.1</v>
      </c>
      <c r="W238" s="4">
        <v>0.3</v>
      </c>
      <c r="X238" s="4">
        <v>0.1</v>
      </c>
      <c r="Y238" s="4">
        <v>-0.7</v>
      </c>
      <c r="Z238" s="4">
        <v>0.9</v>
      </c>
      <c r="AA238" s="4">
        <v>0.3</v>
      </c>
      <c r="AB238" s="4">
        <v>-0.4</v>
      </c>
      <c r="AC238" s="4">
        <v>0.3</v>
      </c>
      <c r="AD238" s="4">
        <v>-0.3</v>
      </c>
      <c r="AE238" s="4">
        <v>0</v>
      </c>
      <c r="AF238" s="10">
        <f t="shared" si="3"/>
        <v>-7.3076923076923095E-2</v>
      </c>
    </row>
    <row r="239" spans="1:32" x14ac:dyDescent="0.2">
      <c r="A239" t="s">
        <v>141</v>
      </c>
      <c r="B239" s="4" t="s">
        <v>9</v>
      </c>
      <c r="C239" s="15" t="s">
        <v>9</v>
      </c>
      <c r="D239" s="5">
        <v>4.3761290322580644</v>
      </c>
      <c r="E239" s="4">
        <v>-0.1</v>
      </c>
      <c r="F239" s="4">
        <v>-0.8</v>
      </c>
      <c r="G239" s="4">
        <v>0.8</v>
      </c>
      <c r="H239" s="4">
        <v>-0.4</v>
      </c>
      <c r="I239" s="4">
        <v>0.8</v>
      </c>
      <c r="J239" s="4">
        <v>0.1</v>
      </c>
      <c r="K239" s="4">
        <v>-1</v>
      </c>
      <c r="L239" s="4">
        <v>-1.6</v>
      </c>
      <c r="M239" s="4">
        <v>-0.8</v>
      </c>
      <c r="N239" s="4">
        <v>-1.2</v>
      </c>
      <c r="O239" s="4">
        <v>-0.2</v>
      </c>
      <c r="P239" s="4">
        <v>1.5</v>
      </c>
      <c r="Q239" s="4">
        <v>-1.5</v>
      </c>
      <c r="R239" s="4">
        <v>-2.2999999999999998</v>
      </c>
      <c r="S239" s="4">
        <v>-2.5</v>
      </c>
      <c r="T239" s="4">
        <v>-1</v>
      </c>
      <c r="U239" s="4">
        <v>-1.6</v>
      </c>
      <c r="V239" s="4">
        <v>-0.7</v>
      </c>
      <c r="W239" s="4">
        <v>-0.4</v>
      </c>
      <c r="X239" s="4">
        <v>-0.8</v>
      </c>
      <c r="Y239" s="4">
        <v>-1.9</v>
      </c>
      <c r="Z239" s="4">
        <v>0.4</v>
      </c>
      <c r="AA239" s="4">
        <v>-0.5</v>
      </c>
      <c r="AB239" s="4">
        <v>-1.9</v>
      </c>
      <c r="AC239" s="4">
        <v>-0.1</v>
      </c>
      <c r="AD239" s="4">
        <v>-1.7</v>
      </c>
      <c r="AE239" s="4">
        <v>-0.6</v>
      </c>
      <c r="AF239" s="10">
        <f t="shared" si="3"/>
        <v>-0.74615384615384606</v>
      </c>
    </row>
    <row r="240" spans="1:32" x14ac:dyDescent="0.2">
      <c r="A240" t="s">
        <v>476</v>
      </c>
      <c r="C240" s="15" t="s">
        <v>9</v>
      </c>
      <c r="D240" s="5">
        <v>-9.6774193548387259E-4</v>
      </c>
      <c r="E240" s="4">
        <v>0</v>
      </c>
      <c r="F240" s="4">
        <v>0</v>
      </c>
      <c r="G240" s="4">
        <v>0</v>
      </c>
      <c r="H240" s="4">
        <v>-0.1</v>
      </c>
      <c r="I240" s="4">
        <v>0</v>
      </c>
      <c r="J240" s="4">
        <v>0</v>
      </c>
      <c r="K240" s="4">
        <v>0</v>
      </c>
      <c r="L240" s="4">
        <v>-0.1</v>
      </c>
      <c r="M240" s="4">
        <v>-0.1</v>
      </c>
      <c r="N240" s="4">
        <v>-0.1</v>
      </c>
      <c r="O240" s="4">
        <v>0</v>
      </c>
      <c r="P240" s="4">
        <v>0</v>
      </c>
      <c r="Q240" s="4">
        <v>0</v>
      </c>
      <c r="R240" s="4">
        <v>-0.1</v>
      </c>
      <c r="S240" s="4">
        <v>-0.1</v>
      </c>
      <c r="T240" s="4">
        <v>0</v>
      </c>
      <c r="U240" s="4">
        <v>-0.1</v>
      </c>
      <c r="V240" s="4">
        <v>0</v>
      </c>
      <c r="W240" s="4">
        <v>0</v>
      </c>
      <c r="X240" s="4">
        <v>-0.1</v>
      </c>
      <c r="Y240" s="4">
        <v>-0.1</v>
      </c>
      <c r="Z240" s="4">
        <v>0</v>
      </c>
      <c r="AA240" s="4">
        <v>0</v>
      </c>
      <c r="AB240" s="4">
        <v>-0.1</v>
      </c>
      <c r="AC240" s="4">
        <v>0</v>
      </c>
      <c r="AD240" s="4">
        <v>-0.1</v>
      </c>
      <c r="AE240" s="4">
        <v>0</v>
      </c>
      <c r="AF240" s="10">
        <f t="shared" si="3"/>
        <v>-4.2307692307692303E-2</v>
      </c>
    </row>
    <row r="241" spans="1:32" x14ac:dyDescent="0.2">
      <c r="A241" t="s">
        <v>477</v>
      </c>
      <c r="C241" s="15" t="s">
        <v>9</v>
      </c>
      <c r="D241" s="5">
        <v>-7.7419354838709695E-2</v>
      </c>
      <c r="E241" s="4">
        <v>-0.1</v>
      </c>
      <c r="F241" s="4">
        <v>-0.2</v>
      </c>
      <c r="G241" s="4">
        <v>-0.2</v>
      </c>
      <c r="H241" s="4">
        <v>-0.2</v>
      </c>
      <c r="I241" s="4">
        <v>-0.2</v>
      </c>
      <c r="J241" s="4">
        <v>-0.1</v>
      </c>
      <c r="K241" s="4">
        <v>-0.2</v>
      </c>
      <c r="L241" s="4">
        <v>-0.2</v>
      </c>
      <c r="M241" s="4">
        <v>-0.2</v>
      </c>
      <c r="N241" s="4">
        <v>-0.3</v>
      </c>
      <c r="O241" s="4">
        <v>-0.2</v>
      </c>
      <c r="P241" s="4">
        <v>0</v>
      </c>
      <c r="Q241" s="4">
        <v>-0.2</v>
      </c>
      <c r="R241" s="4">
        <v>-0.3</v>
      </c>
      <c r="S241" s="4">
        <v>-0.2</v>
      </c>
      <c r="T241" s="4">
        <v>-0.2</v>
      </c>
      <c r="U241" s="4">
        <v>-0.3</v>
      </c>
      <c r="V241" s="4">
        <v>-0.1</v>
      </c>
      <c r="W241" s="4">
        <v>-0.2</v>
      </c>
      <c r="X241" s="4">
        <v>-0.2</v>
      </c>
      <c r="Y241" s="4">
        <v>-0.3</v>
      </c>
      <c r="Z241" s="4">
        <v>-0.1</v>
      </c>
      <c r="AA241" s="4">
        <v>-0.1</v>
      </c>
      <c r="AB241" s="4">
        <v>-0.2</v>
      </c>
      <c r="AC241" s="4">
        <v>-0.1</v>
      </c>
      <c r="AD241" s="4">
        <v>-0.3</v>
      </c>
      <c r="AE241" s="4">
        <v>-0.2</v>
      </c>
      <c r="AF241" s="10">
        <f t="shared" si="3"/>
        <v>-0.18846153846153843</v>
      </c>
    </row>
    <row r="242" spans="1:32" x14ac:dyDescent="0.2">
      <c r="A242" t="s">
        <v>142</v>
      </c>
      <c r="B242" s="4" t="s">
        <v>9</v>
      </c>
      <c r="C242" s="15" t="s">
        <v>9</v>
      </c>
      <c r="D242" s="5">
        <v>1.8038709677419353</v>
      </c>
      <c r="E242" s="4">
        <v>-0.2</v>
      </c>
      <c r="F242" s="4">
        <v>-0.4</v>
      </c>
      <c r="G242" s="4">
        <v>0.3</v>
      </c>
      <c r="H242" s="4">
        <v>-0.4</v>
      </c>
      <c r="I242" s="4">
        <v>0</v>
      </c>
      <c r="J242" s="4">
        <v>0.1</v>
      </c>
      <c r="K242" s="4">
        <v>-0.1</v>
      </c>
      <c r="L242" s="4">
        <v>-0.5</v>
      </c>
      <c r="M242" s="4">
        <v>-0.5</v>
      </c>
      <c r="N242" s="4">
        <v>-1.1000000000000001</v>
      </c>
      <c r="O242" s="4">
        <v>-0.6</v>
      </c>
      <c r="P242" s="4">
        <v>0.2</v>
      </c>
      <c r="Q242" s="4">
        <v>-1.2</v>
      </c>
      <c r="R242" s="4">
        <v>-2</v>
      </c>
      <c r="S242" s="4">
        <v>-2.1</v>
      </c>
      <c r="T242" s="4">
        <v>-1.4</v>
      </c>
      <c r="U242" s="4">
        <v>-1.6</v>
      </c>
      <c r="V242" s="4">
        <v>-1</v>
      </c>
      <c r="W242" s="4">
        <v>-0.8</v>
      </c>
      <c r="X242" s="4">
        <v>-1.1000000000000001</v>
      </c>
      <c r="Y242" s="4">
        <v>-1.5</v>
      </c>
      <c r="Z242" s="4">
        <v>-0.2</v>
      </c>
      <c r="AA242" s="4">
        <v>-0.9</v>
      </c>
      <c r="AB242" s="4">
        <v>-1.7</v>
      </c>
      <c r="AC242" s="4">
        <v>-0.9</v>
      </c>
      <c r="AD242" s="4">
        <v>-2.1</v>
      </c>
      <c r="AE242" s="4">
        <v>-2.2000000000000002</v>
      </c>
      <c r="AF242" s="10">
        <f t="shared" si="3"/>
        <v>-0.83461538461538454</v>
      </c>
    </row>
    <row r="243" spans="1:32" x14ac:dyDescent="0.2">
      <c r="A243" t="s">
        <v>143</v>
      </c>
      <c r="B243" s="4" t="s">
        <v>9</v>
      </c>
      <c r="C243" s="15" t="s">
        <v>9</v>
      </c>
      <c r="D243" s="5">
        <v>0.75290322580645153</v>
      </c>
      <c r="E243" s="4">
        <v>0.1</v>
      </c>
      <c r="F243" s="4">
        <v>0.1</v>
      </c>
      <c r="G243" s="4">
        <v>0.3</v>
      </c>
      <c r="H243" s="4">
        <v>0</v>
      </c>
      <c r="I243" s="4">
        <v>0.1</v>
      </c>
      <c r="J243" s="4">
        <v>0.3</v>
      </c>
      <c r="K243" s="4">
        <v>0.2</v>
      </c>
      <c r="L243" s="4">
        <v>0.1</v>
      </c>
      <c r="M243" s="4">
        <v>0.1</v>
      </c>
      <c r="N243" s="4">
        <v>-0.1</v>
      </c>
      <c r="O243" s="4">
        <v>0.1</v>
      </c>
      <c r="P243" s="4">
        <v>0.7</v>
      </c>
      <c r="Q243" s="4">
        <v>0.2</v>
      </c>
      <c r="R243" s="4">
        <v>-0.2</v>
      </c>
      <c r="S243" s="4">
        <v>-0.2</v>
      </c>
      <c r="T243" s="4">
        <v>0.1</v>
      </c>
      <c r="U243" s="4">
        <v>-0.1</v>
      </c>
      <c r="V243" s="4">
        <v>0.2</v>
      </c>
      <c r="W243" s="4">
        <v>0.3</v>
      </c>
      <c r="X243" s="4">
        <v>0</v>
      </c>
      <c r="Y243" s="4">
        <v>-0.2</v>
      </c>
      <c r="Z243" s="4">
        <v>0.4</v>
      </c>
      <c r="AA243" s="4">
        <v>0.2</v>
      </c>
      <c r="AB243" s="4">
        <v>-0.2</v>
      </c>
      <c r="AC243" s="4">
        <v>0.2</v>
      </c>
      <c r="AD243" s="4">
        <v>-0.3</v>
      </c>
      <c r="AE243" s="4">
        <v>-0.4</v>
      </c>
      <c r="AF243" s="10">
        <f t="shared" si="3"/>
        <v>9.2307692307692299E-2</v>
      </c>
    </row>
    <row r="244" spans="1:32" x14ac:dyDescent="0.2">
      <c r="A244" t="s">
        <v>144</v>
      </c>
      <c r="B244" s="4" t="s">
        <v>9</v>
      </c>
      <c r="C244" s="15" t="s">
        <v>9</v>
      </c>
      <c r="D244" s="5">
        <v>2.899354838709677</v>
      </c>
      <c r="E244" s="4">
        <v>-0.4</v>
      </c>
      <c r="F244" s="4">
        <v>-0.4</v>
      </c>
      <c r="G244" s="4">
        <v>0.9</v>
      </c>
      <c r="H244" s="4">
        <v>0</v>
      </c>
      <c r="I244" s="4">
        <v>0.8</v>
      </c>
      <c r="J244" s="4">
        <v>0.5</v>
      </c>
      <c r="K244" s="4">
        <v>0.1</v>
      </c>
      <c r="L244" s="4">
        <v>-0.1</v>
      </c>
      <c r="M244" s="4">
        <v>-0.2</v>
      </c>
      <c r="N244" s="4">
        <v>-0.8</v>
      </c>
      <c r="O244" s="4">
        <v>-0.1</v>
      </c>
      <c r="P244" s="4">
        <v>1.2</v>
      </c>
      <c r="Q244" s="4">
        <v>-1</v>
      </c>
      <c r="R244" s="4">
        <v>-2</v>
      </c>
      <c r="S244" s="4">
        <v>-2.1</v>
      </c>
      <c r="T244" s="4">
        <v>-0.8</v>
      </c>
      <c r="U244" s="4">
        <v>-1.2</v>
      </c>
      <c r="V244" s="4">
        <v>-0.4</v>
      </c>
      <c r="W244" s="4">
        <v>0</v>
      </c>
      <c r="X244" s="4">
        <v>-0.6</v>
      </c>
      <c r="Y244" s="4">
        <v>-0.9</v>
      </c>
      <c r="Z244" s="4">
        <v>0.9</v>
      </c>
      <c r="AA244" s="4">
        <v>0.3</v>
      </c>
      <c r="AB244" s="4">
        <v>-1</v>
      </c>
      <c r="AC244" s="4">
        <v>0.6</v>
      </c>
      <c r="AD244" s="4">
        <v>-0.7</v>
      </c>
      <c r="AE244" s="4">
        <v>-0.2</v>
      </c>
      <c r="AF244" s="10">
        <f t="shared" si="3"/>
        <v>-0.28461538461538466</v>
      </c>
    </row>
    <row r="245" spans="1:32" x14ac:dyDescent="0.2">
      <c r="A245" t="s">
        <v>145</v>
      </c>
      <c r="B245" s="4" t="s">
        <v>9</v>
      </c>
      <c r="C245" s="15" t="s">
        <v>9</v>
      </c>
      <c r="D245" s="5">
        <v>1.9003225806451611</v>
      </c>
      <c r="E245" s="4">
        <v>-0.7</v>
      </c>
      <c r="F245" s="4">
        <v>-0.6</v>
      </c>
      <c r="G245" s="4">
        <v>0.2</v>
      </c>
      <c r="H245" s="4">
        <v>-0.6</v>
      </c>
      <c r="I245" s="4">
        <v>-0.4</v>
      </c>
      <c r="J245" s="4">
        <v>-0.2</v>
      </c>
      <c r="K245" s="4">
        <v>-0.7</v>
      </c>
      <c r="L245" s="4">
        <v>-0.5</v>
      </c>
      <c r="M245" s="4">
        <v>-0.8</v>
      </c>
      <c r="N245" s="4">
        <v>-1.4</v>
      </c>
      <c r="O245" s="4">
        <v>-0.4</v>
      </c>
      <c r="P245" s="4">
        <v>1.2</v>
      </c>
      <c r="Q245" s="4">
        <v>-0.4</v>
      </c>
      <c r="R245" s="4">
        <v>-1.5</v>
      </c>
      <c r="S245" s="4">
        <v>-1.4</v>
      </c>
      <c r="T245" s="4">
        <v>-0.5</v>
      </c>
      <c r="U245" s="4">
        <v>-1.1000000000000001</v>
      </c>
      <c r="V245" s="4">
        <v>0</v>
      </c>
      <c r="W245" s="4">
        <v>-0.2</v>
      </c>
      <c r="X245" s="4">
        <v>-1.2</v>
      </c>
      <c r="Y245" s="4">
        <v>-1</v>
      </c>
      <c r="Z245" s="4">
        <v>0.3</v>
      </c>
      <c r="AA245" s="4">
        <v>0.4</v>
      </c>
      <c r="AB245" s="4">
        <v>-1.2</v>
      </c>
      <c r="AC245" s="4">
        <v>0.4</v>
      </c>
      <c r="AD245" s="4">
        <v>-1.2</v>
      </c>
      <c r="AE245" s="4">
        <v>-0.4</v>
      </c>
      <c r="AF245" s="10">
        <f t="shared" si="3"/>
        <v>-0.51923076923076905</v>
      </c>
    </row>
    <row r="246" spans="1:32" x14ac:dyDescent="0.2">
      <c r="A246" t="s">
        <v>146</v>
      </c>
      <c r="B246" s="4" t="s">
        <v>9</v>
      </c>
      <c r="C246" s="15" t="s">
        <v>9</v>
      </c>
      <c r="D246" s="5">
        <v>2.4567741935483873</v>
      </c>
      <c r="E246" s="4">
        <v>-1.2</v>
      </c>
      <c r="F246" s="4">
        <v>-1.4</v>
      </c>
      <c r="G246" s="4">
        <v>-0.6</v>
      </c>
      <c r="H246" s="4">
        <v>-1.4</v>
      </c>
      <c r="I246" s="4">
        <v>-0.8</v>
      </c>
      <c r="J246" s="4">
        <v>-0.6</v>
      </c>
      <c r="K246" s="4">
        <v>-1.7</v>
      </c>
      <c r="L246" s="4">
        <v>-1.7</v>
      </c>
      <c r="M246" s="4">
        <v>-1.3</v>
      </c>
      <c r="N246" s="4">
        <v>-1.7</v>
      </c>
      <c r="O246" s="4">
        <v>-0.8</v>
      </c>
      <c r="P246" s="4">
        <v>0.2</v>
      </c>
      <c r="Q246" s="4">
        <v>-1.4</v>
      </c>
      <c r="R246" s="4">
        <v>-2.1</v>
      </c>
      <c r="S246" s="4">
        <v>-2.2999999999999998</v>
      </c>
      <c r="T246" s="4">
        <v>-1.8</v>
      </c>
      <c r="U246" s="4">
        <v>-2</v>
      </c>
      <c r="V246" s="4">
        <v>-1.3</v>
      </c>
      <c r="W246" s="4">
        <v>-1.1000000000000001</v>
      </c>
      <c r="X246" s="4">
        <v>-1.6</v>
      </c>
      <c r="Y246" s="4">
        <v>-1.9</v>
      </c>
      <c r="Z246" s="4">
        <v>-0.5</v>
      </c>
      <c r="AA246" s="4">
        <v>-0.9</v>
      </c>
      <c r="AB246" s="4">
        <v>-2</v>
      </c>
      <c r="AC246" s="4">
        <v>-0.8</v>
      </c>
      <c r="AD246" s="4">
        <v>-2</v>
      </c>
      <c r="AE246" s="4">
        <v>-1.3</v>
      </c>
      <c r="AF246" s="10">
        <f t="shared" si="3"/>
        <v>-1.3346153846153848</v>
      </c>
    </row>
    <row r="247" spans="1:32" ht="16" x14ac:dyDescent="0.2">
      <c r="A247" t="s">
        <v>147</v>
      </c>
      <c r="B247" s="23" t="s">
        <v>9</v>
      </c>
      <c r="C247" s="15" t="s">
        <v>9</v>
      </c>
      <c r="D247" s="5">
        <v>0.37903225806451613</v>
      </c>
      <c r="E247" s="4">
        <v>-0.4</v>
      </c>
      <c r="F247" s="4">
        <v>-0.4</v>
      </c>
      <c r="G247" s="4">
        <v>-0.3</v>
      </c>
      <c r="H247" s="4">
        <v>-0.5</v>
      </c>
      <c r="I247" s="4">
        <v>-0.4</v>
      </c>
      <c r="J247" s="4">
        <v>-0.3</v>
      </c>
      <c r="K247" s="4">
        <v>-0.5</v>
      </c>
      <c r="L247" s="4">
        <v>-0.4</v>
      </c>
      <c r="M247" s="4">
        <v>-0.5</v>
      </c>
      <c r="N247" s="4">
        <v>-0.7</v>
      </c>
      <c r="O247" s="4">
        <v>-0.5</v>
      </c>
      <c r="P247" s="4">
        <v>-0.1</v>
      </c>
      <c r="Q247" s="4">
        <v>-0.9</v>
      </c>
      <c r="R247" s="4">
        <v>-1</v>
      </c>
      <c r="S247" s="4">
        <v>-0.9</v>
      </c>
      <c r="T247" s="4">
        <v>-0.6</v>
      </c>
      <c r="U247" s="4">
        <v>-0.7</v>
      </c>
      <c r="V247" s="4">
        <v>-0.4</v>
      </c>
      <c r="W247" s="4">
        <v>-0.5</v>
      </c>
      <c r="X247" s="4">
        <v>-0.8</v>
      </c>
      <c r="Y247" s="4">
        <v>-0.8</v>
      </c>
      <c r="Z247" s="4">
        <v>-0.4</v>
      </c>
      <c r="AA247" s="4">
        <v>-0.4</v>
      </c>
      <c r="AB247" s="4">
        <v>-0.7</v>
      </c>
      <c r="AC247" s="4">
        <v>-0.4</v>
      </c>
      <c r="AD247" s="4">
        <v>-0.8</v>
      </c>
      <c r="AE247" s="4">
        <v>-0.5</v>
      </c>
      <c r="AF247" s="10">
        <f t="shared" si="3"/>
        <v>-0.55000000000000004</v>
      </c>
    </row>
    <row r="248" spans="1:32" ht="16" x14ac:dyDescent="0.2">
      <c r="A248" t="s">
        <v>148</v>
      </c>
      <c r="B248" s="23" t="s">
        <v>9</v>
      </c>
      <c r="C248" s="15" t="s">
        <v>9</v>
      </c>
      <c r="D248" s="5">
        <v>0.88677419354838716</v>
      </c>
      <c r="E248" s="4">
        <v>-0.3</v>
      </c>
      <c r="F248" s="4">
        <v>-0.5</v>
      </c>
      <c r="G248" s="4">
        <v>-0.2</v>
      </c>
      <c r="H248" s="4">
        <v>-0.6</v>
      </c>
      <c r="I248" s="4">
        <v>-0.3</v>
      </c>
      <c r="J248" s="4">
        <v>-0.1</v>
      </c>
      <c r="K248" s="4">
        <v>0</v>
      </c>
      <c r="L248" s="4">
        <v>-0.2</v>
      </c>
      <c r="M248" s="4">
        <v>-0.3</v>
      </c>
      <c r="N248" s="4">
        <v>-0.7</v>
      </c>
      <c r="O248" s="4">
        <v>-0.2</v>
      </c>
      <c r="P248" s="4">
        <v>0.4</v>
      </c>
      <c r="Q248" s="4">
        <v>-0.4</v>
      </c>
      <c r="R248" s="4">
        <v>-0.6</v>
      </c>
      <c r="S248" s="4">
        <v>-0.6</v>
      </c>
      <c r="T248" s="4">
        <v>-0.3</v>
      </c>
      <c r="U248" s="4">
        <v>-0.7</v>
      </c>
      <c r="V248" s="4">
        <v>-0.5</v>
      </c>
      <c r="W248" s="4">
        <v>0.1</v>
      </c>
      <c r="X248" s="4">
        <v>-0.9</v>
      </c>
      <c r="Y248" s="4">
        <v>-1</v>
      </c>
      <c r="Z248" s="4">
        <v>-0.5</v>
      </c>
      <c r="AA248" s="4">
        <v>-0.2</v>
      </c>
      <c r="AB248" s="4">
        <v>-0.9</v>
      </c>
      <c r="AC248" s="4">
        <v>-0.3</v>
      </c>
      <c r="AD248" s="4">
        <v>-0.9</v>
      </c>
      <c r="AE248" s="4">
        <v>-0.5</v>
      </c>
      <c r="AF248" s="10">
        <f t="shared" si="3"/>
        <v>-0.41153846153846158</v>
      </c>
    </row>
    <row r="249" spans="1:32" x14ac:dyDescent="0.2">
      <c r="A249" t="s">
        <v>478</v>
      </c>
      <c r="C249" s="15" t="s">
        <v>9</v>
      </c>
      <c r="D249" s="5">
        <v>0.45419354838709686</v>
      </c>
      <c r="E249" s="4">
        <v>-0.3</v>
      </c>
      <c r="F249" s="4">
        <v>-0.2</v>
      </c>
      <c r="G249" s="4">
        <v>-0.2</v>
      </c>
      <c r="H249" s="4">
        <v>-0.3</v>
      </c>
      <c r="I249" s="4">
        <v>-0.2</v>
      </c>
      <c r="J249" s="4">
        <v>-0.1</v>
      </c>
      <c r="K249" s="4">
        <v>-0.4</v>
      </c>
      <c r="L249" s="4">
        <v>-0.2</v>
      </c>
      <c r="M249" s="4">
        <v>-0.3</v>
      </c>
      <c r="N249" s="4">
        <v>-0.5</v>
      </c>
      <c r="O249" s="4">
        <v>-0.2</v>
      </c>
      <c r="P249" s="4">
        <v>0.2</v>
      </c>
      <c r="Q249" s="4">
        <v>-0.3</v>
      </c>
      <c r="R249" s="4">
        <v>-0.4</v>
      </c>
      <c r="S249" s="4">
        <v>-0.4</v>
      </c>
      <c r="T249" s="4">
        <v>-0.2</v>
      </c>
      <c r="U249" s="4">
        <v>-0.4</v>
      </c>
      <c r="V249" s="4">
        <v>-0.2</v>
      </c>
      <c r="W249" s="4">
        <v>-0.2</v>
      </c>
      <c r="X249" s="4">
        <v>-0.4</v>
      </c>
      <c r="Y249" s="4">
        <v>-0.4</v>
      </c>
      <c r="Z249" s="4">
        <v>0</v>
      </c>
      <c r="AA249" s="4">
        <v>0</v>
      </c>
      <c r="AB249" s="4">
        <v>-0.4</v>
      </c>
      <c r="AC249" s="4">
        <v>0</v>
      </c>
      <c r="AD249" s="4">
        <v>-0.4</v>
      </c>
      <c r="AE249" s="4">
        <v>-0.2</v>
      </c>
      <c r="AF249" s="10">
        <f t="shared" si="3"/>
        <v>-0.24615384615384622</v>
      </c>
    </row>
    <row r="250" spans="1:32" ht="16" x14ac:dyDescent="0.2">
      <c r="A250" t="s">
        <v>150</v>
      </c>
      <c r="B250" s="23" t="s">
        <v>9</v>
      </c>
      <c r="C250" s="15" t="s">
        <v>9</v>
      </c>
      <c r="D250" s="5">
        <v>3.5912903225806452</v>
      </c>
      <c r="E250" s="4">
        <v>-2.2999999999999998</v>
      </c>
      <c r="F250" s="4">
        <v>-2.5</v>
      </c>
      <c r="G250" s="4">
        <v>-1.4</v>
      </c>
      <c r="H250" s="4">
        <v>-2.4</v>
      </c>
      <c r="I250" s="4">
        <v>-1.2</v>
      </c>
      <c r="J250" s="4">
        <v>-0.6</v>
      </c>
      <c r="K250" s="4">
        <v>-2.2999999999999998</v>
      </c>
      <c r="L250" s="4">
        <v>-2.9</v>
      </c>
      <c r="M250" s="4">
        <v>-2.7</v>
      </c>
      <c r="N250" s="4">
        <v>-3.7</v>
      </c>
      <c r="O250" s="4">
        <v>-3.2</v>
      </c>
      <c r="P250" s="4">
        <v>-1.5</v>
      </c>
      <c r="Q250" s="4">
        <v>-3.3</v>
      </c>
      <c r="R250" s="4">
        <v>-4.3</v>
      </c>
      <c r="S250" s="4">
        <v>-4.3</v>
      </c>
      <c r="T250" s="4">
        <v>-2.8</v>
      </c>
      <c r="U250" s="4">
        <v>-3.4</v>
      </c>
      <c r="V250" s="4">
        <v>-3</v>
      </c>
      <c r="W250" s="4">
        <v>-1.9</v>
      </c>
      <c r="X250" s="4">
        <v>-2.5</v>
      </c>
      <c r="Y250" s="4">
        <v>-3.7</v>
      </c>
      <c r="Z250" s="4">
        <v>-0.9</v>
      </c>
      <c r="AA250" s="4">
        <v>-2.2999999999999998</v>
      </c>
      <c r="AB250" s="4">
        <v>-4.5999999999999996</v>
      </c>
      <c r="AC250" s="4">
        <v>-2.8</v>
      </c>
      <c r="AD250" s="4">
        <v>-5.3</v>
      </c>
      <c r="AE250" s="4">
        <v>-5.2</v>
      </c>
      <c r="AF250" s="10">
        <f t="shared" si="3"/>
        <v>-2.7615384615384611</v>
      </c>
    </row>
    <row r="251" spans="1:32" ht="16" x14ac:dyDescent="0.2">
      <c r="A251" t="s">
        <v>149</v>
      </c>
      <c r="B251" s="23" t="s">
        <v>9</v>
      </c>
      <c r="C251" s="15" t="s">
        <v>9</v>
      </c>
      <c r="D251" s="5">
        <v>0.50193548387096776</v>
      </c>
      <c r="E251" s="4">
        <v>-0.3</v>
      </c>
      <c r="F251" s="4">
        <v>-0.3</v>
      </c>
      <c r="G251" s="4">
        <v>-0.2</v>
      </c>
      <c r="H251" s="4">
        <v>-0.3</v>
      </c>
      <c r="I251" s="4">
        <v>-0.2</v>
      </c>
      <c r="J251" s="4">
        <v>-0.2</v>
      </c>
      <c r="K251" s="4">
        <v>-0.4</v>
      </c>
      <c r="L251" s="4">
        <v>-0.3</v>
      </c>
      <c r="M251" s="4">
        <v>-0.4</v>
      </c>
      <c r="N251" s="4">
        <v>-0.6</v>
      </c>
      <c r="O251" s="4">
        <v>-0.2</v>
      </c>
      <c r="P251" s="4">
        <v>0.3</v>
      </c>
      <c r="Q251" s="4">
        <v>-0.4</v>
      </c>
      <c r="R251" s="4">
        <v>-0.5</v>
      </c>
      <c r="S251" s="4">
        <v>-0.5</v>
      </c>
      <c r="T251" s="4">
        <v>-0.2</v>
      </c>
      <c r="U251" s="4">
        <v>-0.4</v>
      </c>
      <c r="V251" s="4">
        <v>-0.2</v>
      </c>
      <c r="W251" s="4">
        <v>-0.1</v>
      </c>
      <c r="X251" s="4">
        <v>-0.4</v>
      </c>
      <c r="Y251" s="4">
        <v>-0.5</v>
      </c>
      <c r="Z251" s="4">
        <v>0.1</v>
      </c>
      <c r="AA251" s="4">
        <v>0.1</v>
      </c>
      <c r="AB251" s="4">
        <v>-0.5</v>
      </c>
      <c r="AC251" s="4">
        <v>0</v>
      </c>
      <c r="AD251" s="4">
        <v>-0.5</v>
      </c>
      <c r="AE251" s="4">
        <v>-0.2</v>
      </c>
      <c r="AF251" s="10">
        <f t="shared" si="3"/>
        <v>-0.27307692307692311</v>
      </c>
    </row>
    <row r="252" spans="1:32" ht="16" x14ac:dyDescent="0.2">
      <c r="A252" t="s">
        <v>151</v>
      </c>
      <c r="B252" s="23" t="s">
        <v>9</v>
      </c>
      <c r="C252" s="15" t="s">
        <v>9</v>
      </c>
      <c r="D252" s="5">
        <v>0.62193548387096764</v>
      </c>
      <c r="E252" s="4">
        <v>-0.3</v>
      </c>
      <c r="F252" s="4">
        <v>-0.3</v>
      </c>
      <c r="G252" s="4">
        <v>0</v>
      </c>
      <c r="H252" s="4">
        <v>-0.1</v>
      </c>
      <c r="I252" s="4">
        <v>0</v>
      </c>
      <c r="J252" s="4">
        <v>0.1</v>
      </c>
      <c r="K252" s="4">
        <v>-0.2</v>
      </c>
      <c r="L252" s="4">
        <v>-0.1</v>
      </c>
      <c r="M252" s="4">
        <v>-0.1</v>
      </c>
      <c r="N252" s="4">
        <v>-0.5</v>
      </c>
      <c r="O252" s="4">
        <v>0</v>
      </c>
      <c r="P252" s="4">
        <v>0.4</v>
      </c>
      <c r="Q252" s="4">
        <v>-0.1</v>
      </c>
      <c r="R252" s="4">
        <v>-0.4</v>
      </c>
      <c r="S252" s="4">
        <v>-0.3</v>
      </c>
      <c r="T252" s="4">
        <v>-0.1</v>
      </c>
      <c r="U252" s="4">
        <v>-0.4</v>
      </c>
      <c r="V252" s="4">
        <v>-0.2</v>
      </c>
      <c r="W252" s="4">
        <v>0</v>
      </c>
      <c r="X252" s="4">
        <v>-0.3</v>
      </c>
      <c r="Y252" s="4">
        <v>-0.5</v>
      </c>
      <c r="Z252" s="4">
        <v>0.1</v>
      </c>
      <c r="AA252" s="4">
        <v>0</v>
      </c>
      <c r="AB252" s="4">
        <v>-0.5</v>
      </c>
      <c r="AC252" s="4">
        <v>0.1</v>
      </c>
      <c r="AD252" s="4">
        <v>-0.4</v>
      </c>
      <c r="AE252" s="4">
        <v>-0.1</v>
      </c>
      <c r="AF252" s="10">
        <f t="shared" si="3"/>
        <v>-0.15769230769230769</v>
      </c>
    </row>
    <row r="253" spans="1:32" x14ac:dyDescent="0.2">
      <c r="A253" t="s">
        <v>479</v>
      </c>
      <c r="C253" s="15" t="s">
        <v>9</v>
      </c>
      <c r="D253" s="5">
        <v>0.52032258064516124</v>
      </c>
      <c r="E253" s="4">
        <v>-0.3</v>
      </c>
      <c r="F253" s="4">
        <v>-0.3</v>
      </c>
      <c r="G253" s="4">
        <v>-0.2</v>
      </c>
      <c r="H253" s="4">
        <v>-0.3</v>
      </c>
      <c r="I253" s="4">
        <v>-0.2</v>
      </c>
      <c r="J253" s="4">
        <v>-0.2</v>
      </c>
      <c r="K253" s="4">
        <v>-0.5</v>
      </c>
      <c r="L253" s="4">
        <v>-0.3</v>
      </c>
      <c r="M253" s="4">
        <v>-0.3</v>
      </c>
      <c r="N253" s="4">
        <v>-0.6</v>
      </c>
      <c r="O253" s="4">
        <v>-0.3</v>
      </c>
      <c r="P253" s="4">
        <v>0.2</v>
      </c>
      <c r="Q253" s="4">
        <v>-0.4</v>
      </c>
      <c r="R253" s="4">
        <v>-0.5</v>
      </c>
      <c r="S253" s="4">
        <v>-0.5</v>
      </c>
      <c r="T253" s="4">
        <v>-0.2</v>
      </c>
      <c r="U253" s="4">
        <v>-0.4</v>
      </c>
      <c r="V253" s="4">
        <v>-0.3</v>
      </c>
      <c r="W253" s="4">
        <v>-0.2</v>
      </c>
      <c r="X253" s="4">
        <v>-0.4</v>
      </c>
      <c r="Y253" s="4">
        <v>-0.5</v>
      </c>
      <c r="Z253" s="4">
        <v>-0.1</v>
      </c>
      <c r="AA253" s="4">
        <v>0</v>
      </c>
      <c r="AB253" s="4">
        <v>-0.5</v>
      </c>
      <c r="AC253" s="4">
        <v>-0.1</v>
      </c>
      <c r="AD253" s="4">
        <v>-0.5</v>
      </c>
      <c r="AE253" s="4">
        <v>-0.2</v>
      </c>
      <c r="AF253" s="10">
        <f t="shared" si="3"/>
        <v>-0.30384615384615382</v>
      </c>
    </row>
    <row r="254" spans="1:32" ht="16" x14ac:dyDescent="0.2">
      <c r="A254" t="s">
        <v>152</v>
      </c>
      <c r="B254" s="23" t="s">
        <v>9</v>
      </c>
      <c r="C254" s="15" t="s">
        <v>9</v>
      </c>
      <c r="D254" s="5">
        <v>1.0535483870967741</v>
      </c>
      <c r="E254" s="4">
        <v>-0.4</v>
      </c>
      <c r="F254" s="4">
        <v>-0.6</v>
      </c>
      <c r="G254" s="4">
        <v>-0.1</v>
      </c>
      <c r="H254" s="4">
        <v>-0.5</v>
      </c>
      <c r="I254" s="4">
        <v>-0.3</v>
      </c>
      <c r="J254" s="4">
        <v>0</v>
      </c>
      <c r="K254" s="4">
        <v>-0.3</v>
      </c>
      <c r="L254" s="4">
        <v>-0.4</v>
      </c>
      <c r="M254" s="4">
        <v>-0.4</v>
      </c>
      <c r="N254" s="4">
        <v>-0.7</v>
      </c>
      <c r="O254" s="4">
        <v>-0.3</v>
      </c>
      <c r="P254" s="4">
        <v>0.2</v>
      </c>
      <c r="Q254" s="4">
        <v>-0.4</v>
      </c>
      <c r="R254" s="4">
        <v>-0.6</v>
      </c>
      <c r="S254" s="4">
        <v>-0.5</v>
      </c>
      <c r="T254" s="4">
        <v>-0.2</v>
      </c>
      <c r="U254" s="4">
        <v>-0.5</v>
      </c>
      <c r="V254" s="4">
        <v>-0.2</v>
      </c>
      <c r="W254" s="4">
        <v>0.1</v>
      </c>
      <c r="X254" s="4">
        <v>-0.3</v>
      </c>
      <c r="Y254" s="4">
        <v>-0.5</v>
      </c>
      <c r="Z254" s="4">
        <v>0.1</v>
      </c>
      <c r="AA254" s="4">
        <v>0</v>
      </c>
      <c r="AB254" s="4">
        <v>-0.7</v>
      </c>
      <c r="AC254" s="4">
        <v>0</v>
      </c>
      <c r="AD254" s="4">
        <v>-0.6</v>
      </c>
      <c r="AE254" s="4">
        <v>-0.3</v>
      </c>
      <c r="AF254" s="10">
        <f t="shared" si="3"/>
        <v>-0.3115384615384616</v>
      </c>
    </row>
    <row r="255" spans="1:32" x14ac:dyDescent="0.2">
      <c r="A255" t="s">
        <v>480</v>
      </c>
      <c r="C255" s="15" t="s">
        <v>9</v>
      </c>
      <c r="D255" s="5">
        <v>0.22451612903225809</v>
      </c>
      <c r="E255" s="4">
        <v>-0.1</v>
      </c>
      <c r="F255" s="4">
        <v>-0.1</v>
      </c>
      <c r="G255" s="4">
        <v>-0.1</v>
      </c>
      <c r="H255" s="4">
        <v>-0.1</v>
      </c>
      <c r="I255" s="4">
        <v>-0.1</v>
      </c>
      <c r="J255" s="4">
        <v>-0.1</v>
      </c>
      <c r="K255" s="4">
        <v>-0.1</v>
      </c>
      <c r="L255" s="4">
        <v>-0.1</v>
      </c>
      <c r="M255" s="4">
        <v>-0.1</v>
      </c>
      <c r="N255" s="4">
        <v>-0.2</v>
      </c>
      <c r="O255" s="4">
        <v>-0.1</v>
      </c>
      <c r="P255" s="4">
        <v>0.1</v>
      </c>
      <c r="Q255" s="4">
        <v>-0.1</v>
      </c>
      <c r="R255" s="4">
        <v>-0.1</v>
      </c>
      <c r="S255" s="4">
        <v>-0.1</v>
      </c>
      <c r="T255" s="4">
        <v>0</v>
      </c>
      <c r="U255" s="4">
        <v>-0.1</v>
      </c>
      <c r="V255" s="4">
        <v>-0.1</v>
      </c>
      <c r="W255" s="4">
        <v>0</v>
      </c>
      <c r="X255" s="4">
        <v>-0.1</v>
      </c>
      <c r="Y255" s="4">
        <v>-0.1</v>
      </c>
      <c r="Z255" s="4">
        <v>0</v>
      </c>
      <c r="AA255" s="4">
        <v>0</v>
      </c>
      <c r="AB255" s="4">
        <v>-0.2</v>
      </c>
      <c r="AC255" s="4">
        <v>0</v>
      </c>
      <c r="AD255" s="4">
        <v>-0.1</v>
      </c>
      <c r="AE255" s="4">
        <v>-0.1</v>
      </c>
      <c r="AF255" s="10">
        <f t="shared" si="3"/>
        <v>-8.0769230769230788E-2</v>
      </c>
    </row>
    <row r="256" spans="1:32" ht="16" x14ac:dyDescent="0.2">
      <c r="A256" t="s">
        <v>153</v>
      </c>
      <c r="B256" s="23" t="s">
        <v>9</v>
      </c>
      <c r="C256" s="15" t="s">
        <v>9</v>
      </c>
      <c r="D256" s="5">
        <v>0.75483870967741939</v>
      </c>
      <c r="E256" s="4">
        <v>-0.4</v>
      </c>
      <c r="F256" s="4">
        <v>-0.5</v>
      </c>
      <c r="G256" s="4">
        <v>-0.4</v>
      </c>
      <c r="H256" s="4">
        <v>-0.6</v>
      </c>
      <c r="I256" s="4">
        <v>-0.6</v>
      </c>
      <c r="J256" s="4">
        <v>-0.4</v>
      </c>
      <c r="K256" s="4">
        <v>-0.7</v>
      </c>
      <c r="L256" s="4">
        <v>-0.7</v>
      </c>
      <c r="M256" s="4">
        <v>-0.6</v>
      </c>
      <c r="N256" s="4">
        <v>-1</v>
      </c>
      <c r="O256" s="4">
        <v>-0.7</v>
      </c>
      <c r="P256" s="4">
        <v>-0.5</v>
      </c>
      <c r="Q256" s="4">
        <v>-1.1000000000000001</v>
      </c>
      <c r="R256" s="4">
        <v>-1.3</v>
      </c>
      <c r="S256" s="4">
        <v>-1.3</v>
      </c>
      <c r="T256" s="4">
        <v>-0.9</v>
      </c>
      <c r="U256" s="4">
        <v>-1.2</v>
      </c>
      <c r="V256" s="4">
        <v>-1</v>
      </c>
      <c r="W256" s="4">
        <v>-0.7</v>
      </c>
      <c r="X256" s="4">
        <v>-1</v>
      </c>
      <c r="Y256" s="4">
        <v>-1.2</v>
      </c>
      <c r="Z256" s="4">
        <v>-0.7</v>
      </c>
      <c r="AA256" s="4">
        <v>-0.8</v>
      </c>
      <c r="AB256" s="4">
        <v>-1.2</v>
      </c>
      <c r="AC256" s="4">
        <v>-0.7</v>
      </c>
      <c r="AD256" s="4">
        <v>-1.2</v>
      </c>
      <c r="AE256" s="4">
        <v>-0.9</v>
      </c>
      <c r="AF256" s="10">
        <f t="shared" si="3"/>
        <v>-0.82307692307692304</v>
      </c>
    </row>
    <row r="257" spans="1:32" ht="16" x14ac:dyDescent="0.2">
      <c r="A257" t="s">
        <v>154</v>
      </c>
      <c r="B257" s="23" t="s">
        <v>9</v>
      </c>
      <c r="C257" s="15" t="s">
        <v>9</v>
      </c>
      <c r="D257" s="5">
        <v>0.89645161290322561</v>
      </c>
      <c r="E257" s="4">
        <v>-0.3</v>
      </c>
      <c r="F257" s="4">
        <v>-0.4</v>
      </c>
      <c r="G257" s="4">
        <v>0</v>
      </c>
      <c r="H257" s="4">
        <v>-0.3</v>
      </c>
      <c r="I257" s="4">
        <v>-0.1</v>
      </c>
      <c r="J257" s="4">
        <v>0</v>
      </c>
      <c r="K257" s="4">
        <v>-0.2</v>
      </c>
      <c r="L257" s="4">
        <v>-0.1</v>
      </c>
      <c r="M257" s="4">
        <v>-0.1</v>
      </c>
      <c r="N257" s="4">
        <v>-0.5</v>
      </c>
      <c r="O257" s="4">
        <v>0</v>
      </c>
      <c r="P257" s="4">
        <v>0.5</v>
      </c>
      <c r="Q257" s="4">
        <v>0</v>
      </c>
      <c r="R257" s="4">
        <v>-0.4</v>
      </c>
      <c r="S257" s="4">
        <v>-0.4</v>
      </c>
      <c r="T257" s="4">
        <v>-0.1</v>
      </c>
      <c r="U257" s="4">
        <v>-0.4</v>
      </c>
      <c r="V257" s="4">
        <v>-0.3</v>
      </c>
      <c r="W257" s="4">
        <v>0</v>
      </c>
      <c r="X257" s="4">
        <v>-0.4</v>
      </c>
      <c r="Y257" s="4">
        <v>-0.7</v>
      </c>
      <c r="Z257" s="4">
        <v>-0.3</v>
      </c>
      <c r="AA257" s="4">
        <v>0.1</v>
      </c>
      <c r="AB257" s="4">
        <v>-0.5</v>
      </c>
      <c r="AC257" s="4">
        <v>0.1</v>
      </c>
      <c r="AD257" s="4">
        <v>-0.3</v>
      </c>
      <c r="AE257" s="4">
        <v>-0.1</v>
      </c>
      <c r="AF257" s="10">
        <f t="shared" si="3"/>
        <v>-0.19615384615384615</v>
      </c>
    </row>
    <row r="258" spans="1:32" x14ac:dyDescent="0.2">
      <c r="A258" t="s">
        <v>481</v>
      </c>
      <c r="C258" s="15" t="s">
        <v>9</v>
      </c>
      <c r="D258" s="5">
        <v>0.83290322580645149</v>
      </c>
      <c r="E258" s="4">
        <v>-0.5</v>
      </c>
      <c r="F258" s="4">
        <v>-0.5</v>
      </c>
      <c r="G258" s="4">
        <v>-0.3</v>
      </c>
      <c r="H258" s="4">
        <v>-0.3</v>
      </c>
      <c r="I258" s="4">
        <v>-0.2</v>
      </c>
      <c r="J258" s="4">
        <v>-0.2</v>
      </c>
      <c r="K258" s="4">
        <v>-0.6</v>
      </c>
      <c r="L258" s="4">
        <v>-0.4</v>
      </c>
      <c r="M258" s="4">
        <v>-0.4</v>
      </c>
      <c r="N258" s="4">
        <v>-0.8</v>
      </c>
      <c r="O258" s="4">
        <v>-0.3</v>
      </c>
      <c r="P258" s="4">
        <v>0.3</v>
      </c>
      <c r="Q258" s="4">
        <v>-0.4</v>
      </c>
      <c r="R258" s="4">
        <v>-0.6</v>
      </c>
      <c r="S258" s="4">
        <v>-0.7</v>
      </c>
      <c r="T258" s="4">
        <v>-0.2</v>
      </c>
      <c r="U258" s="4">
        <v>-0.5</v>
      </c>
      <c r="V258" s="4">
        <v>-0.4</v>
      </c>
      <c r="W258" s="4">
        <v>-0.2</v>
      </c>
      <c r="X258" s="4">
        <v>-0.5</v>
      </c>
      <c r="Y258" s="4">
        <v>-0.6</v>
      </c>
      <c r="Z258" s="4">
        <v>-0.2</v>
      </c>
      <c r="AA258" s="4">
        <v>0</v>
      </c>
      <c r="AB258" s="4">
        <v>-0.7</v>
      </c>
      <c r="AC258" s="4">
        <v>-0.2</v>
      </c>
      <c r="AD258" s="4">
        <v>-0.6</v>
      </c>
      <c r="AE258" s="4">
        <v>-0.3</v>
      </c>
      <c r="AF258" s="10">
        <f t="shared" si="3"/>
        <v>-0.38461538461538453</v>
      </c>
    </row>
    <row r="259" spans="1:32" ht="16" x14ac:dyDescent="0.2">
      <c r="A259" t="s">
        <v>155</v>
      </c>
      <c r="B259" s="23" t="s">
        <v>9</v>
      </c>
      <c r="C259" s="15" t="s">
        <v>9</v>
      </c>
      <c r="D259" s="5">
        <v>0.55451612903225822</v>
      </c>
      <c r="E259" s="4">
        <v>0</v>
      </c>
      <c r="F259" s="4">
        <v>-0.2</v>
      </c>
      <c r="G259" s="4">
        <v>0</v>
      </c>
      <c r="H259" s="4">
        <v>-0.2</v>
      </c>
      <c r="I259" s="4">
        <v>-0.2</v>
      </c>
      <c r="J259" s="4">
        <v>0</v>
      </c>
      <c r="K259" s="4">
        <v>-0.2</v>
      </c>
      <c r="L259" s="4">
        <v>-0.2</v>
      </c>
      <c r="M259" s="4">
        <v>-0.2</v>
      </c>
      <c r="N259" s="4">
        <v>-0.5</v>
      </c>
      <c r="O259" s="4">
        <v>-0.1</v>
      </c>
      <c r="P259" s="4">
        <v>0.3</v>
      </c>
      <c r="Q259" s="4">
        <v>-0.1</v>
      </c>
      <c r="R259" s="4">
        <v>-0.6</v>
      </c>
      <c r="S259" s="4">
        <v>-0.3</v>
      </c>
      <c r="T259" s="4">
        <v>0.1</v>
      </c>
      <c r="U259" s="4">
        <v>-0.2</v>
      </c>
      <c r="V259" s="4">
        <v>-0.1</v>
      </c>
      <c r="W259" s="4">
        <v>0.1</v>
      </c>
      <c r="X259" s="4">
        <v>-0.1</v>
      </c>
      <c r="Y259" s="4">
        <v>-0.3</v>
      </c>
      <c r="Z259" s="4">
        <v>0.2</v>
      </c>
      <c r="AA259" s="4">
        <v>0.1</v>
      </c>
      <c r="AB259" s="4">
        <v>-0.4</v>
      </c>
      <c r="AC259" s="4">
        <v>0.2</v>
      </c>
      <c r="AD259" s="4">
        <v>-0.2</v>
      </c>
      <c r="AE259" s="4">
        <v>0</v>
      </c>
      <c r="AF259" s="10">
        <f t="shared" ref="AF259:AF261" si="4">AVERAGE(E259:AD259)</f>
        <v>-0.11923076923076922</v>
      </c>
    </row>
    <row r="260" spans="1:32" ht="16" x14ac:dyDescent="0.2">
      <c r="A260" t="s">
        <v>156</v>
      </c>
      <c r="B260" s="23" t="s">
        <v>9</v>
      </c>
      <c r="C260" s="15" t="s">
        <v>9</v>
      </c>
      <c r="D260" s="5">
        <v>0.24645161290322587</v>
      </c>
      <c r="E260" s="4">
        <v>-0.1</v>
      </c>
      <c r="F260" s="4">
        <v>-0.1</v>
      </c>
      <c r="G260" s="4">
        <v>0</v>
      </c>
      <c r="H260" s="4">
        <v>-0.1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-0.1</v>
      </c>
      <c r="O260" s="4">
        <v>0</v>
      </c>
      <c r="P260" s="4">
        <v>0.2</v>
      </c>
      <c r="Q260" s="4">
        <v>0</v>
      </c>
      <c r="R260" s="4">
        <v>-0.1</v>
      </c>
      <c r="S260" s="4">
        <v>0</v>
      </c>
      <c r="T260" s="4">
        <v>0.1</v>
      </c>
      <c r="U260" s="4">
        <v>0</v>
      </c>
      <c r="V260" s="4">
        <v>0</v>
      </c>
      <c r="W260" s="4">
        <v>0.1</v>
      </c>
      <c r="X260" s="4">
        <v>0</v>
      </c>
      <c r="Y260" s="4">
        <v>-0.1</v>
      </c>
      <c r="Z260" s="4">
        <v>0.1</v>
      </c>
      <c r="AA260" s="4">
        <v>0.1</v>
      </c>
      <c r="AB260" s="4">
        <v>0</v>
      </c>
      <c r="AC260" s="4">
        <v>0.1</v>
      </c>
      <c r="AD260" s="4">
        <v>0</v>
      </c>
      <c r="AE260" s="4">
        <v>0</v>
      </c>
      <c r="AF260" s="10">
        <f t="shared" si="4"/>
        <v>3.8461538461538455E-3</v>
      </c>
    </row>
    <row r="261" spans="1:32" ht="16" x14ac:dyDescent="0.2">
      <c r="A261" t="s">
        <v>157</v>
      </c>
      <c r="B261" s="23" t="s">
        <v>9</v>
      </c>
      <c r="C261" s="15" t="s">
        <v>9</v>
      </c>
      <c r="D261" s="5">
        <v>2.9987096774193547</v>
      </c>
      <c r="E261" s="4">
        <v>-1.2</v>
      </c>
      <c r="F261" s="4">
        <v>-1.5</v>
      </c>
      <c r="G261" s="4">
        <v>-1.2</v>
      </c>
      <c r="H261" s="4">
        <v>-1.5</v>
      </c>
      <c r="I261" s="4">
        <v>-0.4</v>
      </c>
      <c r="J261" s="4">
        <v>-0.8</v>
      </c>
      <c r="K261" s="4">
        <v>-2.2000000000000002</v>
      </c>
      <c r="L261" s="4">
        <v>-1.5</v>
      </c>
      <c r="M261" s="4">
        <v>-0.7</v>
      </c>
      <c r="N261" s="4">
        <v>-3.3</v>
      </c>
      <c r="O261" s="4">
        <v>-1.2</v>
      </c>
      <c r="P261" s="4">
        <v>0.1</v>
      </c>
      <c r="Q261" s="4">
        <v>-1.6</v>
      </c>
      <c r="R261" s="4">
        <v>-2</v>
      </c>
      <c r="S261" s="4">
        <v>-2</v>
      </c>
      <c r="T261" s="4">
        <v>-1.1000000000000001</v>
      </c>
      <c r="U261" s="4">
        <v>-1.9</v>
      </c>
      <c r="V261" s="4">
        <v>-1.8</v>
      </c>
      <c r="W261" s="4">
        <v>-0.6</v>
      </c>
      <c r="X261" s="4">
        <v>-2.1</v>
      </c>
      <c r="Y261" s="4">
        <v>-2.6</v>
      </c>
      <c r="Z261" s="4">
        <v>-1.2</v>
      </c>
      <c r="AA261" s="4">
        <v>-0.7</v>
      </c>
      <c r="AB261" s="4">
        <v>-2.6</v>
      </c>
      <c r="AC261" s="4">
        <v>-1.2</v>
      </c>
      <c r="AD261" s="4">
        <v>-2.4</v>
      </c>
      <c r="AE261" s="4">
        <v>-1.3</v>
      </c>
      <c r="AF261" s="10">
        <f t="shared" si="4"/>
        <v>-1.5076923076923081</v>
      </c>
    </row>
    <row r="262" spans="1:32" x14ac:dyDescent="0.2">
      <c r="A262" t="s">
        <v>482</v>
      </c>
      <c r="C262" s="15" t="s">
        <v>9</v>
      </c>
      <c r="D262" s="5">
        <v>0.44774193548387103</v>
      </c>
      <c r="E262" s="4">
        <v>0</v>
      </c>
      <c r="F262" s="4">
        <v>-0.2</v>
      </c>
      <c r="G262" s="4">
        <v>-0.7</v>
      </c>
      <c r="H262" s="4">
        <v>-1.7</v>
      </c>
      <c r="I262" s="4">
        <v>-0.8</v>
      </c>
      <c r="J262" s="4">
        <v>-0.7</v>
      </c>
      <c r="K262" s="4">
        <v>-0.8</v>
      </c>
      <c r="L262" s="4">
        <v>-1</v>
      </c>
      <c r="M262" s="4">
        <v>-0.9</v>
      </c>
      <c r="N262" s="4">
        <v>-1.3</v>
      </c>
      <c r="O262" s="4">
        <v>-1</v>
      </c>
      <c r="P262" s="4">
        <v>0.7</v>
      </c>
      <c r="Q262" s="4">
        <v>-1.4</v>
      </c>
      <c r="R262" s="4">
        <v>-1.5</v>
      </c>
      <c r="S262" s="4">
        <v>-1.4</v>
      </c>
      <c r="T262" s="4">
        <v>-1.2</v>
      </c>
      <c r="U262" s="4">
        <v>-1.2</v>
      </c>
      <c r="V262" s="4">
        <v>-0.7</v>
      </c>
      <c r="W262" s="4">
        <v>-1.3</v>
      </c>
      <c r="X262" s="4">
        <v>-1.6</v>
      </c>
      <c r="Y262" s="4">
        <v>-1.3</v>
      </c>
      <c r="Z262" s="4">
        <v>-0.8</v>
      </c>
      <c r="AA262" s="4">
        <v>-0.5</v>
      </c>
      <c r="AB262" s="4">
        <v>-0.9</v>
      </c>
      <c r="AC262" s="4">
        <v>-0.8</v>
      </c>
      <c r="AD262" s="4">
        <v>-1.3</v>
      </c>
      <c r="AE262" s="4">
        <v>-0.4</v>
      </c>
      <c r="AF262" s="10">
        <f>AVERAGE(E262:AD262)</f>
        <v>-0.93461538461538463</v>
      </c>
    </row>
    <row r="263" spans="1:32" x14ac:dyDescent="0.2">
      <c r="A263" s="7" t="s">
        <v>535</v>
      </c>
      <c r="B263" s="7"/>
      <c r="D263" s="11">
        <v>420.74225806451574</v>
      </c>
      <c r="E263" s="11">
        <f t="shared" ref="E263:AF263" si="5">SUM(E3:E262)</f>
        <v>19.20000000000001</v>
      </c>
      <c r="F263" s="11">
        <f t="shared" si="5"/>
        <v>3.4999999999999964</v>
      </c>
      <c r="G263" s="11">
        <f t="shared" si="5"/>
        <v>-50.30000000000004</v>
      </c>
      <c r="H263" s="11">
        <f t="shared" si="5"/>
        <v>-205.30000000000004</v>
      </c>
      <c r="I263" s="11">
        <f t="shared" si="5"/>
        <v>39.200000000000003</v>
      </c>
      <c r="J263" s="11">
        <f t="shared" si="5"/>
        <v>8.6000000000000192</v>
      </c>
      <c r="K263" s="11">
        <f t="shared" si="5"/>
        <v>16.799999999999983</v>
      </c>
      <c r="L263" s="11">
        <f t="shared" si="5"/>
        <v>-133.50000000000003</v>
      </c>
      <c r="M263" s="11">
        <f t="shared" si="5"/>
        <v>-87.500000000000028</v>
      </c>
      <c r="N263" s="11">
        <f t="shared" si="5"/>
        <v>-47.80000000000004</v>
      </c>
      <c r="O263" s="11">
        <f t="shared" si="5"/>
        <v>-179.49999999999974</v>
      </c>
      <c r="P263" s="11">
        <f t="shared" si="5"/>
        <v>-93.299999999999912</v>
      </c>
      <c r="Q263" s="11">
        <f t="shared" si="5"/>
        <v>-221.79999999999998</v>
      </c>
      <c r="R263" s="11">
        <f t="shared" si="5"/>
        <v>-165.70000000000007</v>
      </c>
      <c r="S263" s="11">
        <f t="shared" si="5"/>
        <v>-243.29999999999984</v>
      </c>
      <c r="T263" s="11">
        <f t="shared" si="5"/>
        <v>-288.5999999999998</v>
      </c>
      <c r="U263" s="11">
        <f t="shared" si="5"/>
        <v>-354.70000000000016</v>
      </c>
      <c r="V263" s="11">
        <f t="shared" si="5"/>
        <v>-183.1</v>
      </c>
      <c r="W263" s="11">
        <f t="shared" si="5"/>
        <v>-344.5999999999998</v>
      </c>
      <c r="X263" s="11">
        <f t="shared" si="5"/>
        <v>-379.09999999999962</v>
      </c>
      <c r="Y263" s="11">
        <f t="shared" si="5"/>
        <v>-398.9000000000002</v>
      </c>
      <c r="Z263" s="11">
        <f t="shared" si="5"/>
        <v>-349.79999999999984</v>
      </c>
      <c r="AA263" s="11">
        <f t="shared" si="5"/>
        <v>-167.09999999999994</v>
      </c>
      <c r="AB263" s="11">
        <f t="shared" si="5"/>
        <v>-251.59999999999971</v>
      </c>
      <c r="AC263" s="11">
        <f t="shared" si="5"/>
        <v>-261.79999999999961</v>
      </c>
      <c r="AD263" s="11">
        <f t="shared" si="5"/>
        <v>-313.30000000000013</v>
      </c>
      <c r="AE263" s="11">
        <f t="shared" si="5"/>
        <v>-106.00000000000004</v>
      </c>
      <c r="AF263" s="11">
        <f t="shared" si="5"/>
        <v>-178.20384615384623</v>
      </c>
    </row>
    <row r="264" spans="1:32" x14ac:dyDescent="0.2">
      <c r="A264" s="19" t="s">
        <v>543</v>
      </c>
      <c r="D264" s="20">
        <v>495.34230769230737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 x14ac:dyDescent="0.2">
      <c r="A265" t="s">
        <v>532</v>
      </c>
      <c r="D265" s="10">
        <v>-178.20384615384609</v>
      </c>
    </row>
    <row r="266" spans="1:32" x14ac:dyDescent="0.2">
      <c r="A266" t="s">
        <v>545</v>
      </c>
      <c r="D266" s="10">
        <v>420.74225806451574</v>
      </c>
    </row>
    <row r="267" spans="1:32" x14ac:dyDescent="0.2">
      <c r="A267" t="s">
        <v>570</v>
      </c>
      <c r="D267" s="10">
        <v>63.312903225806451</v>
      </c>
      <c r="E267" s="10">
        <f>SUM(E29:E47)-E32-E38-E45</f>
        <v>3.5000000000000018</v>
      </c>
      <c r="F267" s="10">
        <f t="shared" ref="F267:AF267" si="6">SUM(F29:F47)-F32-F38-F45</f>
        <v>-15.5</v>
      </c>
      <c r="G267" s="10">
        <f t="shared" si="6"/>
        <v>-15.400000000000002</v>
      </c>
      <c r="H267" s="10">
        <f t="shared" si="6"/>
        <v>-20.400000000000002</v>
      </c>
      <c r="I267" s="10">
        <f t="shared" si="6"/>
        <v>19.100000000000001</v>
      </c>
      <c r="J267" s="10">
        <f t="shared" si="6"/>
        <v>4.9000000000000004</v>
      </c>
      <c r="K267" s="10">
        <f t="shared" si="6"/>
        <v>19.8</v>
      </c>
      <c r="L267" s="10">
        <f t="shared" si="6"/>
        <v>-12.600000000000003</v>
      </c>
      <c r="M267" s="10">
        <f t="shared" si="6"/>
        <v>-5.6</v>
      </c>
      <c r="N267" s="10">
        <f t="shared" si="6"/>
        <v>13.199999999999998</v>
      </c>
      <c r="O267" s="10">
        <f t="shared" si="6"/>
        <v>-36.6</v>
      </c>
      <c r="P267" s="10">
        <f t="shared" si="6"/>
        <v>-35.1</v>
      </c>
      <c r="Q267" s="10">
        <f t="shared" si="6"/>
        <v>-11</v>
      </c>
      <c r="R267" s="10">
        <f t="shared" si="6"/>
        <v>-2.8000000000000003</v>
      </c>
      <c r="S267" s="10">
        <f t="shared" si="6"/>
        <v>-29.799999999999997</v>
      </c>
      <c r="T267" s="10">
        <f t="shared" si="6"/>
        <v>-43.2</v>
      </c>
      <c r="U267" s="10">
        <f t="shared" si="6"/>
        <v>-40.800000000000004</v>
      </c>
      <c r="V267" s="10">
        <f t="shared" si="6"/>
        <v>-31.400000000000002</v>
      </c>
      <c r="W267" s="10">
        <f t="shared" si="6"/>
        <v>-46.199999999999996</v>
      </c>
      <c r="X267" s="10">
        <f t="shared" si="6"/>
        <v>-51.800000000000004</v>
      </c>
      <c r="Y267" s="10">
        <f t="shared" si="6"/>
        <v>-56.199999999999996</v>
      </c>
      <c r="Z267" s="10">
        <f t="shared" si="6"/>
        <v>-51.000000000000007</v>
      </c>
      <c r="AA267" s="10">
        <f t="shared" si="6"/>
        <v>-44.699999999999989</v>
      </c>
      <c r="AB267" s="10">
        <f t="shared" si="6"/>
        <v>-42.800000000000004</v>
      </c>
      <c r="AC267" s="10">
        <f t="shared" si="6"/>
        <v>-32.999999999999993</v>
      </c>
      <c r="AD267" s="10">
        <f t="shared" si="6"/>
        <v>-42.099999999999987</v>
      </c>
      <c r="AE267" s="10">
        <f t="shared" si="6"/>
        <v>-19.899999999999999</v>
      </c>
      <c r="AF267" s="10">
        <f t="shared" si="6"/>
        <v>-23.36538461538462</v>
      </c>
    </row>
    <row r="268" spans="1:32" x14ac:dyDescent="0.2">
      <c r="A268" t="s">
        <v>571</v>
      </c>
      <c r="D268" s="10">
        <v>28.979677419354836</v>
      </c>
      <c r="E268" s="10">
        <f t="shared" ref="E268:AF268" si="7">SUM(E3:E22)-E4-E6-E7-E8-E16-E18-E22</f>
        <v>8.8000000000000007</v>
      </c>
      <c r="F268" s="10">
        <f t="shared" si="7"/>
        <v>5.0000000000000009</v>
      </c>
      <c r="G268" s="10">
        <f t="shared" si="7"/>
        <v>-1.9999999999999991</v>
      </c>
      <c r="H268" s="10">
        <f t="shared" si="7"/>
        <v>-11.399999999999997</v>
      </c>
      <c r="I268" s="10">
        <f t="shared" si="7"/>
        <v>11.399999999999999</v>
      </c>
      <c r="J268" s="10">
        <f t="shared" si="7"/>
        <v>9.8999999999999986</v>
      </c>
      <c r="K268" s="10">
        <f t="shared" si="7"/>
        <v>-2.3000000000000012</v>
      </c>
      <c r="L268" s="10">
        <f t="shared" si="7"/>
        <v>-8.8000000000000007</v>
      </c>
      <c r="M268" s="10">
        <f t="shared" si="7"/>
        <v>3.4</v>
      </c>
      <c r="N268" s="10">
        <f t="shared" si="7"/>
        <v>-8.6999999999999993</v>
      </c>
      <c r="O268" s="10">
        <f t="shared" si="7"/>
        <v>1.9999999999999996</v>
      </c>
      <c r="P268" s="10">
        <f t="shared" si="7"/>
        <v>-13.099999999999996</v>
      </c>
      <c r="Q268" s="10">
        <f t="shared" si="7"/>
        <v>-3.4000000000000008</v>
      </c>
      <c r="R268" s="10">
        <f t="shared" si="7"/>
        <v>12.600000000000005</v>
      </c>
      <c r="S268" s="10">
        <f t="shared" si="7"/>
        <v>-7.2</v>
      </c>
      <c r="T268" s="10">
        <f t="shared" si="7"/>
        <v>-23.099999999999994</v>
      </c>
      <c r="U268" s="10">
        <f t="shared" si="7"/>
        <v>-23.499999999999996</v>
      </c>
      <c r="V268" s="10">
        <f t="shared" si="7"/>
        <v>3.2</v>
      </c>
      <c r="W268" s="10">
        <f t="shared" si="7"/>
        <v>-30.29999999999999</v>
      </c>
      <c r="X268" s="10">
        <f t="shared" si="7"/>
        <v>-31.799999999999994</v>
      </c>
      <c r="Y268" s="10">
        <f t="shared" si="7"/>
        <v>-23.8</v>
      </c>
      <c r="Z268" s="10">
        <f t="shared" si="7"/>
        <v>-16.899999999999999</v>
      </c>
      <c r="AA268" s="10">
        <f t="shared" si="7"/>
        <v>-3.600000000000001</v>
      </c>
      <c r="AB268" s="10">
        <f t="shared" si="7"/>
        <v>-9.4999999999999982</v>
      </c>
      <c r="AC268" s="10">
        <f t="shared" si="7"/>
        <v>-17.899999999999999</v>
      </c>
      <c r="AD268" s="10">
        <f t="shared" si="7"/>
        <v>-24.099999999999998</v>
      </c>
      <c r="AE268" s="10">
        <f t="shared" si="7"/>
        <v>-9.9999999999999367E-2</v>
      </c>
      <c r="AF268" s="10">
        <f t="shared" si="7"/>
        <v>-7.888461538461538</v>
      </c>
    </row>
    <row r="269" spans="1:32" x14ac:dyDescent="0.2">
      <c r="A269" t="s">
        <v>572</v>
      </c>
      <c r="D269" s="10">
        <v>123.92612903225815</v>
      </c>
      <c r="E269" s="10">
        <f>SUM(E202:E261)-E205-E206-E207-E208-E209-E217-E219-E221-E223-E229-E232-E234-E237-E240-E241-E249-E253-E255-E258</f>
        <v>-6.9</v>
      </c>
      <c r="F269" s="10">
        <f t="shared" ref="F269:AF269" si="8">SUM(F202:F261)-F205-F206-F207-F208-F209-F217-F219-F221-F223-F229-F232-F234-F237-F240-F241-F249-F253-F255-F258</f>
        <v>-21.700000000000003</v>
      </c>
      <c r="G269" s="10">
        <f t="shared" si="8"/>
        <v>-2.8000000000000003</v>
      </c>
      <c r="H269" s="10">
        <f t="shared" si="8"/>
        <v>-60.199999999999974</v>
      </c>
      <c r="I269" s="10">
        <f t="shared" si="8"/>
        <v>-11.299999999999999</v>
      </c>
      <c r="J269" s="10">
        <f t="shared" si="8"/>
        <v>-6.6000000000000032</v>
      </c>
      <c r="K269" s="10">
        <f t="shared" si="8"/>
        <v>-17.100000000000005</v>
      </c>
      <c r="L269" s="10">
        <f t="shared" si="8"/>
        <v>-32.700000000000003</v>
      </c>
      <c r="M269" s="10">
        <f t="shared" si="8"/>
        <v>-20.900000000000002</v>
      </c>
      <c r="N269" s="10">
        <f t="shared" si="8"/>
        <v>-41.600000000000037</v>
      </c>
      <c r="O269" s="10">
        <f t="shared" si="8"/>
        <v>-22.299999999999986</v>
      </c>
      <c r="P269" s="10">
        <f t="shared" si="8"/>
        <v>42.300000000000004</v>
      </c>
      <c r="Q269" s="10">
        <f t="shared" si="8"/>
        <v>-58.4</v>
      </c>
      <c r="R269" s="10">
        <f t="shared" si="8"/>
        <v>-78.899999999999963</v>
      </c>
      <c r="S269" s="10">
        <f t="shared" si="8"/>
        <v>-76.899999999999977</v>
      </c>
      <c r="T269" s="10">
        <f t="shared" si="8"/>
        <v>-53.29999999999999</v>
      </c>
      <c r="U269" s="10">
        <f t="shared" si="8"/>
        <v>-57.200000000000017</v>
      </c>
      <c r="V269" s="10">
        <f t="shared" si="8"/>
        <v>-36.800000000000011</v>
      </c>
      <c r="W269" s="10">
        <f t="shared" si="8"/>
        <v>-37.300000000000011</v>
      </c>
      <c r="X269" s="10">
        <f t="shared" si="8"/>
        <v>-69.499999999999957</v>
      </c>
      <c r="Y269" s="10">
        <f t="shared" si="8"/>
        <v>-67.7</v>
      </c>
      <c r="Z269" s="10">
        <f t="shared" si="8"/>
        <v>-24.000000000000007</v>
      </c>
      <c r="AA269" s="10">
        <f t="shared" si="8"/>
        <v>-24.299999999999994</v>
      </c>
      <c r="AB269" s="10">
        <f t="shared" si="8"/>
        <v>-57.100000000000016</v>
      </c>
      <c r="AC269" s="10">
        <f t="shared" si="8"/>
        <v>-28.799999999999997</v>
      </c>
      <c r="AD269" s="10">
        <f t="shared" si="8"/>
        <v>-54.900000000000006</v>
      </c>
      <c r="AE269" s="10">
        <f t="shared" si="8"/>
        <v>-37.700000000000003</v>
      </c>
      <c r="AF269" s="10">
        <f t="shared" si="8"/>
        <v>-35.650000000000006</v>
      </c>
    </row>
    <row r="270" spans="1:32" x14ac:dyDescent="0.2">
      <c r="A270" t="s">
        <v>573</v>
      </c>
      <c r="D270" s="10">
        <v>70.388387096774224</v>
      </c>
      <c r="E270" s="10">
        <f>SUM(E158:E199)-E192-E190-E189-E188-E187-E186-E184-E179-E164-E163+E206</f>
        <v>-2.2000000000000006</v>
      </c>
      <c r="F270" s="10">
        <f t="shared" ref="F270:AF270" si="9">SUM(F158:F199)-F192-F190-F189-F188-F187-F186-F184-F179-F164-F163+F206</f>
        <v>5.5000000000000018</v>
      </c>
      <c r="G270" s="10">
        <f t="shared" si="9"/>
        <v>17.899999999999995</v>
      </c>
      <c r="H270" s="10">
        <f t="shared" si="9"/>
        <v>-47</v>
      </c>
      <c r="I270" s="10">
        <f t="shared" si="9"/>
        <v>-4.0000000000000018</v>
      </c>
      <c r="J270" s="10">
        <f t="shared" si="9"/>
        <v>-4.1000000000000014</v>
      </c>
      <c r="K270" s="10">
        <f t="shared" si="9"/>
        <v>-18.2</v>
      </c>
      <c r="L270" s="10">
        <f t="shared" si="9"/>
        <v>-16.999999999999996</v>
      </c>
      <c r="M270" s="10">
        <f t="shared" si="9"/>
        <v>-21.5</v>
      </c>
      <c r="N270" s="10">
        <f t="shared" si="9"/>
        <v>-16.7</v>
      </c>
      <c r="O270" s="10">
        <f t="shared" si="9"/>
        <v>-26.999999999999996</v>
      </c>
      <c r="P270" s="10">
        <f t="shared" si="9"/>
        <v>41.600000000000023</v>
      </c>
      <c r="Q270" s="10">
        <f t="shared" si="9"/>
        <v>-29.500000000000004</v>
      </c>
      <c r="R270" s="10">
        <f t="shared" si="9"/>
        <v>-51.600000000000016</v>
      </c>
      <c r="S270" s="10">
        <f t="shared" si="9"/>
        <v>-53.900000000000013</v>
      </c>
      <c r="T270" s="10">
        <f t="shared" si="9"/>
        <v>-54.79999999999999</v>
      </c>
      <c r="U270" s="10">
        <f t="shared" si="9"/>
        <v>-27.800000000000011</v>
      </c>
      <c r="V270" s="10">
        <f t="shared" si="9"/>
        <v>-0.39999999999999847</v>
      </c>
      <c r="W270" s="10">
        <f t="shared" si="9"/>
        <v>-44.8</v>
      </c>
      <c r="X270" s="10">
        <f t="shared" si="9"/>
        <v>-35.899999999999984</v>
      </c>
      <c r="Y270" s="10">
        <f t="shared" si="9"/>
        <v>-39.299999999999997</v>
      </c>
      <c r="Z270" s="10">
        <f t="shared" si="9"/>
        <v>-51.79999999999999</v>
      </c>
      <c r="AA270" s="10">
        <f t="shared" si="9"/>
        <v>-28.299999999999997</v>
      </c>
      <c r="AB270" s="10">
        <f t="shared" si="9"/>
        <v>-6.8000000000000007</v>
      </c>
      <c r="AC270" s="10">
        <f t="shared" si="9"/>
        <v>-17.599999999999994</v>
      </c>
      <c r="AD270" s="10">
        <f t="shared" si="9"/>
        <v>-4</v>
      </c>
      <c r="AE270" s="10">
        <f t="shared" si="9"/>
        <v>11.499999999999998</v>
      </c>
      <c r="AF270" s="10">
        <f t="shared" si="9"/>
        <v>-20.738461538461539</v>
      </c>
    </row>
    <row r="271" spans="1:32" x14ac:dyDescent="0.2">
      <c r="A271" t="s">
        <v>574</v>
      </c>
      <c r="D271" s="10">
        <v>25.196774193548386</v>
      </c>
      <c r="E271" s="10">
        <f t="shared" ref="E271:AF271" si="10">SUM(E141:E155)-E145-E146-E148-E154-E142</f>
        <v>15.800000000000004</v>
      </c>
      <c r="F271" s="10">
        <f t="shared" si="10"/>
        <v>0.40000000000000036</v>
      </c>
      <c r="G271" s="10">
        <f t="shared" si="10"/>
        <v>7.2</v>
      </c>
      <c r="H271" s="10">
        <f t="shared" si="10"/>
        <v>-12.299999999999999</v>
      </c>
      <c r="I271" s="10">
        <f t="shared" si="10"/>
        <v>9.3999999999999986</v>
      </c>
      <c r="J271" s="10">
        <f t="shared" si="10"/>
        <v>-5.6999999999999993</v>
      </c>
      <c r="K271" s="10">
        <f t="shared" si="10"/>
        <v>11.899999999999999</v>
      </c>
      <c r="L271" s="10">
        <f t="shared" si="10"/>
        <v>-1.6999999999999997</v>
      </c>
      <c r="M271" s="10">
        <f t="shared" si="10"/>
        <v>9.0000000000000018</v>
      </c>
      <c r="N271" s="10">
        <f t="shared" si="10"/>
        <v>0.80000000000000027</v>
      </c>
      <c r="O271" s="10">
        <f t="shared" si="10"/>
        <v>-4.0000000000000009</v>
      </c>
      <c r="P271" s="10">
        <f t="shared" si="10"/>
        <v>-15.199999999999998</v>
      </c>
      <c r="Q271" s="10">
        <f t="shared" si="10"/>
        <v>-19.599999999999998</v>
      </c>
      <c r="R271" s="10">
        <f t="shared" si="10"/>
        <v>-9.9000000000000021</v>
      </c>
      <c r="S271" s="10">
        <f t="shared" si="10"/>
        <v>7.2999999999999989</v>
      </c>
      <c r="T271" s="10">
        <f t="shared" si="10"/>
        <v>-8.6</v>
      </c>
      <c r="U271" s="10">
        <f t="shared" si="10"/>
        <v>-11.700000000000003</v>
      </c>
      <c r="V271" s="10">
        <f t="shared" si="10"/>
        <v>-6.4000000000000021</v>
      </c>
      <c r="W271" s="10">
        <f t="shared" si="10"/>
        <v>-11.200000000000003</v>
      </c>
      <c r="X271" s="10">
        <f t="shared" si="10"/>
        <v>-18.400000000000002</v>
      </c>
      <c r="Y271" s="10">
        <f t="shared" si="10"/>
        <v>-7.4000000000000012</v>
      </c>
      <c r="Z271" s="10">
        <f t="shared" si="10"/>
        <v>-26.600000000000005</v>
      </c>
      <c r="AA271" s="10">
        <f t="shared" si="10"/>
        <v>3.9000000000000008</v>
      </c>
      <c r="AB271" s="10">
        <f t="shared" si="10"/>
        <v>7.9999999999999982</v>
      </c>
      <c r="AC271" s="10">
        <f t="shared" si="10"/>
        <v>-10.700000000000003</v>
      </c>
      <c r="AD271" s="10">
        <f t="shared" si="10"/>
        <v>-23.1</v>
      </c>
      <c r="AE271" s="10">
        <f t="shared" si="10"/>
        <v>8.3000000000000007</v>
      </c>
      <c r="AF271" s="10">
        <f t="shared" si="10"/>
        <v>-4.569230769230769</v>
      </c>
    </row>
    <row r="272" spans="1:32" x14ac:dyDescent="0.2">
      <c r="A272" t="s">
        <v>575</v>
      </c>
      <c r="D272" s="10">
        <v>21.596774193548391</v>
      </c>
      <c r="E272" s="10">
        <f t="shared" ref="E272:AF272" si="11">SUM(E93:E137)-E94-E95-E98-E100-E101-E105-E109-E110-E111-E112-E113-E114-E115-E119-E120-E122-E123-E125-E130-E133</f>
        <v>-1.0999999999999996</v>
      </c>
      <c r="F272" s="10">
        <f t="shared" si="11"/>
        <v>14.999999999999998</v>
      </c>
      <c r="G272" s="10">
        <f t="shared" si="11"/>
        <v>-15.199999999999998</v>
      </c>
      <c r="H272" s="10">
        <f t="shared" si="11"/>
        <v>4.3</v>
      </c>
      <c r="I272" s="10">
        <f t="shared" si="11"/>
        <v>1.7000000000000008</v>
      </c>
      <c r="J272" s="10">
        <f t="shared" si="11"/>
        <v>2.1999999999999993</v>
      </c>
      <c r="K272" s="10">
        <f t="shared" si="11"/>
        <v>9.6</v>
      </c>
      <c r="L272" s="10">
        <f t="shared" si="11"/>
        <v>-19.3</v>
      </c>
      <c r="M272" s="10">
        <f t="shared" si="11"/>
        <v>-12.799999999999995</v>
      </c>
      <c r="N272" s="10">
        <f t="shared" si="11"/>
        <v>8.7999999999999972</v>
      </c>
      <c r="O272" s="10">
        <f t="shared" si="11"/>
        <v>-8.6999999999999993</v>
      </c>
      <c r="P272" s="10">
        <f t="shared" si="11"/>
        <v>-19.3</v>
      </c>
      <c r="Q272" s="10">
        <f t="shared" si="11"/>
        <v>-21.299999999999997</v>
      </c>
      <c r="R272" s="10">
        <f t="shared" si="11"/>
        <v>-8.7999999999999989</v>
      </c>
      <c r="S272" s="10">
        <f t="shared" si="11"/>
        <v>-15.299999999999995</v>
      </c>
      <c r="T272" s="10">
        <f t="shared" si="11"/>
        <v>-3.9000000000000017</v>
      </c>
      <c r="U272" s="10">
        <f t="shared" si="11"/>
        <v>-33.400000000000013</v>
      </c>
      <c r="V272" s="10">
        <f t="shared" si="11"/>
        <v>-23.999999999999993</v>
      </c>
      <c r="W272" s="10">
        <f t="shared" si="11"/>
        <v>-28.7</v>
      </c>
      <c r="X272" s="10">
        <f t="shared" si="11"/>
        <v>-14.299999999999995</v>
      </c>
      <c r="Y272" s="10">
        <f t="shared" si="11"/>
        <v>-30.100000000000009</v>
      </c>
      <c r="Z272" s="10">
        <f t="shared" si="11"/>
        <v>-30.799999999999994</v>
      </c>
      <c r="AA272" s="10">
        <f t="shared" si="11"/>
        <v>-6.1999999999999984</v>
      </c>
      <c r="AB272" s="10">
        <f t="shared" si="11"/>
        <v>-28.400000000000002</v>
      </c>
      <c r="AC272" s="10">
        <f t="shared" si="11"/>
        <v>-35.4</v>
      </c>
      <c r="AD272" s="10">
        <f t="shared" si="11"/>
        <v>-12.3</v>
      </c>
      <c r="AE272" s="10">
        <f t="shared" si="11"/>
        <v>-10.8</v>
      </c>
      <c r="AF272" s="10">
        <f t="shared" si="11"/>
        <v>-12.603846153846158</v>
      </c>
    </row>
    <row r="273" spans="1:32" x14ac:dyDescent="0.2">
      <c r="A273" t="s">
        <v>576</v>
      </c>
      <c r="D273" s="10">
        <v>59.339677419354835</v>
      </c>
      <c r="E273" s="10">
        <f t="shared" ref="E273:AF273" si="12">SUM(E49:E95)-E93-E85--E82-E81-E77-E74-E72-E71-E70-E69-E68-E66</f>
        <v>-26.000000000000004</v>
      </c>
      <c r="F273" s="10">
        <f t="shared" si="12"/>
        <v>-9.2999999999999989</v>
      </c>
      <c r="G273" s="10">
        <f t="shared" si="12"/>
        <v>-26.700000000000006</v>
      </c>
      <c r="H273" s="10">
        <f t="shared" si="12"/>
        <v>-10.899999999999995</v>
      </c>
      <c r="I273" s="10">
        <f t="shared" si="12"/>
        <v>4.4999999999999991</v>
      </c>
      <c r="J273" s="10">
        <f t="shared" si="12"/>
        <v>-6.1000000000000005</v>
      </c>
      <c r="K273" s="10">
        <f t="shared" si="12"/>
        <v>8.3999999999999968</v>
      </c>
      <c r="L273" s="10">
        <f t="shared" si="12"/>
        <v>-17.699999999999989</v>
      </c>
      <c r="M273" s="10">
        <f t="shared" si="12"/>
        <v>-27.300000000000004</v>
      </c>
      <c r="N273" s="10">
        <f t="shared" si="12"/>
        <v>-2.2000000000000011</v>
      </c>
      <c r="O273" s="10">
        <f t="shared" si="12"/>
        <v>-41.900000000000013</v>
      </c>
      <c r="P273" s="10">
        <f t="shared" si="12"/>
        <v>-45.700000000000017</v>
      </c>
      <c r="Q273" s="10">
        <f t="shared" si="12"/>
        <v>-26.7</v>
      </c>
      <c r="R273" s="10">
        <f t="shared" si="12"/>
        <v>1.2000000000000013</v>
      </c>
      <c r="S273" s="10">
        <f t="shared" si="12"/>
        <v>-43.599999999999987</v>
      </c>
      <c r="T273" s="10">
        <f t="shared" si="12"/>
        <v>-36.900000000000013</v>
      </c>
      <c r="U273" s="10">
        <f t="shared" si="12"/>
        <v>-70.000000000000028</v>
      </c>
      <c r="V273" s="10">
        <f t="shared" si="12"/>
        <v>-64.800000000000026</v>
      </c>
      <c r="W273" s="10">
        <f t="shared" si="12"/>
        <v>-58.600000000000016</v>
      </c>
      <c r="X273" s="10">
        <f t="shared" si="12"/>
        <v>-38.899999999999991</v>
      </c>
      <c r="Y273" s="10">
        <f t="shared" si="12"/>
        <v>-63.5</v>
      </c>
      <c r="Z273" s="10">
        <f t="shared" si="12"/>
        <v>-54.400000000000006</v>
      </c>
      <c r="AA273" s="10">
        <f t="shared" si="12"/>
        <v>-50.000000000000021</v>
      </c>
      <c r="AB273" s="10">
        <f t="shared" si="12"/>
        <v>-71.500000000000028</v>
      </c>
      <c r="AC273" s="10">
        <f t="shared" si="12"/>
        <v>-59.40000000000002</v>
      </c>
      <c r="AD273" s="10">
        <f t="shared" si="12"/>
        <v>-61.600000000000009</v>
      </c>
      <c r="AE273" s="10">
        <f t="shared" si="12"/>
        <v>-51.900000000000006</v>
      </c>
      <c r="AF273" s="10">
        <f t="shared" si="12"/>
        <v>-34.599999999999994</v>
      </c>
    </row>
    <row r="274" spans="1:32" x14ac:dyDescent="0.2">
      <c r="A274" t="s">
        <v>577</v>
      </c>
      <c r="D274" s="11">
        <v>392.74032258064528</v>
      </c>
      <c r="E274" s="18">
        <f>SUM(E267:E273)</f>
        <v>-8.0999999999999979</v>
      </c>
      <c r="F274" s="18">
        <f t="shared" ref="F274:AF274" si="13">SUM(F267:F273)</f>
        <v>-20.600000000000005</v>
      </c>
      <c r="G274" s="18">
        <f t="shared" si="13"/>
        <v>-37.000000000000014</v>
      </c>
      <c r="H274" s="18">
        <f t="shared" si="13"/>
        <v>-157.89999999999998</v>
      </c>
      <c r="I274" s="18">
        <f t="shared" si="13"/>
        <v>30.8</v>
      </c>
      <c r="J274" s="18">
        <f t="shared" si="13"/>
        <v>-5.5000000000000062</v>
      </c>
      <c r="K274" s="18">
        <f t="shared" si="13"/>
        <v>12.099999999999991</v>
      </c>
      <c r="L274" s="18">
        <f t="shared" si="13"/>
        <v>-109.8</v>
      </c>
      <c r="M274" s="18">
        <f t="shared" si="13"/>
        <v>-75.7</v>
      </c>
      <c r="N274" s="18">
        <f t="shared" si="13"/>
        <v>-46.400000000000048</v>
      </c>
      <c r="O274" s="18">
        <f t="shared" si="13"/>
        <v>-138.5</v>
      </c>
      <c r="P274" s="18">
        <f t="shared" si="13"/>
        <v>-44.499999999999986</v>
      </c>
      <c r="Q274" s="18">
        <f t="shared" si="13"/>
        <v>-169.89999999999998</v>
      </c>
      <c r="R274" s="18">
        <f t="shared" si="13"/>
        <v>-138.20000000000002</v>
      </c>
      <c r="S274" s="18">
        <f t="shared" si="13"/>
        <v>-219.39999999999995</v>
      </c>
      <c r="T274" s="18">
        <f t="shared" si="13"/>
        <v>-223.79999999999998</v>
      </c>
      <c r="U274" s="18">
        <f t="shared" si="13"/>
        <v>-264.40000000000003</v>
      </c>
      <c r="V274" s="18">
        <f t="shared" si="13"/>
        <v>-160.60000000000002</v>
      </c>
      <c r="W274" s="18">
        <f t="shared" si="13"/>
        <v>-257.10000000000002</v>
      </c>
      <c r="X274" s="18">
        <f t="shared" si="13"/>
        <v>-260.59999999999991</v>
      </c>
      <c r="Y274" s="18">
        <f t="shared" si="13"/>
        <v>-288</v>
      </c>
      <c r="Z274" s="18">
        <f t="shared" si="13"/>
        <v>-255.49999999999997</v>
      </c>
      <c r="AA274" s="18">
        <f t="shared" si="13"/>
        <v>-153.19999999999999</v>
      </c>
      <c r="AB274" s="18">
        <f t="shared" si="13"/>
        <v>-208.10000000000005</v>
      </c>
      <c r="AC274" s="18">
        <f t="shared" si="13"/>
        <v>-202.8</v>
      </c>
      <c r="AD274" s="18">
        <f t="shared" si="13"/>
        <v>-222.10000000000002</v>
      </c>
      <c r="AE274" s="18">
        <f t="shared" si="13"/>
        <v>-100.60000000000001</v>
      </c>
      <c r="AF274" s="18">
        <f t="shared" si="13"/>
        <v>-139.41538461538462</v>
      </c>
    </row>
    <row r="275" spans="1:32" x14ac:dyDescent="0.2">
      <c r="A275" t="s">
        <v>561</v>
      </c>
      <c r="D275" t="s">
        <v>561</v>
      </c>
      <c r="E275" s="16">
        <f t="shared" ref="E275:E281" si="14">AVERAGE(E267:AD267)</f>
        <v>-23.365384615384617</v>
      </c>
      <c r="F275" t="s">
        <v>539</v>
      </c>
    </row>
    <row r="276" spans="1:32" x14ac:dyDescent="0.2">
      <c r="A276" t="s">
        <v>562</v>
      </c>
      <c r="D276" t="s">
        <v>584</v>
      </c>
      <c r="E276" s="16">
        <f t="shared" si="14"/>
        <v>-7.8884615384615371</v>
      </c>
    </row>
    <row r="277" spans="1:32" x14ac:dyDescent="0.2">
      <c r="A277" t="s">
        <v>563</v>
      </c>
      <c r="D277" t="s">
        <v>585</v>
      </c>
      <c r="E277" s="16">
        <f t="shared" si="14"/>
        <v>-35.649999999999991</v>
      </c>
    </row>
    <row r="278" spans="1:32" x14ac:dyDescent="0.2">
      <c r="A278" t="s">
        <v>564</v>
      </c>
      <c r="D278" t="s">
        <v>564</v>
      </c>
      <c r="E278" s="16">
        <f t="shared" si="14"/>
        <v>-20.738461538461539</v>
      </c>
    </row>
    <row r="279" spans="1:32" x14ac:dyDescent="0.2">
      <c r="A279" t="s">
        <v>565</v>
      </c>
      <c r="D279" t="s">
        <v>586</v>
      </c>
      <c r="E279" s="16">
        <f t="shared" si="14"/>
        <v>-4.5692307692307708</v>
      </c>
    </row>
    <row r="280" spans="1:32" x14ac:dyDescent="0.2">
      <c r="A280" t="s">
        <v>566</v>
      </c>
      <c r="D280" t="s">
        <v>566</v>
      </c>
      <c r="E280" s="16">
        <f t="shared" si="14"/>
        <v>-12.603846153846151</v>
      </c>
    </row>
    <row r="281" spans="1:32" x14ac:dyDescent="0.2">
      <c r="A281" t="s">
        <v>567</v>
      </c>
      <c r="D281" t="s">
        <v>567</v>
      </c>
      <c r="E281" s="16">
        <f t="shared" si="14"/>
        <v>-34.600000000000009</v>
      </c>
    </row>
    <row r="282" spans="1:32" x14ac:dyDescent="0.2">
      <c r="A282" t="s">
        <v>568</v>
      </c>
      <c r="D282" t="s">
        <v>587</v>
      </c>
      <c r="E282" s="16">
        <f>SUM(E275:E281)</f>
        <v>-139.4153846153846</v>
      </c>
    </row>
    <row r="283" spans="1:32" x14ac:dyDescent="0.2">
      <c r="A283" t="s">
        <v>560</v>
      </c>
      <c r="E283" s="16">
        <f>AVERAGE(E274:AD274)</f>
        <v>-139.4153846153846</v>
      </c>
    </row>
  </sheetData>
  <mergeCells count="1">
    <mergeCell ref="B1:C1"/>
  </mergeCells>
  <conditionalFormatting sqref="B210">
    <cfRule type="containsText" dxfId="857" priority="703" operator="containsText" text="SE">
      <formula>NOT(ISERROR(SEARCH("SE",B210)))</formula>
    </cfRule>
    <cfRule type="containsText" dxfId="856" priority="704" operator="containsText" text="NE">
      <formula>NOT(ISERROR(SEARCH("NE",B210)))</formula>
    </cfRule>
    <cfRule type="containsText" dxfId="855" priority="705" operator="containsText" text="NO">
      <formula>NOT(ISERROR(SEARCH("NO",B210)))</formula>
    </cfRule>
    <cfRule type="containsText" dxfId="854" priority="706" operator="containsText" text="NW">
      <formula>NOT(ISERROR(SEARCH("NW",B210)))</formula>
    </cfRule>
    <cfRule type="containsText" dxfId="853" priority="707" operator="containsText" text="CW">
      <formula>NOT(ISERROR(SEARCH("CW",B210)))</formula>
    </cfRule>
    <cfRule type="containsText" dxfId="852" priority="708" operator="containsText" text="SW">
      <formula>NOT(ISERROR(SEARCH("SW",B210)))</formula>
    </cfRule>
  </conditionalFormatting>
  <conditionalFormatting sqref="B47">
    <cfRule type="containsText" dxfId="851" priority="847" operator="containsText" text="SE">
      <formula>NOT(ISERROR(SEARCH("SE",B47)))</formula>
    </cfRule>
    <cfRule type="containsText" dxfId="850" priority="848" operator="containsText" text="NE">
      <formula>NOT(ISERROR(SEARCH("NE",B47)))</formula>
    </cfRule>
    <cfRule type="containsText" dxfId="849" priority="849" operator="containsText" text="NO">
      <formula>NOT(ISERROR(SEARCH("NO",B47)))</formula>
    </cfRule>
    <cfRule type="containsText" dxfId="848" priority="850" operator="containsText" text="NW">
      <formula>NOT(ISERROR(SEARCH("NW",B47)))</formula>
    </cfRule>
    <cfRule type="containsText" dxfId="847" priority="851" operator="containsText" text="CW">
      <formula>NOT(ISERROR(SEARCH("CW",B47)))</formula>
    </cfRule>
    <cfRule type="containsText" dxfId="846" priority="852" operator="containsText" text="SW">
      <formula>NOT(ISERROR(SEARCH("SW",B47)))</formula>
    </cfRule>
  </conditionalFormatting>
  <conditionalFormatting sqref="B46">
    <cfRule type="containsText" dxfId="845" priority="841" operator="containsText" text="SE">
      <formula>NOT(ISERROR(SEARCH("SE",B46)))</formula>
    </cfRule>
    <cfRule type="containsText" dxfId="844" priority="842" operator="containsText" text="NE">
      <formula>NOT(ISERROR(SEARCH("NE",B46)))</formula>
    </cfRule>
    <cfRule type="containsText" dxfId="843" priority="843" operator="containsText" text="NO">
      <formula>NOT(ISERROR(SEARCH("NO",B46)))</formula>
    </cfRule>
    <cfRule type="containsText" dxfId="842" priority="844" operator="containsText" text="NW">
      <formula>NOT(ISERROR(SEARCH("NW",B46)))</formula>
    </cfRule>
    <cfRule type="containsText" dxfId="841" priority="845" operator="containsText" text="CW">
      <formula>NOT(ISERROR(SEARCH("CW",B46)))</formula>
    </cfRule>
    <cfRule type="containsText" dxfId="840" priority="846" operator="containsText" text="SW">
      <formula>NOT(ISERROR(SEARCH("SW",B46)))</formula>
    </cfRule>
  </conditionalFormatting>
  <conditionalFormatting sqref="B44">
    <cfRule type="containsText" dxfId="839" priority="835" operator="containsText" text="SE">
      <formula>NOT(ISERROR(SEARCH("SE",B44)))</formula>
    </cfRule>
    <cfRule type="containsText" dxfId="838" priority="836" operator="containsText" text="NE">
      <formula>NOT(ISERROR(SEARCH("NE",B44)))</formula>
    </cfRule>
    <cfRule type="containsText" dxfId="837" priority="837" operator="containsText" text="NO">
      <formula>NOT(ISERROR(SEARCH("NO",B44)))</formula>
    </cfRule>
    <cfRule type="containsText" dxfId="836" priority="838" operator="containsText" text="NW">
      <formula>NOT(ISERROR(SEARCH("NW",B44)))</formula>
    </cfRule>
    <cfRule type="containsText" dxfId="835" priority="839" operator="containsText" text="CW">
      <formula>NOT(ISERROR(SEARCH("CW",B44)))</formula>
    </cfRule>
    <cfRule type="containsText" dxfId="834" priority="840" operator="containsText" text="SW">
      <formula>NOT(ISERROR(SEARCH("SW",B44)))</formula>
    </cfRule>
  </conditionalFormatting>
  <conditionalFormatting sqref="B43">
    <cfRule type="containsText" dxfId="833" priority="829" operator="containsText" text="SE">
      <formula>NOT(ISERROR(SEARCH("SE",B43)))</formula>
    </cfRule>
    <cfRule type="containsText" dxfId="832" priority="830" operator="containsText" text="NE">
      <formula>NOT(ISERROR(SEARCH("NE",B43)))</formula>
    </cfRule>
    <cfRule type="containsText" dxfId="831" priority="831" operator="containsText" text="NO">
      <formula>NOT(ISERROR(SEARCH("NO",B43)))</formula>
    </cfRule>
    <cfRule type="containsText" dxfId="830" priority="832" operator="containsText" text="NW">
      <formula>NOT(ISERROR(SEARCH("NW",B43)))</formula>
    </cfRule>
    <cfRule type="containsText" dxfId="829" priority="833" operator="containsText" text="CW">
      <formula>NOT(ISERROR(SEARCH("CW",B43)))</formula>
    </cfRule>
    <cfRule type="containsText" dxfId="828" priority="834" operator="containsText" text="SW">
      <formula>NOT(ISERROR(SEARCH("SW",B43)))</formula>
    </cfRule>
  </conditionalFormatting>
  <conditionalFormatting sqref="B40">
    <cfRule type="containsText" dxfId="827" priority="823" operator="containsText" text="SE">
      <formula>NOT(ISERROR(SEARCH("SE",B40)))</formula>
    </cfRule>
    <cfRule type="containsText" dxfId="826" priority="824" operator="containsText" text="NE">
      <formula>NOT(ISERROR(SEARCH("NE",B40)))</formula>
    </cfRule>
    <cfRule type="containsText" dxfId="825" priority="825" operator="containsText" text="NO">
      <formula>NOT(ISERROR(SEARCH("NO",B40)))</formula>
    </cfRule>
    <cfRule type="containsText" dxfId="824" priority="826" operator="containsText" text="NW">
      <formula>NOT(ISERROR(SEARCH("NW",B40)))</formula>
    </cfRule>
    <cfRule type="containsText" dxfId="823" priority="827" operator="containsText" text="CW">
      <formula>NOT(ISERROR(SEARCH("CW",B40)))</formula>
    </cfRule>
    <cfRule type="containsText" dxfId="822" priority="828" operator="containsText" text="SW">
      <formula>NOT(ISERROR(SEARCH("SW",B40)))</formula>
    </cfRule>
  </conditionalFormatting>
  <conditionalFormatting sqref="B41">
    <cfRule type="containsText" dxfId="821" priority="817" operator="containsText" text="SE">
      <formula>NOT(ISERROR(SEARCH("SE",B41)))</formula>
    </cfRule>
    <cfRule type="containsText" dxfId="820" priority="818" operator="containsText" text="NE">
      <formula>NOT(ISERROR(SEARCH("NE",B41)))</formula>
    </cfRule>
    <cfRule type="containsText" dxfId="819" priority="819" operator="containsText" text="NO">
      <formula>NOT(ISERROR(SEARCH("NO",B41)))</formula>
    </cfRule>
    <cfRule type="containsText" dxfId="818" priority="820" operator="containsText" text="NW">
      <formula>NOT(ISERROR(SEARCH("NW",B41)))</formula>
    </cfRule>
    <cfRule type="containsText" dxfId="817" priority="821" operator="containsText" text="CW">
      <formula>NOT(ISERROR(SEARCH("CW",B41)))</formula>
    </cfRule>
    <cfRule type="containsText" dxfId="816" priority="822" operator="containsText" text="SW">
      <formula>NOT(ISERROR(SEARCH("SW",B41)))</formula>
    </cfRule>
  </conditionalFormatting>
  <conditionalFormatting sqref="B42">
    <cfRule type="containsText" dxfId="815" priority="811" operator="containsText" text="SE">
      <formula>NOT(ISERROR(SEARCH("SE",B42)))</formula>
    </cfRule>
    <cfRule type="containsText" dxfId="814" priority="812" operator="containsText" text="NE">
      <formula>NOT(ISERROR(SEARCH("NE",B42)))</formula>
    </cfRule>
    <cfRule type="containsText" dxfId="813" priority="813" operator="containsText" text="NO">
      <formula>NOT(ISERROR(SEARCH("NO",B42)))</formula>
    </cfRule>
    <cfRule type="containsText" dxfId="812" priority="814" operator="containsText" text="NW">
      <formula>NOT(ISERROR(SEARCH("NW",B42)))</formula>
    </cfRule>
    <cfRule type="containsText" dxfId="811" priority="815" operator="containsText" text="CW">
      <formula>NOT(ISERROR(SEARCH("CW",B42)))</formula>
    </cfRule>
    <cfRule type="containsText" dxfId="810" priority="816" operator="containsText" text="SW">
      <formula>NOT(ISERROR(SEARCH("SW",B42)))</formula>
    </cfRule>
  </conditionalFormatting>
  <conditionalFormatting sqref="B39">
    <cfRule type="containsText" dxfId="809" priority="805" operator="containsText" text="SE">
      <formula>NOT(ISERROR(SEARCH("SE",B39)))</formula>
    </cfRule>
    <cfRule type="containsText" dxfId="808" priority="806" operator="containsText" text="NE">
      <formula>NOT(ISERROR(SEARCH("NE",B39)))</formula>
    </cfRule>
    <cfRule type="containsText" dxfId="807" priority="807" operator="containsText" text="NO">
      <formula>NOT(ISERROR(SEARCH("NO",B39)))</formula>
    </cfRule>
    <cfRule type="containsText" dxfId="806" priority="808" operator="containsText" text="NW">
      <formula>NOT(ISERROR(SEARCH("NW",B39)))</formula>
    </cfRule>
    <cfRule type="containsText" dxfId="805" priority="809" operator="containsText" text="CW">
      <formula>NOT(ISERROR(SEARCH("CW",B39)))</formula>
    </cfRule>
    <cfRule type="containsText" dxfId="804" priority="810" operator="containsText" text="SW">
      <formula>NOT(ISERROR(SEARCH("SW",B39)))</formula>
    </cfRule>
  </conditionalFormatting>
  <conditionalFormatting sqref="B37">
    <cfRule type="containsText" dxfId="803" priority="799" operator="containsText" text="SE">
      <formula>NOT(ISERROR(SEARCH("SE",B37)))</formula>
    </cfRule>
    <cfRule type="containsText" dxfId="802" priority="800" operator="containsText" text="NE">
      <formula>NOT(ISERROR(SEARCH("NE",B37)))</formula>
    </cfRule>
    <cfRule type="containsText" dxfId="801" priority="801" operator="containsText" text="NO">
      <formula>NOT(ISERROR(SEARCH("NO",B37)))</formula>
    </cfRule>
    <cfRule type="containsText" dxfId="800" priority="802" operator="containsText" text="NW">
      <formula>NOT(ISERROR(SEARCH("NW",B37)))</formula>
    </cfRule>
    <cfRule type="containsText" dxfId="799" priority="803" operator="containsText" text="CW">
      <formula>NOT(ISERROR(SEARCH("CW",B37)))</formula>
    </cfRule>
    <cfRule type="containsText" dxfId="798" priority="804" operator="containsText" text="SW">
      <formula>NOT(ISERROR(SEARCH("SW",B37)))</formula>
    </cfRule>
  </conditionalFormatting>
  <conditionalFormatting sqref="B31">
    <cfRule type="containsText" dxfId="797" priority="793" operator="containsText" text="SE">
      <formula>NOT(ISERROR(SEARCH("SE",B31)))</formula>
    </cfRule>
    <cfRule type="containsText" dxfId="796" priority="794" operator="containsText" text="NE">
      <formula>NOT(ISERROR(SEARCH("NE",B31)))</formula>
    </cfRule>
    <cfRule type="containsText" dxfId="795" priority="795" operator="containsText" text="NO">
      <formula>NOT(ISERROR(SEARCH("NO",B31)))</formula>
    </cfRule>
    <cfRule type="containsText" dxfId="794" priority="796" operator="containsText" text="NW">
      <formula>NOT(ISERROR(SEARCH("NW",B31)))</formula>
    </cfRule>
    <cfRule type="containsText" dxfId="793" priority="797" operator="containsText" text="CW">
      <formula>NOT(ISERROR(SEARCH("CW",B31)))</formula>
    </cfRule>
    <cfRule type="containsText" dxfId="792" priority="798" operator="containsText" text="SW">
      <formula>NOT(ISERROR(SEARCH("SW",B31)))</formula>
    </cfRule>
  </conditionalFormatting>
  <conditionalFormatting sqref="B35">
    <cfRule type="containsText" dxfId="791" priority="787" operator="containsText" text="SE">
      <formula>NOT(ISERROR(SEARCH("SE",B35)))</formula>
    </cfRule>
    <cfRule type="containsText" dxfId="790" priority="788" operator="containsText" text="NE">
      <formula>NOT(ISERROR(SEARCH("NE",B35)))</formula>
    </cfRule>
    <cfRule type="containsText" dxfId="789" priority="789" operator="containsText" text="NO">
      <formula>NOT(ISERROR(SEARCH("NO",B35)))</formula>
    </cfRule>
    <cfRule type="containsText" dxfId="788" priority="790" operator="containsText" text="NW">
      <formula>NOT(ISERROR(SEARCH("NW",B35)))</formula>
    </cfRule>
    <cfRule type="containsText" dxfId="787" priority="791" operator="containsText" text="CW">
      <formula>NOT(ISERROR(SEARCH("CW",B35)))</formula>
    </cfRule>
    <cfRule type="containsText" dxfId="786" priority="792" operator="containsText" text="SW">
      <formula>NOT(ISERROR(SEARCH("SW",B35)))</formula>
    </cfRule>
  </conditionalFormatting>
  <conditionalFormatting sqref="B34">
    <cfRule type="containsText" dxfId="785" priority="781" operator="containsText" text="SE">
      <formula>NOT(ISERROR(SEARCH("SE",B34)))</formula>
    </cfRule>
    <cfRule type="containsText" dxfId="784" priority="782" operator="containsText" text="NE">
      <formula>NOT(ISERROR(SEARCH("NE",B34)))</formula>
    </cfRule>
    <cfRule type="containsText" dxfId="783" priority="783" operator="containsText" text="NO">
      <formula>NOT(ISERROR(SEARCH("NO",B34)))</formula>
    </cfRule>
    <cfRule type="containsText" dxfId="782" priority="784" operator="containsText" text="NW">
      <formula>NOT(ISERROR(SEARCH("NW",B34)))</formula>
    </cfRule>
    <cfRule type="containsText" dxfId="781" priority="785" operator="containsText" text="CW">
      <formula>NOT(ISERROR(SEARCH("CW",B34)))</formula>
    </cfRule>
    <cfRule type="containsText" dxfId="780" priority="786" operator="containsText" text="SW">
      <formula>NOT(ISERROR(SEARCH("SW",B34)))</formula>
    </cfRule>
  </conditionalFormatting>
  <conditionalFormatting sqref="B33">
    <cfRule type="containsText" dxfId="779" priority="775" operator="containsText" text="SE">
      <formula>NOT(ISERROR(SEARCH("SE",B33)))</formula>
    </cfRule>
    <cfRule type="containsText" dxfId="778" priority="776" operator="containsText" text="NE">
      <formula>NOT(ISERROR(SEARCH("NE",B33)))</formula>
    </cfRule>
    <cfRule type="containsText" dxfId="777" priority="777" operator="containsText" text="NO">
      <formula>NOT(ISERROR(SEARCH("NO",B33)))</formula>
    </cfRule>
    <cfRule type="containsText" dxfId="776" priority="778" operator="containsText" text="NW">
      <formula>NOT(ISERROR(SEARCH("NW",B33)))</formula>
    </cfRule>
    <cfRule type="containsText" dxfId="775" priority="779" operator="containsText" text="CW">
      <formula>NOT(ISERROR(SEARCH("CW",B33)))</formula>
    </cfRule>
    <cfRule type="containsText" dxfId="774" priority="780" operator="containsText" text="SW">
      <formula>NOT(ISERROR(SEARCH("SW",B33)))</formula>
    </cfRule>
  </conditionalFormatting>
  <conditionalFormatting sqref="B36">
    <cfRule type="containsText" dxfId="773" priority="769" operator="containsText" text="SE">
      <formula>NOT(ISERROR(SEARCH("SE",B36)))</formula>
    </cfRule>
    <cfRule type="containsText" dxfId="772" priority="770" operator="containsText" text="NE">
      <formula>NOT(ISERROR(SEARCH("NE",B36)))</formula>
    </cfRule>
    <cfRule type="containsText" dxfId="771" priority="771" operator="containsText" text="NO">
      <formula>NOT(ISERROR(SEARCH("NO",B36)))</formula>
    </cfRule>
    <cfRule type="containsText" dxfId="770" priority="772" operator="containsText" text="NW">
      <formula>NOT(ISERROR(SEARCH("NW",B36)))</formula>
    </cfRule>
    <cfRule type="containsText" dxfId="769" priority="773" operator="containsText" text="CW">
      <formula>NOT(ISERROR(SEARCH("CW",B36)))</formula>
    </cfRule>
    <cfRule type="containsText" dxfId="768" priority="774" operator="containsText" text="SW">
      <formula>NOT(ISERROR(SEARCH("SW",B36)))</formula>
    </cfRule>
  </conditionalFormatting>
  <conditionalFormatting sqref="B30">
    <cfRule type="containsText" dxfId="767" priority="763" operator="containsText" text="SE">
      <formula>NOT(ISERROR(SEARCH("SE",B30)))</formula>
    </cfRule>
    <cfRule type="containsText" dxfId="766" priority="764" operator="containsText" text="NE">
      <formula>NOT(ISERROR(SEARCH("NE",B30)))</formula>
    </cfRule>
    <cfRule type="containsText" dxfId="765" priority="765" operator="containsText" text="NO">
      <formula>NOT(ISERROR(SEARCH("NO",B30)))</formula>
    </cfRule>
    <cfRule type="containsText" dxfId="764" priority="766" operator="containsText" text="NW">
      <formula>NOT(ISERROR(SEARCH("NW",B30)))</formula>
    </cfRule>
    <cfRule type="containsText" dxfId="763" priority="767" operator="containsText" text="CW">
      <formula>NOT(ISERROR(SEARCH("CW",B30)))</formula>
    </cfRule>
    <cfRule type="containsText" dxfId="762" priority="768" operator="containsText" text="SW">
      <formula>NOT(ISERROR(SEARCH("SW",B30)))</formula>
    </cfRule>
  </conditionalFormatting>
  <conditionalFormatting sqref="B29">
    <cfRule type="containsText" dxfId="761" priority="757" operator="containsText" text="SE">
      <formula>NOT(ISERROR(SEARCH("SE",B29)))</formula>
    </cfRule>
    <cfRule type="containsText" dxfId="760" priority="758" operator="containsText" text="NE">
      <formula>NOT(ISERROR(SEARCH("NE",B29)))</formula>
    </cfRule>
    <cfRule type="containsText" dxfId="759" priority="759" operator="containsText" text="NO">
      <formula>NOT(ISERROR(SEARCH("NO",B29)))</formula>
    </cfRule>
    <cfRule type="containsText" dxfId="758" priority="760" operator="containsText" text="NW">
      <formula>NOT(ISERROR(SEARCH("NW",B29)))</formula>
    </cfRule>
    <cfRule type="containsText" dxfId="757" priority="761" operator="containsText" text="CW">
      <formula>NOT(ISERROR(SEARCH("CW",B29)))</formula>
    </cfRule>
    <cfRule type="containsText" dxfId="756" priority="762" operator="containsText" text="SW">
      <formula>NOT(ISERROR(SEARCH("SW",B29)))</formula>
    </cfRule>
  </conditionalFormatting>
  <conditionalFormatting sqref="B204">
    <cfRule type="containsText" dxfId="755" priority="751" operator="containsText" text="SE">
      <formula>NOT(ISERROR(SEARCH("SE",B204)))</formula>
    </cfRule>
    <cfRule type="containsText" dxfId="754" priority="752" operator="containsText" text="NE">
      <formula>NOT(ISERROR(SEARCH("NE",B204)))</formula>
    </cfRule>
    <cfRule type="containsText" dxfId="753" priority="753" operator="containsText" text="NO">
      <formula>NOT(ISERROR(SEARCH("NO",B204)))</formula>
    </cfRule>
    <cfRule type="containsText" dxfId="752" priority="754" operator="containsText" text="NW">
      <formula>NOT(ISERROR(SEARCH("NW",B204)))</formula>
    </cfRule>
    <cfRule type="containsText" dxfId="751" priority="755" operator="containsText" text="CW">
      <formula>NOT(ISERROR(SEARCH("CW",B204)))</formula>
    </cfRule>
    <cfRule type="containsText" dxfId="750" priority="756" operator="containsText" text="SW">
      <formula>NOT(ISERROR(SEARCH("SW",B204)))</formula>
    </cfRule>
  </conditionalFormatting>
  <conditionalFormatting sqref="B203">
    <cfRule type="containsText" dxfId="749" priority="745" operator="containsText" text="SE">
      <formula>NOT(ISERROR(SEARCH("SE",B203)))</formula>
    </cfRule>
    <cfRule type="containsText" dxfId="748" priority="746" operator="containsText" text="NE">
      <formula>NOT(ISERROR(SEARCH("NE",B203)))</formula>
    </cfRule>
    <cfRule type="containsText" dxfId="747" priority="747" operator="containsText" text="NO">
      <formula>NOT(ISERROR(SEARCH("NO",B203)))</formula>
    </cfRule>
    <cfRule type="containsText" dxfId="746" priority="748" operator="containsText" text="NW">
      <formula>NOT(ISERROR(SEARCH("NW",B203)))</formula>
    </cfRule>
    <cfRule type="containsText" dxfId="745" priority="749" operator="containsText" text="CW">
      <formula>NOT(ISERROR(SEARCH("CW",B203)))</formula>
    </cfRule>
    <cfRule type="containsText" dxfId="744" priority="750" operator="containsText" text="SW">
      <formula>NOT(ISERROR(SEARCH("SW",B203)))</formula>
    </cfRule>
  </conditionalFormatting>
  <conditionalFormatting sqref="B202">
    <cfRule type="containsText" dxfId="743" priority="739" operator="containsText" text="SE">
      <formula>NOT(ISERROR(SEARCH("SE",B202)))</formula>
    </cfRule>
    <cfRule type="containsText" dxfId="742" priority="740" operator="containsText" text="NE">
      <formula>NOT(ISERROR(SEARCH("NE",B202)))</formula>
    </cfRule>
    <cfRule type="containsText" dxfId="741" priority="741" operator="containsText" text="NO">
      <formula>NOT(ISERROR(SEARCH("NO",B202)))</formula>
    </cfRule>
    <cfRule type="containsText" dxfId="740" priority="742" operator="containsText" text="NW">
      <formula>NOT(ISERROR(SEARCH("NW",B202)))</formula>
    </cfRule>
    <cfRule type="containsText" dxfId="739" priority="743" operator="containsText" text="CW">
      <formula>NOT(ISERROR(SEARCH("CW",B202)))</formula>
    </cfRule>
    <cfRule type="containsText" dxfId="738" priority="744" operator="containsText" text="SW">
      <formula>NOT(ISERROR(SEARCH("SW",B202)))</formula>
    </cfRule>
  </conditionalFormatting>
  <conditionalFormatting sqref="B211">
    <cfRule type="containsText" dxfId="737" priority="733" operator="containsText" text="SE">
      <formula>NOT(ISERROR(SEARCH("SE",B211)))</formula>
    </cfRule>
    <cfRule type="containsText" dxfId="736" priority="734" operator="containsText" text="NE">
      <formula>NOT(ISERROR(SEARCH("NE",B211)))</formula>
    </cfRule>
    <cfRule type="containsText" dxfId="735" priority="735" operator="containsText" text="NO">
      <formula>NOT(ISERROR(SEARCH("NO",B211)))</formula>
    </cfRule>
    <cfRule type="containsText" dxfId="734" priority="736" operator="containsText" text="NW">
      <formula>NOT(ISERROR(SEARCH("NW",B211)))</formula>
    </cfRule>
    <cfRule type="containsText" dxfId="733" priority="737" operator="containsText" text="CW">
      <formula>NOT(ISERROR(SEARCH("CW",B211)))</formula>
    </cfRule>
    <cfRule type="containsText" dxfId="732" priority="738" operator="containsText" text="SW">
      <formula>NOT(ISERROR(SEARCH("SW",B211)))</formula>
    </cfRule>
  </conditionalFormatting>
  <conditionalFormatting sqref="B215">
    <cfRule type="containsText" dxfId="731" priority="727" operator="containsText" text="SE">
      <formula>NOT(ISERROR(SEARCH("SE",B215)))</formula>
    </cfRule>
    <cfRule type="containsText" dxfId="730" priority="728" operator="containsText" text="NE">
      <formula>NOT(ISERROR(SEARCH("NE",B215)))</formula>
    </cfRule>
    <cfRule type="containsText" dxfId="729" priority="729" operator="containsText" text="NO">
      <formula>NOT(ISERROR(SEARCH("NO",B215)))</formula>
    </cfRule>
    <cfRule type="containsText" dxfId="728" priority="730" operator="containsText" text="NW">
      <formula>NOT(ISERROR(SEARCH("NW",B215)))</formula>
    </cfRule>
    <cfRule type="containsText" dxfId="727" priority="731" operator="containsText" text="CW">
      <formula>NOT(ISERROR(SEARCH("CW",B215)))</formula>
    </cfRule>
    <cfRule type="containsText" dxfId="726" priority="732" operator="containsText" text="SW">
      <formula>NOT(ISERROR(SEARCH("SW",B215)))</formula>
    </cfRule>
  </conditionalFormatting>
  <conditionalFormatting sqref="B213">
    <cfRule type="containsText" dxfId="725" priority="721" operator="containsText" text="SE">
      <formula>NOT(ISERROR(SEARCH("SE",B213)))</formula>
    </cfRule>
    <cfRule type="containsText" dxfId="724" priority="722" operator="containsText" text="NE">
      <formula>NOT(ISERROR(SEARCH("NE",B213)))</formula>
    </cfRule>
    <cfRule type="containsText" dxfId="723" priority="723" operator="containsText" text="NO">
      <formula>NOT(ISERROR(SEARCH("NO",B213)))</formula>
    </cfRule>
    <cfRule type="containsText" dxfId="722" priority="724" operator="containsText" text="NW">
      <formula>NOT(ISERROR(SEARCH("NW",B213)))</formula>
    </cfRule>
    <cfRule type="containsText" dxfId="721" priority="725" operator="containsText" text="CW">
      <formula>NOT(ISERROR(SEARCH("CW",B213)))</formula>
    </cfRule>
    <cfRule type="containsText" dxfId="720" priority="726" operator="containsText" text="SW">
      <formula>NOT(ISERROR(SEARCH("SW",B213)))</formula>
    </cfRule>
  </conditionalFormatting>
  <conditionalFormatting sqref="B214">
    <cfRule type="containsText" dxfId="719" priority="715" operator="containsText" text="SE">
      <formula>NOT(ISERROR(SEARCH("SE",B214)))</formula>
    </cfRule>
    <cfRule type="containsText" dxfId="718" priority="716" operator="containsText" text="NE">
      <formula>NOT(ISERROR(SEARCH("NE",B214)))</formula>
    </cfRule>
    <cfRule type="containsText" dxfId="717" priority="717" operator="containsText" text="NO">
      <formula>NOT(ISERROR(SEARCH("NO",B214)))</formula>
    </cfRule>
    <cfRule type="containsText" dxfId="716" priority="718" operator="containsText" text="NW">
      <formula>NOT(ISERROR(SEARCH("NW",B214)))</formula>
    </cfRule>
    <cfRule type="containsText" dxfId="715" priority="719" operator="containsText" text="CW">
      <formula>NOT(ISERROR(SEARCH("CW",B214)))</formula>
    </cfRule>
    <cfRule type="containsText" dxfId="714" priority="720" operator="containsText" text="SW">
      <formula>NOT(ISERROR(SEARCH("SW",B214)))</formula>
    </cfRule>
  </conditionalFormatting>
  <conditionalFormatting sqref="B212">
    <cfRule type="containsText" dxfId="713" priority="709" operator="containsText" text="SE">
      <formula>NOT(ISERROR(SEARCH("SE",B212)))</formula>
    </cfRule>
    <cfRule type="containsText" dxfId="712" priority="710" operator="containsText" text="NE">
      <formula>NOT(ISERROR(SEARCH("NE",B212)))</formula>
    </cfRule>
    <cfRule type="containsText" dxfId="711" priority="711" operator="containsText" text="NO">
      <formula>NOT(ISERROR(SEARCH("NO",B212)))</formula>
    </cfRule>
    <cfRule type="containsText" dxfId="710" priority="712" operator="containsText" text="NW">
      <formula>NOT(ISERROR(SEARCH("NW",B212)))</formula>
    </cfRule>
    <cfRule type="containsText" dxfId="709" priority="713" operator="containsText" text="CW">
      <formula>NOT(ISERROR(SEARCH("CW",B212)))</formula>
    </cfRule>
    <cfRule type="containsText" dxfId="708" priority="714" operator="containsText" text="SW">
      <formula>NOT(ISERROR(SEARCH("SW",B212)))</formula>
    </cfRule>
  </conditionalFormatting>
  <conditionalFormatting sqref="B216">
    <cfRule type="containsText" dxfId="707" priority="697" operator="containsText" text="SE">
      <formula>NOT(ISERROR(SEARCH("SE",B216)))</formula>
    </cfRule>
    <cfRule type="containsText" dxfId="706" priority="698" operator="containsText" text="NE">
      <formula>NOT(ISERROR(SEARCH("NE",B216)))</formula>
    </cfRule>
    <cfRule type="containsText" dxfId="705" priority="699" operator="containsText" text="NO">
      <formula>NOT(ISERROR(SEARCH("NO",B216)))</formula>
    </cfRule>
    <cfRule type="containsText" dxfId="704" priority="700" operator="containsText" text="NW">
      <formula>NOT(ISERROR(SEARCH("NW",B216)))</formula>
    </cfRule>
    <cfRule type="containsText" dxfId="703" priority="701" operator="containsText" text="CW">
      <formula>NOT(ISERROR(SEARCH("CW",B216)))</formula>
    </cfRule>
    <cfRule type="containsText" dxfId="702" priority="702" operator="containsText" text="SW">
      <formula>NOT(ISERROR(SEARCH("SW",B216)))</formula>
    </cfRule>
  </conditionalFormatting>
  <conditionalFormatting sqref="B218">
    <cfRule type="containsText" dxfId="701" priority="691" operator="containsText" text="SE">
      <formula>NOT(ISERROR(SEARCH("SE",B218)))</formula>
    </cfRule>
    <cfRule type="containsText" dxfId="700" priority="692" operator="containsText" text="NE">
      <formula>NOT(ISERROR(SEARCH("NE",B218)))</formula>
    </cfRule>
    <cfRule type="containsText" dxfId="699" priority="693" operator="containsText" text="NO">
      <formula>NOT(ISERROR(SEARCH("NO",B218)))</formula>
    </cfRule>
    <cfRule type="containsText" dxfId="698" priority="694" operator="containsText" text="NW">
      <formula>NOT(ISERROR(SEARCH("NW",B218)))</formula>
    </cfRule>
    <cfRule type="containsText" dxfId="697" priority="695" operator="containsText" text="CW">
      <formula>NOT(ISERROR(SEARCH("CW",B218)))</formula>
    </cfRule>
    <cfRule type="containsText" dxfId="696" priority="696" operator="containsText" text="SW">
      <formula>NOT(ISERROR(SEARCH("SW",B218)))</formula>
    </cfRule>
  </conditionalFormatting>
  <conditionalFormatting sqref="B220">
    <cfRule type="containsText" dxfId="695" priority="685" operator="containsText" text="SE">
      <formula>NOT(ISERROR(SEARCH("SE",B220)))</formula>
    </cfRule>
    <cfRule type="containsText" dxfId="694" priority="686" operator="containsText" text="NE">
      <formula>NOT(ISERROR(SEARCH("NE",B220)))</formula>
    </cfRule>
    <cfRule type="containsText" dxfId="693" priority="687" operator="containsText" text="NO">
      <formula>NOT(ISERROR(SEARCH("NO",B220)))</formula>
    </cfRule>
    <cfRule type="containsText" dxfId="692" priority="688" operator="containsText" text="NW">
      <formula>NOT(ISERROR(SEARCH("NW",B220)))</formula>
    </cfRule>
    <cfRule type="containsText" dxfId="691" priority="689" operator="containsText" text="CW">
      <formula>NOT(ISERROR(SEARCH("CW",B220)))</formula>
    </cfRule>
    <cfRule type="containsText" dxfId="690" priority="690" operator="containsText" text="SW">
      <formula>NOT(ISERROR(SEARCH("SW",B220)))</formula>
    </cfRule>
  </conditionalFormatting>
  <conditionalFormatting sqref="B222">
    <cfRule type="containsText" dxfId="689" priority="679" operator="containsText" text="SE">
      <formula>NOT(ISERROR(SEARCH("SE",B222)))</formula>
    </cfRule>
    <cfRule type="containsText" dxfId="688" priority="680" operator="containsText" text="NE">
      <formula>NOT(ISERROR(SEARCH("NE",B222)))</formula>
    </cfRule>
    <cfRule type="containsText" dxfId="687" priority="681" operator="containsText" text="NO">
      <formula>NOT(ISERROR(SEARCH("NO",B222)))</formula>
    </cfRule>
    <cfRule type="containsText" dxfId="686" priority="682" operator="containsText" text="NW">
      <formula>NOT(ISERROR(SEARCH("NW",B222)))</formula>
    </cfRule>
    <cfRule type="containsText" dxfId="685" priority="683" operator="containsText" text="CW">
      <formula>NOT(ISERROR(SEARCH("CW",B222)))</formula>
    </cfRule>
    <cfRule type="containsText" dxfId="684" priority="684" operator="containsText" text="SW">
      <formula>NOT(ISERROR(SEARCH("SW",B222)))</formula>
    </cfRule>
  </conditionalFormatting>
  <conditionalFormatting sqref="B224">
    <cfRule type="containsText" dxfId="683" priority="673" operator="containsText" text="SE">
      <formula>NOT(ISERROR(SEARCH("SE",B224)))</formula>
    </cfRule>
    <cfRule type="containsText" dxfId="682" priority="674" operator="containsText" text="NE">
      <formula>NOT(ISERROR(SEARCH("NE",B224)))</formula>
    </cfRule>
    <cfRule type="containsText" dxfId="681" priority="675" operator="containsText" text="NO">
      <formula>NOT(ISERROR(SEARCH("NO",B224)))</formula>
    </cfRule>
    <cfRule type="containsText" dxfId="680" priority="676" operator="containsText" text="NW">
      <formula>NOT(ISERROR(SEARCH("NW",B224)))</formula>
    </cfRule>
    <cfRule type="containsText" dxfId="679" priority="677" operator="containsText" text="CW">
      <formula>NOT(ISERROR(SEARCH("CW",B224)))</formula>
    </cfRule>
    <cfRule type="containsText" dxfId="678" priority="678" operator="containsText" text="SW">
      <formula>NOT(ISERROR(SEARCH("SW",B224)))</formula>
    </cfRule>
  </conditionalFormatting>
  <conditionalFormatting sqref="B226">
    <cfRule type="containsText" dxfId="677" priority="667" operator="containsText" text="SE">
      <formula>NOT(ISERROR(SEARCH("SE",B226)))</formula>
    </cfRule>
    <cfRule type="containsText" dxfId="676" priority="668" operator="containsText" text="NE">
      <formula>NOT(ISERROR(SEARCH("NE",B226)))</formula>
    </cfRule>
    <cfRule type="containsText" dxfId="675" priority="669" operator="containsText" text="NO">
      <formula>NOT(ISERROR(SEARCH("NO",B226)))</formula>
    </cfRule>
    <cfRule type="containsText" dxfId="674" priority="670" operator="containsText" text="NW">
      <formula>NOT(ISERROR(SEARCH("NW",B226)))</formula>
    </cfRule>
    <cfRule type="containsText" dxfId="673" priority="671" operator="containsText" text="CW">
      <formula>NOT(ISERROR(SEARCH("CW",B226)))</formula>
    </cfRule>
    <cfRule type="containsText" dxfId="672" priority="672" operator="containsText" text="SW">
      <formula>NOT(ISERROR(SEARCH("SW",B226)))</formula>
    </cfRule>
  </conditionalFormatting>
  <conditionalFormatting sqref="B225">
    <cfRule type="containsText" dxfId="671" priority="661" operator="containsText" text="SE">
      <formula>NOT(ISERROR(SEARCH("SE",B225)))</formula>
    </cfRule>
    <cfRule type="containsText" dxfId="670" priority="662" operator="containsText" text="NE">
      <formula>NOT(ISERROR(SEARCH("NE",B225)))</formula>
    </cfRule>
    <cfRule type="containsText" dxfId="669" priority="663" operator="containsText" text="NO">
      <formula>NOT(ISERROR(SEARCH("NO",B225)))</formula>
    </cfRule>
    <cfRule type="containsText" dxfId="668" priority="664" operator="containsText" text="NW">
      <formula>NOT(ISERROR(SEARCH("NW",B225)))</formula>
    </cfRule>
    <cfRule type="containsText" dxfId="667" priority="665" operator="containsText" text="CW">
      <formula>NOT(ISERROR(SEARCH("CW",B225)))</formula>
    </cfRule>
    <cfRule type="containsText" dxfId="666" priority="666" operator="containsText" text="SW">
      <formula>NOT(ISERROR(SEARCH("SW",B225)))</formula>
    </cfRule>
  </conditionalFormatting>
  <conditionalFormatting sqref="B227">
    <cfRule type="containsText" dxfId="665" priority="655" operator="containsText" text="SE">
      <formula>NOT(ISERROR(SEARCH("SE",B227)))</formula>
    </cfRule>
    <cfRule type="containsText" dxfId="664" priority="656" operator="containsText" text="NE">
      <formula>NOT(ISERROR(SEARCH("NE",B227)))</formula>
    </cfRule>
    <cfRule type="containsText" dxfId="663" priority="657" operator="containsText" text="NO">
      <formula>NOT(ISERROR(SEARCH("NO",B227)))</formula>
    </cfRule>
    <cfRule type="containsText" dxfId="662" priority="658" operator="containsText" text="NW">
      <formula>NOT(ISERROR(SEARCH("NW",B227)))</formula>
    </cfRule>
    <cfRule type="containsText" dxfId="661" priority="659" operator="containsText" text="CW">
      <formula>NOT(ISERROR(SEARCH("CW",B227)))</formula>
    </cfRule>
    <cfRule type="containsText" dxfId="660" priority="660" operator="containsText" text="SW">
      <formula>NOT(ISERROR(SEARCH("SW",B227)))</formula>
    </cfRule>
  </conditionalFormatting>
  <conditionalFormatting sqref="B228">
    <cfRule type="containsText" dxfId="659" priority="649" operator="containsText" text="SE">
      <formula>NOT(ISERROR(SEARCH("SE",B228)))</formula>
    </cfRule>
    <cfRule type="containsText" dxfId="658" priority="650" operator="containsText" text="NE">
      <formula>NOT(ISERROR(SEARCH("NE",B228)))</formula>
    </cfRule>
    <cfRule type="containsText" dxfId="657" priority="651" operator="containsText" text="NO">
      <formula>NOT(ISERROR(SEARCH("NO",B228)))</formula>
    </cfRule>
    <cfRule type="containsText" dxfId="656" priority="652" operator="containsText" text="NW">
      <formula>NOT(ISERROR(SEARCH("NW",B228)))</formula>
    </cfRule>
    <cfRule type="containsText" dxfId="655" priority="653" operator="containsText" text="CW">
      <formula>NOT(ISERROR(SEARCH("CW",B228)))</formula>
    </cfRule>
    <cfRule type="containsText" dxfId="654" priority="654" operator="containsText" text="SW">
      <formula>NOT(ISERROR(SEARCH("SW",B228)))</formula>
    </cfRule>
  </conditionalFormatting>
  <conditionalFormatting sqref="B231">
    <cfRule type="containsText" dxfId="653" priority="643" operator="containsText" text="SE">
      <formula>NOT(ISERROR(SEARCH("SE",B231)))</formula>
    </cfRule>
    <cfRule type="containsText" dxfId="652" priority="644" operator="containsText" text="NE">
      <formula>NOT(ISERROR(SEARCH("NE",B231)))</formula>
    </cfRule>
    <cfRule type="containsText" dxfId="651" priority="645" operator="containsText" text="NO">
      <formula>NOT(ISERROR(SEARCH("NO",B231)))</formula>
    </cfRule>
    <cfRule type="containsText" dxfId="650" priority="646" operator="containsText" text="NW">
      <formula>NOT(ISERROR(SEARCH("NW",B231)))</formula>
    </cfRule>
    <cfRule type="containsText" dxfId="649" priority="647" operator="containsText" text="CW">
      <formula>NOT(ISERROR(SEARCH("CW",B231)))</formula>
    </cfRule>
    <cfRule type="containsText" dxfId="648" priority="648" operator="containsText" text="SW">
      <formula>NOT(ISERROR(SEARCH("SW",B231)))</formula>
    </cfRule>
  </conditionalFormatting>
  <conditionalFormatting sqref="B230">
    <cfRule type="containsText" dxfId="647" priority="637" operator="containsText" text="SE">
      <formula>NOT(ISERROR(SEARCH("SE",B230)))</formula>
    </cfRule>
    <cfRule type="containsText" dxfId="646" priority="638" operator="containsText" text="NE">
      <formula>NOT(ISERROR(SEARCH("NE",B230)))</formula>
    </cfRule>
    <cfRule type="containsText" dxfId="645" priority="639" operator="containsText" text="NO">
      <formula>NOT(ISERROR(SEARCH("NO",B230)))</formula>
    </cfRule>
    <cfRule type="containsText" dxfId="644" priority="640" operator="containsText" text="NW">
      <formula>NOT(ISERROR(SEARCH("NW",B230)))</formula>
    </cfRule>
    <cfRule type="containsText" dxfId="643" priority="641" operator="containsText" text="CW">
      <formula>NOT(ISERROR(SEARCH("CW",B230)))</formula>
    </cfRule>
    <cfRule type="containsText" dxfId="642" priority="642" operator="containsText" text="SW">
      <formula>NOT(ISERROR(SEARCH("SW",B230)))</formula>
    </cfRule>
  </conditionalFormatting>
  <conditionalFormatting sqref="B233">
    <cfRule type="containsText" dxfId="641" priority="631" operator="containsText" text="SE">
      <formula>NOT(ISERROR(SEARCH("SE",B233)))</formula>
    </cfRule>
    <cfRule type="containsText" dxfId="640" priority="632" operator="containsText" text="NE">
      <formula>NOT(ISERROR(SEARCH("NE",B233)))</formula>
    </cfRule>
    <cfRule type="containsText" dxfId="639" priority="633" operator="containsText" text="NO">
      <formula>NOT(ISERROR(SEARCH("NO",B233)))</formula>
    </cfRule>
    <cfRule type="containsText" dxfId="638" priority="634" operator="containsText" text="NW">
      <formula>NOT(ISERROR(SEARCH("NW",B233)))</formula>
    </cfRule>
    <cfRule type="containsText" dxfId="637" priority="635" operator="containsText" text="CW">
      <formula>NOT(ISERROR(SEARCH("CW",B233)))</formula>
    </cfRule>
    <cfRule type="containsText" dxfId="636" priority="636" operator="containsText" text="SW">
      <formula>NOT(ISERROR(SEARCH("SW",B233)))</formula>
    </cfRule>
  </conditionalFormatting>
  <conditionalFormatting sqref="B235">
    <cfRule type="containsText" dxfId="635" priority="625" operator="containsText" text="SE">
      <formula>NOT(ISERROR(SEARCH("SE",B235)))</formula>
    </cfRule>
    <cfRule type="containsText" dxfId="634" priority="626" operator="containsText" text="NE">
      <formula>NOT(ISERROR(SEARCH("NE",B235)))</formula>
    </cfRule>
    <cfRule type="containsText" dxfId="633" priority="627" operator="containsText" text="NO">
      <formula>NOT(ISERROR(SEARCH("NO",B235)))</formula>
    </cfRule>
    <cfRule type="containsText" dxfId="632" priority="628" operator="containsText" text="NW">
      <formula>NOT(ISERROR(SEARCH("NW",B235)))</formula>
    </cfRule>
    <cfRule type="containsText" dxfId="631" priority="629" operator="containsText" text="CW">
      <formula>NOT(ISERROR(SEARCH("CW",B235)))</formula>
    </cfRule>
    <cfRule type="containsText" dxfId="630" priority="630" operator="containsText" text="SW">
      <formula>NOT(ISERROR(SEARCH("SW",B235)))</formula>
    </cfRule>
  </conditionalFormatting>
  <conditionalFormatting sqref="B236">
    <cfRule type="containsText" dxfId="629" priority="619" operator="containsText" text="SE">
      <formula>NOT(ISERROR(SEARCH("SE",B236)))</formula>
    </cfRule>
    <cfRule type="containsText" dxfId="628" priority="620" operator="containsText" text="NE">
      <formula>NOT(ISERROR(SEARCH("NE",B236)))</formula>
    </cfRule>
    <cfRule type="containsText" dxfId="627" priority="621" operator="containsText" text="NO">
      <formula>NOT(ISERROR(SEARCH("NO",B236)))</formula>
    </cfRule>
    <cfRule type="containsText" dxfId="626" priority="622" operator="containsText" text="NW">
      <formula>NOT(ISERROR(SEARCH("NW",B236)))</formula>
    </cfRule>
    <cfRule type="containsText" dxfId="625" priority="623" operator="containsText" text="CW">
      <formula>NOT(ISERROR(SEARCH("CW",B236)))</formula>
    </cfRule>
    <cfRule type="containsText" dxfId="624" priority="624" operator="containsText" text="SW">
      <formula>NOT(ISERROR(SEARCH("SW",B236)))</formula>
    </cfRule>
  </conditionalFormatting>
  <conditionalFormatting sqref="B238">
    <cfRule type="containsText" dxfId="623" priority="613" operator="containsText" text="SE">
      <formula>NOT(ISERROR(SEARCH("SE",B238)))</formula>
    </cfRule>
    <cfRule type="containsText" dxfId="622" priority="614" operator="containsText" text="NE">
      <formula>NOT(ISERROR(SEARCH("NE",B238)))</formula>
    </cfRule>
    <cfRule type="containsText" dxfId="621" priority="615" operator="containsText" text="NO">
      <formula>NOT(ISERROR(SEARCH("NO",B238)))</formula>
    </cfRule>
    <cfRule type="containsText" dxfId="620" priority="616" operator="containsText" text="NW">
      <formula>NOT(ISERROR(SEARCH("NW",B238)))</formula>
    </cfRule>
    <cfRule type="containsText" dxfId="619" priority="617" operator="containsText" text="CW">
      <formula>NOT(ISERROR(SEARCH("CW",B238)))</formula>
    </cfRule>
    <cfRule type="containsText" dxfId="618" priority="618" operator="containsText" text="SW">
      <formula>NOT(ISERROR(SEARCH("SW",B238)))</formula>
    </cfRule>
  </conditionalFormatting>
  <conditionalFormatting sqref="B239">
    <cfRule type="containsText" dxfId="617" priority="607" operator="containsText" text="SE">
      <formula>NOT(ISERROR(SEARCH("SE",B239)))</formula>
    </cfRule>
    <cfRule type="containsText" dxfId="616" priority="608" operator="containsText" text="NE">
      <formula>NOT(ISERROR(SEARCH("NE",B239)))</formula>
    </cfRule>
    <cfRule type="containsText" dxfId="615" priority="609" operator="containsText" text="NO">
      <formula>NOT(ISERROR(SEARCH("NO",B239)))</formula>
    </cfRule>
    <cfRule type="containsText" dxfId="614" priority="610" operator="containsText" text="NW">
      <formula>NOT(ISERROR(SEARCH("NW",B239)))</formula>
    </cfRule>
    <cfRule type="containsText" dxfId="613" priority="611" operator="containsText" text="CW">
      <formula>NOT(ISERROR(SEARCH("CW",B239)))</formula>
    </cfRule>
    <cfRule type="containsText" dxfId="612" priority="612" operator="containsText" text="SW">
      <formula>NOT(ISERROR(SEARCH("SW",B239)))</formula>
    </cfRule>
  </conditionalFormatting>
  <conditionalFormatting sqref="B242">
    <cfRule type="containsText" dxfId="611" priority="601" operator="containsText" text="SE">
      <formula>NOT(ISERROR(SEARCH("SE",B242)))</formula>
    </cfRule>
    <cfRule type="containsText" dxfId="610" priority="602" operator="containsText" text="NE">
      <formula>NOT(ISERROR(SEARCH("NE",B242)))</formula>
    </cfRule>
    <cfRule type="containsText" dxfId="609" priority="603" operator="containsText" text="NO">
      <formula>NOT(ISERROR(SEARCH("NO",B242)))</formula>
    </cfRule>
    <cfRule type="containsText" dxfId="608" priority="604" operator="containsText" text="NW">
      <formula>NOT(ISERROR(SEARCH("NW",B242)))</formula>
    </cfRule>
    <cfRule type="containsText" dxfId="607" priority="605" operator="containsText" text="CW">
      <formula>NOT(ISERROR(SEARCH("CW",B242)))</formula>
    </cfRule>
    <cfRule type="containsText" dxfId="606" priority="606" operator="containsText" text="SW">
      <formula>NOT(ISERROR(SEARCH("SW",B242)))</formula>
    </cfRule>
  </conditionalFormatting>
  <conditionalFormatting sqref="B243">
    <cfRule type="containsText" dxfId="605" priority="595" operator="containsText" text="SE">
      <formula>NOT(ISERROR(SEARCH("SE",B243)))</formula>
    </cfRule>
    <cfRule type="containsText" dxfId="604" priority="596" operator="containsText" text="NE">
      <formula>NOT(ISERROR(SEARCH("NE",B243)))</formula>
    </cfRule>
    <cfRule type="containsText" dxfId="603" priority="597" operator="containsText" text="NO">
      <formula>NOT(ISERROR(SEARCH("NO",B243)))</formula>
    </cfRule>
    <cfRule type="containsText" dxfId="602" priority="598" operator="containsText" text="NW">
      <formula>NOT(ISERROR(SEARCH("NW",B243)))</formula>
    </cfRule>
    <cfRule type="containsText" dxfId="601" priority="599" operator="containsText" text="CW">
      <formula>NOT(ISERROR(SEARCH("CW",B243)))</formula>
    </cfRule>
    <cfRule type="containsText" dxfId="600" priority="600" operator="containsText" text="SW">
      <formula>NOT(ISERROR(SEARCH("SW",B243)))</formula>
    </cfRule>
  </conditionalFormatting>
  <conditionalFormatting sqref="B244">
    <cfRule type="containsText" dxfId="599" priority="589" operator="containsText" text="SE">
      <formula>NOT(ISERROR(SEARCH("SE",B244)))</formula>
    </cfRule>
    <cfRule type="containsText" dxfId="598" priority="590" operator="containsText" text="NE">
      <formula>NOT(ISERROR(SEARCH("NE",B244)))</formula>
    </cfRule>
    <cfRule type="containsText" dxfId="597" priority="591" operator="containsText" text="NO">
      <formula>NOT(ISERROR(SEARCH("NO",B244)))</formula>
    </cfRule>
    <cfRule type="containsText" dxfId="596" priority="592" operator="containsText" text="NW">
      <formula>NOT(ISERROR(SEARCH("NW",B244)))</formula>
    </cfRule>
    <cfRule type="containsText" dxfId="595" priority="593" operator="containsText" text="CW">
      <formula>NOT(ISERROR(SEARCH("CW",B244)))</formula>
    </cfRule>
    <cfRule type="containsText" dxfId="594" priority="594" operator="containsText" text="SW">
      <formula>NOT(ISERROR(SEARCH("SW",B244)))</formula>
    </cfRule>
  </conditionalFormatting>
  <conditionalFormatting sqref="B245">
    <cfRule type="containsText" dxfId="593" priority="583" operator="containsText" text="SE">
      <formula>NOT(ISERROR(SEARCH("SE",B245)))</formula>
    </cfRule>
    <cfRule type="containsText" dxfId="592" priority="584" operator="containsText" text="NE">
      <formula>NOT(ISERROR(SEARCH("NE",B245)))</formula>
    </cfRule>
    <cfRule type="containsText" dxfId="591" priority="585" operator="containsText" text="NO">
      <formula>NOT(ISERROR(SEARCH("NO",B245)))</formula>
    </cfRule>
    <cfRule type="containsText" dxfId="590" priority="586" operator="containsText" text="NW">
      <formula>NOT(ISERROR(SEARCH("NW",B245)))</formula>
    </cfRule>
    <cfRule type="containsText" dxfId="589" priority="587" operator="containsText" text="CW">
      <formula>NOT(ISERROR(SEARCH("CW",B245)))</formula>
    </cfRule>
    <cfRule type="containsText" dxfId="588" priority="588" operator="containsText" text="SW">
      <formula>NOT(ISERROR(SEARCH("SW",B245)))</formula>
    </cfRule>
  </conditionalFormatting>
  <conditionalFormatting sqref="B246">
    <cfRule type="containsText" dxfId="587" priority="577" operator="containsText" text="SE">
      <formula>NOT(ISERROR(SEARCH("SE",B246)))</formula>
    </cfRule>
    <cfRule type="containsText" dxfId="586" priority="578" operator="containsText" text="NE">
      <formula>NOT(ISERROR(SEARCH("NE",B246)))</formula>
    </cfRule>
    <cfRule type="containsText" dxfId="585" priority="579" operator="containsText" text="NO">
      <formula>NOT(ISERROR(SEARCH("NO",B246)))</formula>
    </cfRule>
    <cfRule type="containsText" dxfId="584" priority="580" operator="containsText" text="NW">
      <formula>NOT(ISERROR(SEARCH("NW",B246)))</formula>
    </cfRule>
    <cfRule type="containsText" dxfId="583" priority="581" operator="containsText" text="CW">
      <formula>NOT(ISERROR(SEARCH("CW",B246)))</formula>
    </cfRule>
    <cfRule type="containsText" dxfId="582" priority="582" operator="containsText" text="SW">
      <formula>NOT(ISERROR(SEARCH("SW",B246)))</formula>
    </cfRule>
  </conditionalFormatting>
  <conditionalFormatting sqref="B158">
    <cfRule type="containsText" dxfId="581" priority="571" operator="containsText" text="SE">
      <formula>NOT(ISERROR(SEARCH("SE",B158)))</formula>
    </cfRule>
    <cfRule type="containsText" dxfId="580" priority="572" operator="containsText" text="NE">
      <formula>NOT(ISERROR(SEARCH("NE",B158)))</formula>
    </cfRule>
    <cfRule type="containsText" dxfId="579" priority="573" operator="containsText" text="NO">
      <formula>NOT(ISERROR(SEARCH("NO",B158)))</formula>
    </cfRule>
    <cfRule type="containsText" dxfId="578" priority="574" operator="containsText" text="NW">
      <formula>NOT(ISERROR(SEARCH("NW",B158)))</formula>
    </cfRule>
    <cfRule type="containsText" dxfId="577" priority="575" operator="containsText" text="CW">
      <formula>NOT(ISERROR(SEARCH("CW",B158)))</formula>
    </cfRule>
    <cfRule type="containsText" dxfId="576" priority="576" operator="containsText" text="SW">
      <formula>NOT(ISERROR(SEARCH("SW",B158)))</formula>
    </cfRule>
  </conditionalFormatting>
  <conditionalFormatting sqref="B159">
    <cfRule type="containsText" dxfId="575" priority="565" operator="containsText" text="SE">
      <formula>NOT(ISERROR(SEARCH("SE",B159)))</formula>
    </cfRule>
    <cfRule type="containsText" dxfId="574" priority="566" operator="containsText" text="NE">
      <formula>NOT(ISERROR(SEARCH("NE",B159)))</formula>
    </cfRule>
    <cfRule type="containsText" dxfId="573" priority="567" operator="containsText" text="NO">
      <formula>NOT(ISERROR(SEARCH("NO",B159)))</formula>
    </cfRule>
    <cfRule type="containsText" dxfId="572" priority="568" operator="containsText" text="NW">
      <formula>NOT(ISERROR(SEARCH("NW",B159)))</formula>
    </cfRule>
    <cfRule type="containsText" dxfId="571" priority="569" operator="containsText" text="CW">
      <formula>NOT(ISERROR(SEARCH("CW",B159)))</formula>
    </cfRule>
    <cfRule type="containsText" dxfId="570" priority="570" operator="containsText" text="SW">
      <formula>NOT(ISERROR(SEARCH("SW",B159)))</formula>
    </cfRule>
  </conditionalFormatting>
  <conditionalFormatting sqref="B160">
    <cfRule type="containsText" dxfId="569" priority="559" operator="containsText" text="SE">
      <formula>NOT(ISERROR(SEARCH("SE",B160)))</formula>
    </cfRule>
    <cfRule type="containsText" dxfId="568" priority="560" operator="containsText" text="NE">
      <formula>NOT(ISERROR(SEARCH("NE",B160)))</formula>
    </cfRule>
    <cfRule type="containsText" dxfId="567" priority="561" operator="containsText" text="NO">
      <formula>NOT(ISERROR(SEARCH("NO",B160)))</formula>
    </cfRule>
    <cfRule type="containsText" dxfId="566" priority="562" operator="containsText" text="NW">
      <formula>NOT(ISERROR(SEARCH("NW",B160)))</formula>
    </cfRule>
    <cfRule type="containsText" dxfId="565" priority="563" operator="containsText" text="CW">
      <formula>NOT(ISERROR(SEARCH("CW",B160)))</formula>
    </cfRule>
    <cfRule type="containsText" dxfId="564" priority="564" operator="containsText" text="SW">
      <formula>NOT(ISERROR(SEARCH("SW",B160)))</formula>
    </cfRule>
  </conditionalFormatting>
  <conditionalFormatting sqref="B161">
    <cfRule type="containsText" dxfId="563" priority="553" operator="containsText" text="SE">
      <formula>NOT(ISERROR(SEARCH("SE",B161)))</formula>
    </cfRule>
    <cfRule type="containsText" dxfId="562" priority="554" operator="containsText" text="NE">
      <formula>NOT(ISERROR(SEARCH("NE",B161)))</formula>
    </cfRule>
    <cfRule type="containsText" dxfId="561" priority="555" operator="containsText" text="NO">
      <formula>NOT(ISERROR(SEARCH("NO",B161)))</formula>
    </cfRule>
    <cfRule type="containsText" dxfId="560" priority="556" operator="containsText" text="NW">
      <formula>NOT(ISERROR(SEARCH("NW",B161)))</formula>
    </cfRule>
    <cfRule type="containsText" dxfId="559" priority="557" operator="containsText" text="CW">
      <formula>NOT(ISERROR(SEARCH("CW",B161)))</formula>
    </cfRule>
    <cfRule type="containsText" dxfId="558" priority="558" operator="containsText" text="SW">
      <formula>NOT(ISERROR(SEARCH("SW",B161)))</formula>
    </cfRule>
  </conditionalFormatting>
  <conditionalFormatting sqref="B162">
    <cfRule type="containsText" dxfId="557" priority="547" operator="containsText" text="SE">
      <formula>NOT(ISERROR(SEARCH("SE",B162)))</formula>
    </cfRule>
    <cfRule type="containsText" dxfId="556" priority="548" operator="containsText" text="NE">
      <formula>NOT(ISERROR(SEARCH("NE",B162)))</formula>
    </cfRule>
    <cfRule type="containsText" dxfId="555" priority="549" operator="containsText" text="NO">
      <formula>NOT(ISERROR(SEARCH("NO",B162)))</formula>
    </cfRule>
    <cfRule type="containsText" dxfId="554" priority="550" operator="containsText" text="NW">
      <formula>NOT(ISERROR(SEARCH("NW",B162)))</formula>
    </cfRule>
    <cfRule type="containsText" dxfId="553" priority="551" operator="containsText" text="CW">
      <formula>NOT(ISERROR(SEARCH("CW",B162)))</formula>
    </cfRule>
    <cfRule type="containsText" dxfId="552" priority="552" operator="containsText" text="SW">
      <formula>NOT(ISERROR(SEARCH("SW",B162)))</formula>
    </cfRule>
  </conditionalFormatting>
  <conditionalFormatting sqref="B167">
    <cfRule type="containsText" dxfId="551" priority="541" operator="containsText" text="SE">
      <formula>NOT(ISERROR(SEARCH("SE",B167)))</formula>
    </cfRule>
    <cfRule type="containsText" dxfId="550" priority="542" operator="containsText" text="NE">
      <formula>NOT(ISERROR(SEARCH("NE",B167)))</formula>
    </cfRule>
    <cfRule type="containsText" dxfId="549" priority="543" operator="containsText" text="NO">
      <formula>NOT(ISERROR(SEARCH("NO",B167)))</formula>
    </cfRule>
    <cfRule type="containsText" dxfId="548" priority="544" operator="containsText" text="NW">
      <formula>NOT(ISERROR(SEARCH("NW",B167)))</formula>
    </cfRule>
    <cfRule type="containsText" dxfId="547" priority="545" operator="containsText" text="CW">
      <formula>NOT(ISERROR(SEARCH("CW",B167)))</formula>
    </cfRule>
    <cfRule type="containsText" dxfId="546" priority="546" operator="containsText" text="SW">
      <formula>NOT(ISERROR(SEARCH("SW",B167)))</formula>
    </cfRule>
  </conditionalFormatting>
  <conditionalFormatting sqref="B169">
    <cfRule type="containsText" dxfId="545" priority="535" operator="containsText" text="SE">
      <formula>NOT(ISERROR(SEARCH("SE",B169)))</formula>
    </cfRule>
    <cfRule type="containsText" dxfId="544" priority="536" operator="containsText" text="NE">
      <formula>NOT(ISERROR(SEARCH("NE",B169)))</formula>
    </cfRule>
    <cfRule type="containsText" dxfId="543" priority="537" operator="containsText" text="NO">
      <formula>NOT(ISERROR(SEARCH("NO",B169)))</formula>
    </cfRule>
    <cfRule type="containsText" dxfId="542" priority="538" operator="containsText" text="NW">
      <formula>NOT(ISERROR(SEARCH("NW",B169)))</formula>
    </cfRule>
    <cfRule type="containsText" dxfId="541" priority="539" operator="containsText" text="CW">
      <formula>NOT(ISERROR(SEARCH("CW",B169)))</formula>
    </cfRule>
    <cfRule type="containsText" dxfId="540" priority="540" operator="containsText" text="SW">
      <formula>NOT(ISERROR(SEARCH("SW",B169)))</formula>
    </cfRule>
  </conditionalFormatting>
  <conditionalFormatting sqref="B165">
    <cfRule type="containsText" dxfId="539" priority="529" operator="containsText" text="SE">
      <formula>NOT(ISERROR(SEARCH("SE",B165)))</formula>
    </cfRule>
    <cfRule type="containsText" dxfId="538" priority="530" operator="containsText" text="NE">
      <formula>NOT(ISERROR(SEARCH("NE",B165)))</formula>
    </cfRule>
    <cfRule type="containsText" dxfId="537" priority="531" operator="containsText" text="NO">
      <formula>NOT(ISERROR(SEARCH("NO",B165)))</formula>
    </cfRule>
    <cfRule type="containsText" dxfId="536" priority="532" operator="containsText" text="NW">
      <formula>NOT(ISERROR(SEARCH("NW",B165)))</formula>
    </cfRule>
    <cfRule type="containsText" dxfId="535" priority="533" operator="containsText" text="CW">
      <formula>NOT(ISERROR(SEARCH("CW",B165)))</formula>
    </cfRule>
    <cfRule type="containsText" dxfId="534" priority="534" operator="containsText" text="SW">
      <formula>NOT(ISERROR(SEARCH("SW",B165)))</formula>
    </cfRule>
  </conditionalFormatting>
  <conditionalFormatting sqref="B168">
    <cfRule type="containsText" dxfId="533" priority="523" operator="containsText" text="SE">
      <formula>NOT(ISERROR(SEARCH("SE",B168)))</formula>
    </cfRule>
    <cfRule type="containsText" dxfId="532" priority="524" operator="containsText" text="NE">
      <formula>NOT(ISERROR(SEARCH("NE",B168)))</formula>
    </cfRule>
    <cfRule type="containsText" dxfId="531" priority="525" operator="containsText" text="NO">
      <formula>NOT(ISERROR(SEARCH("NO",B168)))</formula>
    </cfRule>
    <cfRule type="containsText" dxfId="530" priority="526" operator="containsText" text="NW">
      <formula>NOT(ISERROR(SEARCH("NW",B168)))</formula>
    </cfRule>
    <cfRule type="containsText" dxfId="529" priority="527" operator="containsText" text="CW">
      <formula>NOT(ISERROR(SEARCH("CW",B168)))</formula>
    </cfRule>
    <cfRule type="containsText" dxfId="528" priority="528" operator="containsText" text="SW">
      <formula>NOT(ISERROR(SEARCH("SW",B168)))</formula>
    </cfRule>
  </conditionalFormatting>
  <conditionalFormatting sqref="B170">
    <cfRule type="containsText" dxfId="527" priority="517" operator="containsText" text="SE">
      <formula>NOT(ISERROR(SEARCH("SE",B170)))</formula>
    </cfRule>
    <cfRule type="containsText" dxfId="526" priority="518" operator="containsText" text="NE">
      <formula>NOT(ISERROR(SEARCH("NE",B170)))</formula>
    </cfRule>
    <cfRule type="containsText" dxfId="525" priority="519" operator="containsText" text="NO">
      <formula>NOT(ISERROR(SEARCH("NO",B170)))</formula>
    </cfRule>
    <cfRule type="containsText" dxfId="524" priority="520" operator="containsText" text="NW">
      <formula>NOT(ISERROR(SEARCH("NW",B170)))</formula>
    </cfRule>
    <cfRule type="containsText" dxfId="523" priority="521" operator="containsText" text="CW">
      <formula>NOT(ISERROR(SEARCH("CW",B170)))</formula>
    </cfRule>
    <cfRule type="containsText" dxfId="522" priority="522" operator="containsText" text="SW">
      <formula>NOT(ISERROR(SEARCH("SW",B170)))</formula>
    </cfRule>
  </conditionalFormatting>
  <conditionalFormatting sqref="B174">
    <cfRule type="containsText" dxfId="521" priority="511" operator="containsText" text="SE">
      <formula>NOT(ISERROR(SEARCH("SE",B174)))</formula>
    </cfRule>
    <cfRule type="containsText" dxfId="520" priority="512" operator="containsText" text="NE">
      <formula>NOT(ISERROR(SEARCH("NE",B174)))</formula>
    </cfRule>
    <cfRule type="containsText" dxfId="519" priority="513" operator="containsText" text="NO">
      <formula>NOT(ISERROR(SEARCH("NO",B174)))</formula>
    </cfRule>
    <cfRule type="containsText" dxfId="518" priority="514" operator="containsText" text="NW">
      <formula>NOT(ISERROR(SEARCH("NW",B174)))</formula>
    </cfRule>
    <cfRule type="containsText" dxfId="517" priority="515" operator="containsText" text="CW">
      <formula>NOT(ISERROR(SEARCH("CW",B174)))</formula>
    </cfRule>
    <cfRule type="containsText" dxfId="516" priority="516" operator="containsText" text="SW">
      <formula>NOT(ISERROR(SEARCH("SW",B174)))</formula>
    </cfRule>
  </conditionalFormatting>
  <conditionalFormatting sqref="B173">
    <cfRule type="containsText" dxfId="515" priority="505" operator="containsText" text="SE">
      <formula>NOT(ISERROR(SEARCH("SE",B173)))</formula>
    </cfRule>
    <cfRule type="containsText" dxfId="514" priority="506" operator="containsText" text="NE">
      <formula>NOT(ISERROR(SEARCH("NE",B173)))</formula>
    </cfRule>
    <cfRule type="containsText" dxfId="513" priority="507" operator="containsText" text="NO">
      <formula>NOT(ISERROR(SEARCH("NO",B173)))</formula>
    </cfRule>
    <cfRule type="containsText" dxfId="512" priority="508" operator="containsText" text="NW">
      <formula>NOT(ISERROR(SEARCH("NW",B173)))</formula>
    </cfRule>
    <cfRule type="containsText" dxfId="511" priority="509" operator="containsText" text="CW">
      <formula>NOT(ISERROR(SEARCH("CW",B173)))</formula>
    </cfRule>
    <cfRule type="containsText" dxfId="510" priority="510" operator="containsText" text="SW">
      <formula>NOT(ISERROR(SEARCH("SW",B173)))</formula>
    </cfRule>
  </conditionalFormatting>
  <conditionalFormatting sqref="B175">
    <cfRule type="containsText" dxfId="509" priority="499" operator="containsText" text="SE">
      <formula>NOT(ISERROR(SEARCH("SE",B175)))</formula>
    </cfRule>
    <cfRule type="containsText" dxfId="508" priority="500" operator="containsText" text="NE">
      <formula>NOT(ISERROR(SEARCH("NE",B175)))</formula>
    </cfRule>
    <cfRule type="containsText" dxfId="507" priority="501" operator="containsText" text="NO">
      <formula>NOT(ISERROR(SEARCH("NO",B175)))</formula>
    </cfRule>
    <cfRule type="containsText" dxfId="506" priority="502" operator="containsText" text="NW">
      <formula>NOT(ISERROR(SEARCH("NW",B175)))</formula>
    </cfRule>
    <cfRule type="containsText" dxfId="505" priority="503" operator="containsText" text="CW">
      <formula>NOT(ISERROR(SEARCH("CW",B175)))</formula>
    </cfRule>
    <cfRule type="containsText" dxfId="504" priority="504" operator="containsText" text="SW">
      <formula>NOT(ISERROR(SEARCH("SW",B175)))</formula>
    </cfRule>
  </conditionalFormatting>
  <conditionalFormatting sqref="B176">
    <cfRule type="containsText" dxfId="503" priority="493" operator="containsText" text="SE">
      <formula>NOT(ISERROR(SEARCH("SE",B176)))</formula>
    </cfRule>
    <cfRule type="containsText" dxfId="502" priority="494" operator="containsText" text="NE">
      <formula>NOT(ISERROR(SEARCH("NE",B176)))</formula>
    </cfRule>
    <cfRule type="containsText" dxfId="501" priority="495" operator="containsText" text="NO">
      <formula>NOT(ISERROR(SEARCH("NO",B176)))</formula>
    </cfRule>
    <cfRule type="containsText" dxfId="500" priority="496" operator="containsText" text="NW">
      <formula>NOT(ISERROR(SEARCH("NW",B176)))</formula>
    </cfRule>
    <cfRule type="containsText" dxfId="499" priority="497" operator="containsText" text="CW">
      <formula>NOT(ISERROR(SEARCH("CW",B176)))</formula>
    </cfRule>
    <cfRule type="containsText" dxfId="498" priority="498" operator="containsText" text="SW">
      <formula>NOT(ISERROR(SEARCH("SW",B176)))</formula>
    </cfRule>
  </conditionalFormatting>
  <conditionalFormatting sqref="B177">
    <cfRule type="containsText" dxfId="497" priority="487" operator="containsText" text="SE">
      <formula>NOT(ISERROR(SEARCH("SE",B177)))</formula>
    </cfRule>
    <cfRule type="containsText" dxfId="496" priority="488" operator="containsText" text="NE">
      <formula>NOT(ISERROR(SEARCH("NE",B177)))</formula>
    </cfRule>
    <cfRule type="containsText" dxfId="495" priority="489" operator="containsText" text="NO">
      <formula>NOT(ISERROR(SEARCH("NO",B177)))</formula>
    </cfRule>
    <cfRule type="containsText" dxfId="494" priority="490" operator="containsText" text="NW">
      <formula>NOT(ISERROR(SEARCH("NW",B177)))</formula>
    </cfRule>
    <cfRule type="containsText" dxfId="493" priority="491" operator="containsText" text="CW">
      <formula>NOT(ISERROR(SEARCH("CW",B177)))</formula>
    </cfRule>
    <cfRule type="containsText" dxfId="492" priority="492" operator="containsText" text="SW">
      <formula>NOT(ISERROR(SEARCH("SW",B177)))</formula>
    </cfRule>
  </conditionalFormatting>
  <conditionalFormatting sqref="B180">
    <cfRule type="containsText" dxfId="491" priority="481" operator="containsText" text="SE">
      <formula>NOT(ISERROR(SEARCH("SE",B180)))</formula>
    </cfRule>
    <cfRule type="containsText" dxfId="490" priority="482" operator="containsText" text="NE">
      <formula>NOT(ISERROR(SEARCH("NE",B180)))</formula>
    </cfRule>
    <cfRule type="containsText" dxfId="489" priority="483" operator="containsText" text="NO">
      <formula>NOT(ISERROR(SEARCH("NO",B180)))</formula>
    </cfRule>
    <cfRule type="containsText" dxfId="488" priority="484" operator="containsText" text="NW">
      <formula>NOT(ISERROR(SEARCH("NW",B180)))</formula>
    </cfRule>
    <cfRule type="containsText" dxfId="487" priority="485" operator="containsText" text="CW">
      <formula>NOT(ISERROR(SEARCH("CW",B180)))</formula>
    </cfRule>
    <cfRule type="containsText" dxfId="486" priority="486" operator="containsText" text="SW">
      <formula>NOT(ISERROR(SEARCH("SW",B180)))</formula>
    </cfRule>
  </conditionalFormatting>
  <conditionalFormatting sqref="B172">
    <cfRule type="containsText" dxfId="485" priority="475" operator="containsText" text="SE">
      <formula>NOT(ISERROR(SEARCH("SE",B172)))</formula>
    </cfRule>
    <cfRule type="containsText" dxfId="484" priority="476" operator="containsText" text="NE">
      <formula>NOT(ISERROR(SEARCH("NE",B172)))</formula>
    </cfRule>
    <cfRule type="containsText" dxfId="483" priority="477" operator="containsText" text="NO">
      <formula>NOT(ISERROR(SEARCH("NO",B172)))</formula>
    </cfRule>
    <cfRule type="containsText" dxfId="482" priority="478" operator="containsText" text="NW">
      <formula>NOT(ISERROR(SEARCH("NW",B172)))</formula>
    </cfRule>
    <cfRule type="containsText" dxfId="481" priority="479" operator="containsText" text="CW">
      <formula>NOT(ISERROR(SEARCH("CW",B172)))</formula>
    </cfRule>
    <cfRule type="containsText" dxfId="480" priority="480" operator="containsText" text="SW">
      <formula>NOT(ISERROR(SEARCH("SW",B172)))</formula>
    </cfRule>
  </conditionalFormatting>
  <conditionalFormatting sqref="B185">
    <cfRule type="containsText" dxfId="479" priority="469" operator="containsText" text="SE">
      <formula>NOT(ISERROR(SEARCH("SE",B185)))</formula>
    </cfRule>
    <cfRule type="containsText" dxfId="478" priority="470" operator="containsText" text="NE">
      <formula>NOT(ISERROR(SEARCH("NE",B185)))</formula>
    </cfRule>
    <cfRule type="containsText" dxfId="477" priority="471" operator="containsText" text="NO">
      <formula>NOT(ISERROR(SEARCH("NO",B185)))</formula>
    </cfRule>
    <cfRule type="containsText" dxfId="476" priority="472" operator="containsText" text="NW">
      <formula>NOT(ISERROR(SEARCH("NW",B185)))</formula>
    </cfRule>
    <cfRule type="containsText" dxfId="475" priority="473" operator="containsText" text="CW">
      <formula>NOT(ISERROR(SEARCH("CW",B185)))</formula>
    </cfRule>
    <cfRule type="containsText" dxfId="474" priority="474" operator="containsText" text="SW">
      <formula>NOT(ISERROR(SEARCH("SW",B185)))</formula>
    </cfRule>
  </conditionalFormatting>
  <conditionalFormatting sqref="B178">
    <cfRule type="containsText" dxfId="473" priority="463" operator="containsText" text="SE">
      <formula>NOT(ISERROR(SEARCH("SE",B178)))</formula>
    </cfRule>
    <cfRule type="containsText" dxfId="472" priority="464" operator="containsText" text="NE">
      <formula>NOT(ISERROR(SEARCH("NE",B178)))</formula>
    </cfRule>
    <cfRule type="containsText" dxfId="471" priority="465" operator="containsText" text="NO">
      <formula>NOT(ISERROR(SEARCH("NO",B178)))</formula>
    </cfRule>
    <cfRule type="containsText" dxfId="470" priority="466" operator="containsText" text="NW">
      <formula>NOT(ISERROR(SEARCH("NW",B178)))</formula>
    </cfRule>
    <cfRule type="containsText" dxfId="469" priority="467" operator="containsText" text="CW">
      <formula>NOT(ISERROR(SEARCH("CW",B178)))</formula>
    </cfRule>
    <cfRule type="containsText" dxfId="468" priority="468" operator="containsText" text="SW">
      <formula>NOT(ISERROR(SEARCH("SW",B178)))</formula>
    </cfRule>
  </conditionalFormatting>
  <conditionalFormatting sqref="B181">
    <cfRule type="containsText" dxfId="467" priority="457" operator="containsText" text="SE">
      <formula>NOT(ISERROR(SEARCH("SE",B181)))</formula>
    </cfRule>
    <cfRule type="containsText" dxfId="466" priority="458" operator="containsText" text="NE">
      <formula>NOT(ISERROR(SEARCH("NE",B181)))</formula>
    </cfRule>
    <cfRule type="containsText" dxfId="465" priority="459" operator="containsText" text="NO">
      <formula>NOT(ISERROR(SEARCH("NO",B181)))</formula>
    </cfRule>
    <cfRule type="containsText" dxfId="464" priority="460" operator="containsText" text="NW">
      <formula>NOT(ISERROR(SEARCH("NW",B181)))</formula>
    </cfRule>
    <cfRule type="containsText" dxfId="463" priority="461" operator="containsText" text="CW">
      <formula>NOT(ISERROR(SEARCH("CW",B181)))</formula>
    </cfRule>
    <cfRule type="containsText" dxfId="462" priority="462" operator="containsText" text="SW">
      <formula>NOT(ISERROR(SEARCH("SW",B181)))</formula>
    </cfRule>
  </conditionalFormatting>
  <conditionalFormatting sqref="B182">
    <cfRule type="containsText" dxfId="461" priority="451" operator="containsText" text="SE">
      <formula>NOT(ISERROR(SEARCH("SE",B182)))</formula>
    </cfRule>
    <cfRule type="containsText" dxfId="460" priority="452" operator="containsText" text="NE">
      <formula>NOT(ISERROR(SEARCH("NE",B182)))</formula>
    </cfRule>
    <cfRule type="containsText" dxfId="459" priority="453" operator="containsText" text="NO">
      <formula>NOT(ISERROR(SEARCH("NO",B182)))</formula>
    </cfRule>
    <cfRule type="containsText" dxfId="458" priority="454" operator="containsText" text="NW">
      <formula>NOT(ISERROR(SEARCH("NW",B182)))</formula>
    </cfRule>
    <cfRule type="containsText" dxfId="457" priority="455" operator="containsText" text="CW">
      <formula>NOT(ISERROR(SEARCH("CW",B182)))</formula>
    </cfRule>
    <cfRule type="containsText" dxfId="456" priority="456" operator="containsText" text="SW">
      <formula>NOT(ISERROR(SEARCH("SW",B182)))</formula>
    </cfRule>
  </conditionalFormatting>
  <conditionalFormatting sqref="B183">
    <cfRule type="containsText" dxfId="455" priority="445" operator="containsText" text="SE">
      <formula>NOT(ISERROR(SEARCH("SE",B183)))</formula>
    </cfRule>
    <cfRule type="containsText" dxfId="454" priority="446" operator="containsText" text="NE">
      <formula>NOT(ISERROR(SEARCH("NE",B183)))</formula>
    </cfRule>
    <cfRule type="containsText" dxfId="453" priority="447" operator="containsText" text="NO">
      <formula>NOT(ISERROR(SEARCH("NO",B183)))</formula>
    </cfRule>
    <cfRule type="containsText" dxfId="452" priority="448" operator="containsText" text="NW">
      <formula>NOT(ISERROR(SEARCH("NW",B183)))</formula>
    </cfRule>
    <cfRule type="containsText" dxfId="451" priority="449" operator="containsText" text="CW">
      <formula>NOT(ISERROR(SEARCH("CW",B183)))</formula>
    </cfRule>
    <cfRule type="containsText" dxfId="450" priority="450" operator="containsText" text="SW">
      <formula>NOT(ISERROR(SEARCH("SW",B183)))</formula>
    </cfRule>
  </conditionalFormatting>
  <conditionalFormatting sqref="B191">
    <cfRule type="containsText" dxfId="449" priority="439" operator="containsText" text="SE">
      <formula>NOT(ISERROR(SEARCH("SE",B191)))</formula>
    </cfRule>
    <cfRule type="containsText" dxfId="448" priority="440" operator="containsText" text="NE">
      <formula>NOT(ISERROR(SEARCH("NE",B191)))</formula>
    </cfRule>
    <cfRule type="containsText" dxfId="447" priority="441" operator="containsText" text="NO">
      <formula>NOT(ISERROR(SEARCH("NO",B191)))</formula>
    </cfRule>
    <cfRule type="containsText" dxfId="446" priority="442" operator="containsText" text="NW">
      <formula>NOT(ISERROR(SEARCH("NW",B191)))</formula>
    </cfRule>
    <cfRule type="containsText" dxfId="445" priority="443" operator="containsText" text="CW">
      <formula>NOT(ISERROR(SEARCH("CW",B191)))</formula>
    </cfRule>
    <cfRule type="containsText" dxfId="444" priority="444" operator="containsText" text="SW">
      <formula>NOT(ISERROR(SEARCH("SW",B191)))</formula>
    </cfRule>
  </conditionalFormatting>
  <conditionalFormatting sqref="B193">
    <cfRule type="containsText" dxfId="443" priority="433" operator="containsText" text="SE">
      <formula>NOT(ISERROR(SEARCH("SE",B193)))</formula>
    </cfRule>
    <cfRule type="containsText" dxfId="442" priority="434" operator="containsText" text="NE">
      <formula>NOT(ISERROR(SEARCH("NE",B193)))</formula>
    </cfRule>
    <cfRule type="containsText" dxfId="441" priority="435" operator="containsText" text="NO">
      <formula>NOT(ISERROR(SEARCH("NO",B193)))</formula>
    </cfRule>
    <cfRule type="containsText" dxfId="440" priority="436" operator="containsText" text="NW">
      <formula>NOT(ISERROR(SEARCH("NW",B193)))</formula>
    </cfRule>
    <cfRule type="containsText" dxfId="439" priority="437" operator="containsText" text="CW">
      <formula>NOT(ISERROR(SEARCH("CW",B193)))</formula>
    </cfRule>
    <cfRule type="containsText" dxfId="438" priority="438" operator="containsText" text="SW">
      <formula>NOT(ISERROR(SEARCH("SW",B193)))</formula>
    </cfRule>
  </conditionalFormatting>
  <conditionalFormatting sqref="B194">
    <cfRule type="containsText" dxfId="437" priority="427" operator="containsText" text="SE">
      <formula>NOT(ISERROR(SEARCH("SE",B194)))</formula>
    </cfRule>
    <cfRule type="containsText" dxfId="436" priority="428" operator="containsText" text="NE">
      <formula>NOT(ISERROR(SEARCH("NE",B194)))</formula>
    </cfRule>
    <cfRule type="containsText" dxfId="435" priority="429" operator="containsText" text="NO">
      <formula>NOT(ISERROR(SEARCH("NO",B194)))</formula>
    </cfRule>
    <cfRule type="containsText" dxfId="434" priority="430" operator="containsText" text="NW">
      <formula>NOT(ISERROR(SEARCH("NW",B194)))</formula>
    </cfRule>
    <cfRule type="containsText" dxfId="433" priority="431" operator="containsText" text="CW">
      <formula>NOT(ISERROR(SEARCH("CW",B194)))</formula>
    </cfRule>
    <cfRule type="containsText" dxfId="432" priority="432" operator="containsText" text="SW">
      <formula>NOT(ISERROR(SEARCH("SW",B194)))</formula>
    </cfRule>
  </conditionalFormatting>
  <conditionalFormatting sqref="B195">
    <cfRule type="containsText" dxfId="431" priority="421" operator="containsText" text="SE">
      <formula>NOT(ISERROR(SEARCH("SE",B195)))</formula>
    </cfRule>
    <cfRule type="containsText" dxfId="430" priority="422" operator="containsText" text="NE">
      <formula>NOT(ISERROR(SEARCH("NE",B195)))</formula>
    </cfRule>
    <cfRule type="containsText" dxfId="429" priority="423" operator="containsText" text="NO">
      <formula>NOT(ISERROR(SEARCH("NO",B195)))</formula>
    </cfRule>
    <cfRule type="containsText" dxfId="428" priority="424" operator="containsText" text="NW">
      <formula>NOT(ISERROR(SEARCH("NW",B195)))</formula>
    </cfRule>
    <cfRule type="containsText" dxfId="427" priority="425" operator="containsText" text="CW">
      <formula>NOT(ISERROR(SEARCH("CW",B195)))</formula>
    </cfRule>
    <cfRule type="containsText" dxfId="426" priority="426" operator="containsText" text="SW">
      <formula>NOT(ISERROR(SEARCH("SW",B195)))</formula>
    </cfRule>
  </conditionalFormatting>
  <conditionalFormatting sqref="B196">
    <cfRule type="containsText" dxfId="425" priority="415" operator="containsText" text="SE">
      <formula>NOT(ISERROR(SEARCH("SE",B196)))</formula>
    </cfRule>
    <cfRule type="containsText" dxfId="424" priority="416" operator="containsText" text="NE">
      <formula>NOT(ISERROR(SEARCH("NE",B196)))</formula>
    </cfRule>
    <cfRule type="containsText" dxfId="423" priority="417" operator="containsText" text="NO">
      <formula>NOT(ISERROR(SEARCH("NO",B196)))</formula>
    </cfRule>
    <cfRule type="containsText" dxfId="422" priority="418" operator="containsText" text="NW">
      <formula>NOT(ISERROR(SEARCH("NW",B196)))</formula>
    </cfRule>
    <cfRule type="containsText" dxfId="421" priority="419" operator="containsText" text="CW">
      <formula>NOT(ISERROR(SEARCH("CW",B196)))</formula>
    </cfRule>
    <cfRule type="containsText" dxfId="420" priority="420" operator="containsText" text="SW">
      <formula>NOT(ISERROR(SEARCH("SW",B196)))</formula>
    </cfRule>
  </conditionalFormatting>
  <conditionalFormatting sqref="B197">
    <cfRule type="containsText" dxfId="419" priority="409" operator="containsText" text="SE">
      <formula>NOT(ISERROR(SEARCH("SE",B197)))</formula>
    </cfRule>
    <cfRule type="containsText" dxfId="418" priority="410" operator="containsText" text="NE">
      <formula>NOT(ISERROR(SEARCH("NE",B197)))</formula>
    </cfRule>
    <cfRule type="containsText" dxfId="417" priority="411" operator="containsText" text="NO">
      <formula>NOT(ISERROR(SEARCH("NO",B197)))</formula>
    </cfRule>
    <cfRule type="containsText" dxfId="416" priority="412" operator="containsText" text="NW">
      <formula>NOT(ISERROR(SEARCH("NW",B197)))</formula>
    </cfRule>
    <cfRule type="containsText" dxfId="415" priority="413" operator="containsText" text="CW">
      <formula>NOT(ISERROR(SEARCH("CW",B197)))</formula>
    </cfRule>
    <cfRule type="containsText" dxfId="414" priority="414" operator="containsText" text="SW">
      <formula>NOT(ISERROR(SEARCH("SW",B197)))</formula>
    </cfRule>
  </conditionalFormatting>
  <conditionalFormatting sqref="B198">
    <cfRule type="containsText" dxfId="413" priority="403" operator="containsText" text="SE">
      <formula>NOT(ISERROR(SEARCH("SE",B198)))</formula>
    </cfRule>
    <cfRule type="containsText" dxfId="412" priority="404" operator="containsText" text="NE">
      <formula>NOT(ISERROR(SEARCH("NE",B198)))</formula>
    </cfRule>
    <cfRule type="containsText" dxfId="411" priority="405" operator="containsText" text="NO">
      <formula>NOT(ISERROR(SEARCH("NO",B198)))</formula>
    </cfRule>
    <cfRule type="containsText" dxfId="410" priority="406" operator="containsText" text="NW">
      <formula>NOT(ISERROR(SEARCH("NW",B198)))</formula>
    </cfRule>
    <cfRule type="containsText" dxfId="409" priority="407" operator="containsText" text="CW">
      <formula>NOT(ISERROR(SEARCH("CW",B198)))</formula>
    </cfRule>
    <cfRule type="containsText" dxfId="408" priority="408" operator="containsText" text="SW">
      <formula>NOT(ISERROR(SEARCH("SW",B198)))</formula>
    </cfRule>
  </conditionalFormatting>
  <conditionalFormatting sqref="B199">
    <cfRule type="containsText" dxfId="407" priority="397" operator="containsText" text="SE">
      <formula>NOT(ISERROR(SEARCH("SE",B199)))</formula>
    </cfRule>
    <cfRule type="containsText" dxfId="406" priority="398" operator="containsText" text="NE">
      <formula>NOT(ISERROR(SEARCH("NE",B199)))</formula>
    </cfRule>
    <cfRule type="containsText" dxfId="405" priority="399" operator="containsText" text="NO">
      <formula>NOT(ISERROR(SEARCH("NO",B199)))</formula>
    </cfRule>
    <cfRule type="containsText" dxfId="404" priority="400" operator="containsText" text="NW">
      <formula>NOT(ISERROR(SEARCH("NW",B199)))</formula>
    </cfRule>
    <cfRule type="containsText" dxfId="403" priority="401" operator="containsText" text="CW">
      <formula>NOT(ISERROR(SEARCH("CW",B199)))</formula>
    </cfRule>
    <cfRule type="containsText" dxfId="402" priority="402" operator="containsText" text="SW">
      <formula>NOT(ISERROR(SEARCH("SW",B199)))</formula>
    </cfRule>
  </conditionalFormatting>
  <conditionalFormatting sqref="B206">
    <cfRule type="containsText" dxfId="401" priority="391" operator="containsText" text="SE">
      <formula>NOT(ISERROR(SEARCH("SE",B206)))</formula>
    </cfRule>
    <cfRule type="containsText" dxfId="400" priority="392" operator="containsText" text="NE">
      <formula>NOT(ISERROR(SEARCH("NE",B206)))</formula>
    </cfRule>
    <cfRule type="containsText" dxfId="399" priority="393" operator="containsText" text="NO">
      <formula>NOT(ISERROR(SEARCH("NO",B206)))</formula>
    </cfRule>
    <cfRule type="containsText" dxfId="398" priority="394" operator="containsText" text="NW">
      <formula>NOT(ISERROR(SEARCH("NW",B206)))</formula>
    </cfRule>
    <cfRule type="containsText" dxfId="397" priority="395" operator="containsText" text="CW">
      <formula>NOT(ISERROR(SEARCH("CW",B206)))</formula>
    </cfRule>
    <cfRule type="containsText" dxfId="396" priority="396" operator="containsText" text="SW">
      <formula>NOT(ISERROR(SEARCH("SW",B206)))</formula>
    </cfRule>
  </conditionalFormatting>
  <conditionalFormatting sqref="B141">
    <cfRule type="containsText" dxfId="395" priority="385" operator="containsText" text="SE">
      <formula>NOT(ISERROR(SEARCH("SE",B141)))</formula>
    </cfRule>
    <cfRule type="containsText" dxfId="394" priority="386" operator="containsText" text="NE">
      <formula>NOT(ISERROR(SEARCH("NE",B141)))</formula>
    </cfRule>
    <cfRule type="containsText" dxfId="393" priority="387" operator="containsText" text="NO">
      <formula>NOT(ISERROR(SEARCH("NO",B141)))</formula>
    </cfRule>
    <cfRule type="containsText" dxfId="392" priority="388" operator="containsText" text="NW">
      <formula>NOT(ISERROR(SEARCH("NW",B141)))</formula>
    </cfRule>
    <cfRule type="containsText" dxfId="391" priority="389" operator="containsText" text="CW">
      <formula>NOT(ISERROR(SEARCH("CW",B141)))</formula>
    </cfRule>
    <cfRule type="containsText" dxfId="390" priority="390" operator="containsText" text="SW">
      <formula>NOT(ISERROR(SEARCH("SW",B141)))</formula>
    </cfRule>
  </conditionalFormatting>
  <conditionalFormatting sqref="B143">
    <cfRule type="containsText" dxfId="389" priority="379" operator="containsText" text="SE">
      <formula>NOT(ISERROR(SEARCH("SE",B143)))</formula>
    </cfRule>
    <cfRule type="containsText" dxfId="388" priority="380" operator="containsText" text="NE">
      <formula>NOT(ISERROR(SEARCH("NE",B143)))</formula>
    </cfRule>
    <cfRule type="containsText" dxfId="387" priority="381" operator="containsText" text="NO">
      <formula>NOT(ISERROR(SEARCH("NO",B143)))</formula>
    </cfRule>
    <cfRule type="containsText" dxfId="386" priority="382" operator="containsText" text="NW">
      <formula>NOT(ISERROR(SEARCH("NW",B143)))</formula>
    </cfRule>
    <cfRule type="containsText" dxfId="385" priority="383" operator="containsText" text="CW">
      <formula>NOT(ISERROR(SEARCH("CW",B143)))</formula>
    </cfRule>
    <cfRule type="containsText" dxfId="384" priority="384" operator="containsText" text="SW">
      <formula>NOT(ISERROR(SEARCH("SW",B143)))</formula>
    </cfRule>
  </conditionalFormatting>
  <conditionalFormatting sqref="B144">
    <cfRule type="containsText" dxfId="383" priority="373" operator="containsText" text="SE">
      <formula>NOT(ISERROR(SEARCH("SE",B144)))</formula>
    </cfRule>
    <cfRule type="containsText" dxfId="382" priority="374" operator="containsText" text="NE">
      <formula>NOT(ISERROR(SEARCH("NE",B144)))</formula>
    </cfRule>
    <cfRule type="containsText" dxfId="381" priority="375" operator="containsText" text="NO">
      <formula>NOT(ISERROR(SEARCH("NO",B144)))</formula>
    </cfRule>
    <cfRule type="containsText" dxfId="380" priority="376" operator="containsText" text="NW">
      <formula>NOT(ISERROR(SEARCH("NW",B144)))</formula>
    </cfRule>
    <cfRule type="containsText" dxfId="379" priority="377" operator="containsText" text="CW">
      <formula>NOT(ISERROR(SEARCH("CW",B144)))</formula>
    </cfRule>
    <cfRule type="containsText" dxfId="378" priority="378" operator="containsText" text="SW">
      <formula>NOT(ISERROR(SEARCH("SW",B144)))</formula>
    </cfRule>
  </conditionalFormatting>
  <conditionalFormatting sqref="B147">
    <cfRule type="containsText" dxfId="377" priority="367" operator="containsText" text="SE">
      <formula>NOT(ISERROR(SEARCH("SE",B147)))</formula>
    </cfRule>
    <cfRule type="containsText" dxfId="376" priority="368" operator="containsText" text="NE">
      <formula>NOT(ISERROR(SEARCH("NE",B147)))</formula>
    </cfRule>
    <cfRule type="containsText" dxfId="375" priority="369" operator="containsText" text="NO">
      <formula>NOT(ISERROR(SEARCH("NO",B147)))</formula>
    </cfRule>
    <cfRule type="containsText" dxfId="374" priority="370" operator="containsText" text="NW">
      <formula>NOT(ISERROR(SEARCH("NW",B147)))</formula>
    </cfRule>
    <cfRule type="containsText" dxfId="373" priority="371" operator="containsText" text="CW">
      <formula>NOT(ISERROR(SEARCH("CW",B147)))</formula>
    </cfRule>
    <cfRule type="containsText" dxfId="372" priority="372" operator="containsText" text="SW">
      <formula>NOT(ISERROR(SEARCH("SW",B147)))</formula>
    </cfRule>
  </conditionalFormatting>
  <conditionalFormatting sqref="B149">
    <cfRule type="containsText" dxfId="371" priority="361" operator="containsText" text="SE">
      <formula>NOT(ISERROR(SEARCH("SE",B149)))</formula>
    </cfRule>
    <cfRule type="containsText" dxfId="370" priority="362" operator="containsText" text="NE">
      <formula>NOT(ISERROR(SEARCH("NE",B149)))</formula>
    </cfRule>
    <cfRule type="containsText" dxfId="369" priority="363" operator="containsText" text="NO">
      <formula>NOT(ISERROR(SEARCH("NO",B149)))</formula>
    </cfRule>
    <cfRule type="containsText" dxfId="368" priority="364" operator="containsText" text="NW">
      <formula>NOT(ISERROR(SEARCH("NW",B149)))</formula>
    </cfRule>
    <cfRule type="containsText" dxfId="367" priority="365" operator="containsText" text="CW">
      <formula>NOT(ISERROR(SEARCH("CW",B149)))</formula>
    </cfRule>
    <cfRule type="containsText" dxfId="366" priority="366" operator="containsText" text="SW">
      <formula>NOT(ISERROR(SEARCH("SW",B149)))</formula>
    </cfRule>
  </conditionalFormatting>
  <conditionalFormatting sqref="B150">
    <cfRule type="containsText" dxfId="365" priority="355" operator="containsText" text="SE">
      <formula>NOT(ISERROR(SEARCH("SE",B150)))</formula>
    </cfRule>
    <cfRule type="containsText" dxfId="364" priority="356" operator="containsText" text="NE">
      <formula>NOT(ISERROR(SEARCH("NE",B150)))</formula>
    </cfRule>
    <cfRule type="containsText" dxfId="363" priority="357" operator="containsText" text="NO">
      <formula>NOT(ISERROR(SEARCH("NO",B150)))</formula>
    </cfRule>
    <cfRule type="containsText" dxfId="362" priority="358" operator="containsText" text="NW">
      <formula>NOT(ISERROR(SEARCH("NW",B150)))</formula>
    </cfRule>
    <cfRule type="containsText" dxfId="361" priority="359" operator="containsText" text="CW">
      <formula>NOT(ISERROR(SEARCH("CW",B150)))</formula>
    </cfRule>
    <cfRule type="containsText" dxfId="360" priority="360" operator="containsText" text="SW">
      <formula>NOT(ISERROR(SEARCH("SW",B150)))</formula>
    </cfRule>
  </conditionalFormatting>
  <conditionalFormatting sqref="B151">
    <cfRule type="containsText" dxfId="359" priority="349" operator="containsText" text="SE">
      <formula>NOT(ISERROR(SEARCH("SE",B151)))</formula>
    </cfRule>
    <cfRule type="containsText" dxfId="358" priority="350" operator="containsText" text="NE">
      <formula>NOT(ISERROR(SEARCH("NE",B151)))</formula>
    </cfRule>
    <cfRule type="containsText" dxfId="357" priority="351" operator="containsText" text="NO">
      <formula>NOT(ISERROR(SEARCH("NO",B151)))</formula>
    </cfRule>
    <cfRule type="containsText" dxfId="356" priority="352" operator="containsText" text="NW">
      <formula>NOT(ISERROR(SEARCH("NW",B151)))</formula>
    </cfRule>
    <cfRule type="containsText" dxfId="355" priority="353" operator="containsText" text="CW">
      <formula>NOT(ISERROR(SEARCH("CW",B151)))</formula>
    </cfRule>
    <cfRule type="containsText" dxfId="354" priority="354" operator="containsText" text="SW">
      <formula>NOT(ISERROR(SEARCH("SW",B151)))</formula>
    </cfRule>
  </conditionalFormatting>
  <conditionalFormatting sqref="B153">
    <cfRule type="containsText" dxfId="353" priority="343" operator="containsText" text="SE">
      <formula>NOT(ISERROR(SEARCH("SE",B153)))</formula>
    </cfRule>
    <cfRule type="containsText" dxfId="352" priority="344" operator="containsText" text="NE">
      <formula>NOT(ISERROR(SEARCH("NE",B153)))</formula>
    </cfRule>
    <cfRule type="containsText" dxfId="351" priority="345" operator="containsText" text="NO">
      <formula>NOT(ISERROR(SEARCH("NO",B153)))</formula>
    </cfRule>
    <cfRule type="containsText" dxfId="350" priority="346" operator="containsText" text="NW">
      <formula>NOT(ISERROR(SEARCH("NW",B153)))</formula>
    </cfRule>
    <cfRule type="containsText" dxfId="349" priority="347" operator="containsText" text="CW">
      <formula>NOT(ISERROR(SEARCH("CW",B153)))</formula>
    </cfRule>
    <cfRule type="containsText" dxfId="348" priority="348" operator="containsText" text="SW">
      <formula>NOT(ISERROR(SEARCH("SW",B153)))</formula>
    </cfRule>
  </conditionalFormatting>
  <conditionalFormatting sqref="B155">
    <cfRule type="containsText" dxfId="347" priority="337" operator="containsText" text="SE">
      <formula>NOT(ISERROR(SEARCH("SE",B155)))</formula>
    </cfRule>
    <cfRule type="containsText" dxfId="346" priority="338" operator="containsText" text="NE">
      <formula>NOT(ISERROR(SEARCH("NE",B155)))</formula>
    </cfRule>
    <cfRule type="containsText" dxfId="345" priority="339" operator="containsText" text="NO">
      <formula>NOT(ISERROR(SEARCH("NO",B155)))</formula>
    </cfRule>
    <cfRule type="containsText" dxfId="344" priority="340" operator="containsText" text="NW">
      <formula>NOT(ISERROR(SEARCH("NW",B155)))</formula>
    </cfRule>
    <cfRule type="containsText" dxfId="343" priority="341" operator="containsText" text="CW">
      <formula>NOT(ISERROR(SEARCH("CW",B155)))</formula>
    </cfRule>
    <cfRule type="containsText" dxfId="342" priority="342" operator="containsText" text="SW">
      <formula>NOT(ISERROR(SEARCH("SW",B155)))</formula>
    </cfRule>
  </conditionalFormatting>
  <conditionalFormatting sqref="B137">
    <cfRule type="containsText" dxfId="341" priority="331" operator="containsText" text="SE">
      <formula>NOT(ISERROR(SEARCH("SE",B137)))</formula>
    </cfRule>
    <cfRule type="containsText" dxfId="340" priority="332" operator="containsText" text="NE">
      <formula>NOT(ISERROR(SEARCH("NE",B137)))</formula>
    </cfRule>
    <cfRule type="containsText" dxfId="339" priority="333" operator="containsText" text="NO">
      <formula>NOT(ISERROR(SEARCH("NO",B137)))</formula>
    </cfRule>
    <cfRule type="containsText" dxfId="338" priority="334" operator="containsText" text="NW">
      <formula>NOT(ISERROR(SEARCH("NW",B137)))</formula>
    </cfRule>
    <cfRule type="containsText" dxfId="337" priority="335" operator="containsText" text="CW">
      <formula>NOT(ISERROR(SEARCH("CW",B137)))</formula>
    </cfRule>
    <cfRule type="containsText" dxfId="336" priority="336" operator="containsText" text="SW">
      <formula>NOT(ISERROR(SEARCH("SW",B137)))</formula>
    </cfRule>
  </conditionalFormatting>
  <conditionalFormatting sqref="B136">
    <cfRule type="containsText" dxfId="335" priority="325" operator="containsText" text="SE">
      <formula>NOT(ISERROR(SEARCH("SE",B136)))</formula>
    </cfRule>
    <cfRule type="containsText" dxfId="334" priority="326" operator="containsText" text="NE">
      <formula>NOT(ISERROR(SEARCH("NE",B136)))</formula>
    </cfRule>
    <cfRule type="containsText" dxfId="333" priority="327" operator="containsText" text="NO">
      <formula>NOT(ISERROR(SEARCH("NO",B136)))</formula>
    </cfRule>
    <cfRule type="containsText" dxfId="332" priority="328" operator="containsText" text="NW">
      <formula>NOT(ISERROR(SEARCH("NW",B136)))</formula>
    </cfRule>
    <cfRule type="containsText" dxfId="331" priority="329" operator="containsText" text="CW">
      <formula>NOT(ISERROR(SEARCH("CW",B136)))</formula>
    </cfRule>
    <cfRule type="containsText" dxfId="330" priority="330" operator="containsText" text="SW">
      <formula>NOT(ISERROR(SEARCH("SW",B136)))</formula>
    </cfRule>
  </conditionalFormatting>
  <conditionalFormatting sqref="B135">
    <cfRule type="containsText" dxfId="329" priority="319" operator="containsText" text="SE">
      <formula>NOT(ISERROR(SEARCH("SE",B135)))</formula>
    </cfRule>
    <cfRule type="containsText" dxfId="328" priority="320" operator="containsText" text="NE">
      <formula>NOT(ISERROR(SEARCH("NE",B135)))</formula>
    </cfRule>
    <cfRule type="containsText" dxfId="327" priority="321" operator="containsText" text="NO">
      <formula>NOT(ISERROR(SEARCH("NO",B135)))</formula>
    </cfRule>
    <cfRule type="containsText" dxfId="326" priority="322" operator="containsText" text="NW">
      <formula>NOT(ISERROR(SEARCH("NW",B135)))</formula>
    </cfRule>
    <cfRule type="containsText" dxfId="325" priority="323" operator="containsText" text="CW">
      <formula>NOT(ISERROR(SEARCH("CW",B135)))</formula>
    </cfRule>
    <cfRule type="containsText" dxfId="324" priority="324" operator="containsText" text="SW">
      <formula>NOT(ISERROR(SEARCH("SW",B135)))</formula>
    </cfRule>
  </conditionalFormatting>
  <conditionalFormatting sqref="B134">
    <cfRule type="containsText" dxfId="323" priority="313" operator="containsText" text="SE">
      <formula>NOT(ISERROR(SEARCH("SE",B134)))</formula>
    </cfRule>
    <cfRule type="containsText" dxfId="322" priority="314" operator="containsText" text="NE">
      <formula>NOT(ISERROR(SEARCH("NE",B134)))</formula>
    </cfRule>
    <cfRule type="containsText" dxfId="321" priority="315" operator="containsText" text="NO">
      <formula>NOT(ISERROR(SEARCH("NO",B134)))</formula>
    </cfRule>
    <cfRule type="containsText" dxfId="320" priority="316" operator="containsText" text="NW">
      <formula>NOT(ISERROR(SEARCH("NW",B134)))</formula>
    </cfRule>
    <cfRule type="containsText" dxfId="319" priority="317" operator="containsText" text="CW">
      <formula>NOT(ISERROR(SEARCH("CW",B134)))</formula>
    </cfRule>
    <cfRule type="containsText" dxfId="318" priority="318" operator="containsText" text="SW">
      <formula>NOT(ISERROR(SEARCH("SW",B134)))</formula>
    </cfRule>
  </conditionalFormatting>
  <conditionalFormatting sqref="B131">
    <cfRule type="containsText" dxfId="317" priority="307" operator="containsText" text="SE">
      <formula>NOT(ISERROR(SEARCH("SE",B131)))</formula>
    </cfRule>
    <cfRule type="containsText" dxfId="316" priority="308" operator="containsText" text="NE">
      <formula>NOT(ISERROR(SEARCH("NE",B131)))</formula>
    </cfRule>
    <cfRule type="containsText" dxfId="315" priority="309" operator="containsText" text="NO">
      <formula>NOT(ISERROR(SEARCH("NO",B131)))</formula>
    </cfRule>
    <cfRule type="containsText" dxfId="314" priority="310" operator="containsText" text="NW">
      <formula>NOT(ISERROR(SEARCH("NW",B131)))</formula>
    </cfRule>
    <cfRule type="containsText" dxfId="313" priority="311" operator="containsText" text="CW">
      <formula>NOT(ISERROR(SEARCH("CW",B131)))</formula>
    </cfRule>
    <cfRule type="containsText" dxfId="312" priority="312" operator="containsText" text="SW">
      <formula>NOT(ISERROR(SEARCH("SW",B131)))</formula>
    </cfRule>
  </conditionalFormatting>
  <conditionalFormatting sqref="B132">
    <cfRule type="containsText" dxfId="311" priority="301" operator="containsText" text="SE">
      <formula>NOT(ISERROR(SEARCH("SE",B132)))</formula>
    </cfRule>
    <cfRule type="containsText" dxfId="310" priority="302" operator="containsText" text="NE">
      <formula>NOT(ISERROR(SEARCH("NE",B132)))</formula>
    </cfRule>
    <cfRule type="containsText" dxfId="309" priority="303" operator="containsText" text="NO">
      <formula>NOT(ISERROR(SEARCH("NO",B132)))</formula>
    </cfRule>
    <cfRule type="containsText" dxfId="308" priority="304" operator="containsText" text="NW">
      <formula>NOT(ISERROR(SEARCH("NW",B132)))</formula>
    </cfRule>
    <cfRule type="containsText" dxfId="307" priority="305" operator="containsText" text="CW">
      <formula>NOT(ISERROR(SEARCH("CW",B132)))</formula>
    </cfRule>
    <cfRule type="containsText" dxfId="306" priority="306" operator="containsText" text="SW">
      <formula>NOT(ISERROR(SEARCH("SW",B132)))</formula>
    </cfRule>
  </conditionalFormatting>
  <conditionalFormatting sqref="B129">
    <cfRule type="containsText" dxfId="305" priority="295" operator="containsText" text="SE">
      <formula>NOT(ISERROR(SEARCH("SE",B129)))</formula>
    </cfRule>
    <cfRule type="containsText" dxfId="304" priority="296" operator="containsText" text="NE">
      <formula>NOT(ISERROR(SEARCH("NE",B129)))</formula>
    </cfRule>
    <cfRule type="containsText" dxfId="303" priority="297" operator="containsText" text="NO">
      <formula>NOT(ISERROR(SEARCH("NO",B129)))</formula>
    </cfRule>
    <cfRule type="containsText" dxfId="302" priority="298" operator="containsText" text="NW">
      <formula>NOT(ISERROR(SEARCH("NW",B129)))</formula>
    </cfRule>
    <cfRule type="containsText" dxfId="301" priority="299" operator="containsText" text="CW">
      <formula>NOT(ISERROR(SEARCH("CW",B129)))</formula>
    </cfRule>
    <cfRule type="containsText" dxfId="300" priority="300" operator="containsText" text="SW">
      <formula>NOT(ISERROR(SEARCH("SW",B129)))</formula>
    </cfRule>
  </conditionalFormatting>
  <conditionalFormatting sqref="B126">
    <cfRule type="containsText" dxfId="299" priority="289" operator="containsText" text="SE">
      <formula>NOT(ISERROR(SEARCH("SE",B126)))</formula>
    </cfRule>
    <cfRule type="containsText" dxfId="298" priority="290" operator="containsText" text="NE">
      <formula>NOT(ISERROR(SEARCH("NE",B126)))</formula>
    </cfRule>
    <cfRule type="containsText" dxfId="297" priority="291" operator="containsText" text="NO">
      <formula>NOT(ISERROR(SEARCH("NO",B126)))</formula>
    </cfRule>
    <cfRule type="containsText" dxfId="296" priority="292" operator="containsText" text="NW">
      <formula>NOT(ISERROR(SEARCH("NW",B126)))</formula>
    </cfRule>
    <cfRule type="containsText" dxfId="295" priority="293" operator="containsText" text="CW">
      <formula>NOT(ISERROR(SEARCH("CW",B126)))</formula>
    </cfRule>
    <cfRule type="containsText" dxfId="294" priority="294" operator="containsText" text="SW">
      <formula>NOT(ISERROR(SEARCH("SW",B126)))</formula>
    </cfRule>
  </conditionalFormatting>
  <conditionalFormatting sqref="B127">
    <cfRule type="containsText" dxfId="293" priority="283" operator="containsText" text="SE">
      <formula>NOT(ISERROR(SEARCH("SE",B127)))</formula>
    </cfRule>
    <cfRule type="containsText" dxfId="292" priority="284" operator="containsText" text="NE">
      <formula>NOT(ISERROR(SEARCH("NE",B127)))</formula>
    </cfRule>
    <cfRule type="containsText" dxfId="291" priority="285" operator="containsText" text="NO">
      <formula>NOT(ISERROR(SEARCH("NO",B127)))</formula>
    </cfRule>
    <cfRule type="containsText" dxfId="290" priority="286" operator="containsText" text="NW">
      <formula>NOT(ISERROR(SEARCH("NW",B127)))</formula>
    </cfRule>
    <cfRule type="containsText" dxfId="289" priority="287" operator="containsText" text="CW">
      <formula>NOT(ISERROR(SEARCH("CW",B127)))</formula>
    </cfRule>
    <cfRule type="containsText" dxfId="288" priority="288" operator="containsText" text="SW">
      <formula>NOT(ISERROR(SEARCH("SW",B127)))</formula>
    </cfRule>
  </conditionalFormatting>
  <conditionalFormatting sqref="B128">
    <cfRule type="containsText" dxfId="287" priority="277" operator="containsText" text="SE">
      <formula>NOT(ISERROR(SEARCH("SE",B128)))</formula>
    </cfRule>
    <cfRule type="containsText" dxfId="286" priority="278" operator="containsText" text="NE">
      <formula>NOT(ISERROR(SEARCH("NE",B128)))</formula>
    </cfRule>
    <cfRule type="containsText" dxfId="285" priority="279" operator="containsText" text="NO">
      <formula>NOT(ISERROR(SEARCH("NO",B128)))</formula>
    </cfRule>
    <cfRule type="containsText" dxfId="284" priority="280" operator="containsText" text="NW">
      <formula>NOT(ISERROR(SEARCH("NW",B128)))</formula>
    </cfRule>
    <cfRule type="containsText" dxfId="283" priority="281" operator="containsText" text="CW">
      <formula>NOT(ISERROR(SEARCH("CW",B128)))</formula>
    </cfRule>
    <cfRule type="containsText" dxfId="282" priority="282" operator="containsText" text="SW">
      <formula>NOT(ISERROR(SEARCH("SW",B128)))</formula>
    </cfRule>
  </conditionalFormatting>
  <conditionalFormatting sqref="B124">
    <cfRule type="containsText" dxfId="281" priority="271" operator="containsText" text="SE">
      <formula>NOT(ISERROR(SEARCH("SE",B124)))</formula>
    </cfRule>
    <cfRule type="containsText" dxfId="280" priority="272" operator="containsText" text="NE">
      <formula>NOT(ISERROR(SEARCH("NE",B124)))</formula>
    </cfRule>
    <cfRule type="containsText" dxfId="279" priority="273" operator="containsText" text="NO">
      <formula>NOT(ISERROR(SEARCH("NO",B124)))</formula>
    </cfRule>
    <cfRule type="containsText" dxfId="278" priority="274" operator="containsText" text="NW">
      <formula>NOT(ISERROR(SEARCH("NW",B124)))</formula>
    </cfRule>
    <cfRule type="containsText" dxfId="277" priority="275" operator="containsText" text="CW">
      <formula>NOT(ISERROR(SEARCH("CW",B124)))</formula>
    </cfRule>
    <cfRule type="containsText" dxfId="276" priority="276" operator="containsText" text="SW">
      <formula>NOT(ISERROR(SEARCH("SW",B124)))</formula>
    </cfRule>
  </conditionalFormatting>
  <conditionalFormatting sqref="B121">
    <cfRule type="containsText" dxfId="275" priority="265" operator="containsText" text="SE">
      <formula>NOT(ISERROR(SEARCH("SE",B121)))</formula>
    </cfRule>
    <cfRule type="containsText" dxfId="274" priority="266" operator="containsText" text="NE">
      <formula>NOT(ISERROR(SEARCH("NE",B121)))</formula>
    </cfRule>
    <cfRule type="containsText" dxfId="273" priority="267" operator="containsText" text="NO">
      <formula>NOT(ISERROR(SEARCH("NO",B121)))</formula>
    </cfRule>
    <cfRule type="containsText" dxfId="272" priority="268" operator="containsText" text="NW">
      <formula>NOT(ISERROR(SEARCH("NW",B121)))</formula>
    </cfRule>
    <cfRule type="containsText" dxfId="271" priority="269" operator="containsText" text="CW">
      <formula>NOT(ISERROR(SEARCH("CW",B121)))</formula>
    </cfRule>
    <cfRule type="containsText" dxfId="270" priority="270" operator="containsText" text="SW">
      <formula>NOT(ISERROR(SEARCH("SW",B121)))</formula>
    </cfRule>
  </conditionalFormatting>
  <conditionalFormatting sqref="B118">
    <cfRule type="containsText" dxfId="269" priority="259" operator="containsText" text="SE">
      <formula>NOT(ISERROR(SEARCH("SE",B118)))</formula>
    </cfRule>
    <cfRule type="containsText" dxfId="268" priority="260" operator="containsText" text="NE">
      <formula>NOT(ISERROR(SEARCH("NE",B118)))</formula>
    </cfRule>
    <cfRule type="containsText" dxfId="267" priority="261" operator="containsText" text="NO">
      <formula>NOT(ISERROR(SEARCH("NO",B118)))</formula>
    </cfRule>
    <cfRule type="containsText" dxfId="266" priority="262" operator="containsText" text="NW">
      <formula>NOT(ISERROR(SEARCH("NW",B118)))</formula>
    </cfRule>
    <cfRule type="containsText" dxfId="265" priority="263" operator="containsText" text="CW">
      <formula>NOT(ISERROR(SEARCH("CW",B118)))</formula>
    </cfRule>
    <cfRule type="containsText" dxfId="264" priority="264" operator="containsText" text="SW">
      <formula>NOT(ISERROR(SEARCH("SW",B118)))</formula>
    </cfRule>
  </conditionalFormatting>
  <conditionalFormatting sqref="B117">
    <cfRule type="containsText" dxfId="263" priority="253" operator="containsText" text="SE">
      <formula>NOT(ISERROR(SEARCH("SE",B117)))</formula>
    </cfRule>
    <cfRule type="containsText" dxfId="262" priority="254" operator="containsText" text="NE">
      <formula>NOT(ISERROR(SEARCH("NE",B117)))</formula>
    </cfRule>
    <cfRule type="containsText" dxfId="261" priority="255" operator="containsText" text="NO">
      <formula>NOT(ISERROR(SEARCH("NO",B117)))</formula>
    </cfRule>
    <cfRule type="containsText" dxfId="260" priority="256" operator="containsText" text="NW">
      <formula>NOT(ISERROR(SEARCH("NW",B117)))</formula>
    </cfRule>
    <cfRule type="containsText" dxfId="259" priority="257" operator="containsText" text="CW">
      <formula>NOT(ISERROR(SEARCH("CW",B117)))</formula>
    </cfRule>
    <cfRule type="containsText" dxfId="258" priority="258" operator="containsText" text="SW">
      <formula>NOT(ISERROR(SEARCH("SW",B117)))</formula>
    </cfRule>
  </conditionalFormatting>
  <conditionalFormatting sqref="B116">
    <cfRule type="containsText" dxfId="257" priority="247" operator="containsText" text="SE">
      <formula>NOT(ISERROR(SEARCH("SE",B116)))</formula>
    </cfRule>
    <cfRule type="containsText" dxfId="256" priority="248" operator="containsText" text="NE">
      <formula>NOT(ISERROR(SEARCH("NE",B116)))</formula>
    </cfRule>
    <cfRule type="containsText" dxfId="255" priority="249" operator="containsText" text="NO">
      <formula>NOT(ISERROR(SEARCH("NO",B116)))</formula>
    </cfRule>
    <cfRule type="containsText" dxfId="254" priority="250" operator="containsText" text="NW">
      <formula>NOT(ISERROR(SEARCH("NW",B116)))</formula>
    </cfRule>
    <cfRule type="containsText" dxfId="253" priority="251" operator="containsText" text="CW">
      <formula>NOT(ISERROR(SEARCH("CW",B116)))</formula>
    </cfRule>
    <cfRule type="containsText" dxfId="252" priority="252" operator="containsText" text="SW">
      <formula>NOT(ISERROR(SEARCH("SW",B116)))</formula>
    </cfRule>
  </conditionalFormatting>
  <conditionalFormatting sqref="B107">
    <cfRule type="containsText" dxfId="251" priority="241" operator="containsText" text="SE">
      <formula>NOT(ISERROR(SEARCH("SE",B107)))</formula>
    </cfRule>
    <cfRule type="containsText" dxfId="250" priority="242" operator="containsText" text="NE">
      <formula>NOT(ISERROR(SEARCH("NE",B107)))</formula>
    </cfRule>
    <cfRule type="containsText" dxfId="249" priority="243" operator="containsText" text="NO">
      <formula>NOT(ISERROR(SEARCH("NO",B107)))</formula>
    </cfRule>
    <cfRule type="containsText" dxfId="248" priority="244" operator="containsText" text="NW">
      <formula>NOT(ISERROR(SEARCH("NW",B107)))</formula>
    </cfRule>
    <cfRule type="containsText" dxfId="247" priority="245" operator="containsText" text="CW">
      <formula>NOT(ISERROR(SEARCH("CW",B107)))</formula>
    </cfRule>
    <cfRule type="containsText" dxfId="246" priority="246" operator="containsText" text="SW">
      <formula>NOT(ISERROR(SEARCH("SW",B107)))</formula>
    </cfRule>
  </conditionalFormatting>
  <conditionalFormatting sqref="B99">
    <cfRule type="containsText" dxfId="245" priority="235" operator="containsText" text="SE">
      <formula>NOT(ISERROR(SEARCH("SE",B99)))</formula>
    </cfRule>
    <cfRule type="containsText" dxfId="244" priority="236" operator="containsText" text="NE">
      <formula>NOT(ISERROR(SEARCH("NE",B99)))</formula>
    </cfRule>
    <cfRule type="containsText" dxfId="243" priority="237" operator="containsText" text="NO">
      <formula>NOT(ISERROR(SEARCH("NO",B99)))</formula>
    </cfRule>
    <cfRule type="containsText" dxfId="242" priority="238" operator="containsText" text="NW">
      <formula>NOT(ISERROR(SEARCH("NW",B99)))</formula>
    </cfRule>
    <cfRule type="containsText" dxfId="241" priority="239" operator="containsText" text="CW">
      <formula>NOT(ISERROR(SEARCH("CW",B99)))</formula>
    </cfRule>
    <cfRule type="containsText" dxfId="240" priority="240" operator="containsText" text="SW">
      <formula>NOT(ISERROR(SEARCH("SW",B99)))</formula>
    </cfRule>
  </conditionalFormatting>
  <conditionalFormatting sqref="B102">
    <cfRule type="containsText" dxfId="239" priority="229" operator="containsText" text="SE">
      <formula>NOT(ISERROR(SEARCH("SE",B102)))</formula>
    </cfRule>
    <cfRule type="containsText" dxfId="238" priority="230" operator="containsText" text="NE">
      <formula>NOT(ISERROR(SEARCH("NE",B102)))</formula>
    </cfRule>
    <cfRule type="containsText" dxfId="237" priority="231" operator="containsText" text="NO">
      <formula>NOT(ISERROR(SEARCH("NO",B102)))</formula>
    </cfRule>
    <cfRule type="containsText" dxfId="236" priority="232" operator="containsText" text="NW">
      <formula>NOT(ISERROR(SEARCH("NW",B102)))</formula>
    </cfRule>
    <cfRule type="containsText" dxfId="235" priority="233" operator="containsText" text="CW">
      <formula>NOT(ISERROR(SEARCH("CW",B102)))</formula>
    </cfRule>
    <cfRule type="containsText" dxfId="234" priority="234" operator="containsText" text="SW">
      <formula>NOT(ISERROR(SEARCH("SW",B102)))</formula>
    </cfRule>
  </conditionalFormatting>
  <conditionalFormatting sqref="B104">
    <cfRule type="containsText" dxfId="233" priority="223" operator="containsText" text="SE">
      <formula>NOT(ISERROR(SEARCH("SE",B104)))</formula>
    </cfRule>
    <cfRule type="containsText" dxfId="232" priority="224" operator="containsText" text="NE">
      <formula>NOT(ISERROR(SEARCH("NE",B104)))</formula>
    </cfRule>
    <cfRule type="containsText" dxfId="231" priority="225" operator="containsText" text="NO">
      <formula>NOT(ISERROR(SEARCH("NO",B104)))</formula>
    </cfRule>
    <cfRule type="containsText" dxfId="230" priority="226" operator="containsText" text="NW">
      <formula>NOT(ISERROR(SEARCH("NW",B104)))</formula>
    </cfRule>
    <cfRule type="containsText" dxfId="229" priority="227" operator="containsText" text="CW">
      <formula>NOT(ISERROR(SEARCH("CW",B104)))</formula>
    </cfRule>
    <cfRule type="containsText" dxfId="228" priority="228" operator="containsText" text="SW">
      <formula>NOT(ISERROR(SEARCH("SW",B104)))</formula>
    </cfRule>
  </conditionalFormatting>
  <conditionalFormatting sqref="B108">
    <cfRule type="containsText" dxfId="227" priority="217" operator="containsText" text="SE">
      <formula>NOT(ISERROR(SEARCH("SE",B108)))</formula>
    </cfRule>
    <cfRule type="containsText" dxfId="226" priority="218" operator="containsText" text="NE">
      <formula>NOT(ISERROR(SEARCH("NE",B108)))</formula>
    </cfRule>
    <cfRule type="containsText" dxfId="225" priority="219" operator="containsText" text="NO">
      <formula>NOT(ISERROR(SEARCH("NO",B108)))</formula>
    </cfRule>
    <cfRule type="containsText" dxfId="224" priority="220" operator="containsText" text="NW">
      <formula>NOT(ISERROR(SEARCH("NW",B108)))</formula>
    </cfRule>
    <cfRule type="containsText" dxfId="223" priority="221" operator="containsText" text="CW">
      <formula>NOT(ISERROR(SEARCH("CW",B108)))</formula>
    </cfRule>
    <cfRule type="containsText" dxfId="222" priority="222" operator="containsText" text="SW">
      <formula>NOT(ISERROR(SEARCH("SW",B108)))</formula>
    </cfRule>
  </conditionalFormatting>
  <conditionalFormatting sqref="B106">
    <cfRule type="containsText" dxfId="221" priority="211" operator="containsText" text="SE">
      <formula>NOT(ISERROR(SEARCH("SE",B106)))</formula>
    </cfRule>
    <cfRule type="containsText" dxfId="220" priority="212" operator="containsText" text="NE">
      <formula>NOT(ISERROR(SEARCH("NE",B106)))</formula>
    </cfRule>
    <cfRule type="containsText" dxfId="219" priority="213" operator="containsText" text="NO">
      <formula>NOT(ISERROR(SEARCH("NO",B106)))</formula>
    </cfRule>
    <cfRule type="containsText" dxfId="218" priority="214" operator="containsText" text="NW">
      <formula>NOT(ISERROR(SEARCH("NW",B106)))</formula>
    </cfRule>
    <cfRule type="containsText" dxfId="217" priority="215" operator="containsText" text="CW">
      <formula>NOT(ISERROR(SEARCH("CW",B106)))</formula>
    </cfRule>
    <cfRule type="containsText" dxfId="216" priority="216" operator="containsText" text="SW">
      <formula>NOT(ISERROR(SEARCH("SW",B106)))</formula>
    </cfRule>
  </conditionalFormatting>
  <conditionalFormatting sqref="B97">
    <cfRule type="containsText" dxfId="215" priority="205" operator="containsText" text="SE">
      <formula>NOT(ISERROR(SEARCH("SE",B97)))</formula>
    </cfRule>
    <cfRule type="containsText" dxfId="214" priority="206" operator="containsText" text="NE">
      <formula>NOT(ISERROR(SEARCH("NE",B97)))</formula>
    </cfRule>
    <cfRule type="containsText" dxfId="213" priority="207" operator="containsText" text="NO">
      <formula>NOT(ISERROR(SEARCH("NO",B97)))</formula>
    </cfRule>
    <cfRule type="containsText" dxfId="212" priority="208" operator="containsText" text="NW">
      <formula>NOT(ISERROR(SEARCH("NW",B97)))</formula>
    </cfRule>
    <cfRule type="containsText" dxfId="211" priority="209" operator="containsText" text="CW">
      <formula>NOT(ISERROR(SEARCH("CW",B97)))</formula>
    </cfRule>
    <cfRule type="containsText" dxfId="210" priority="210" operator="containsText" text="SW">
      <formula>NOT(ISERROR(SEARCH("SW",B97)))</formula>
    </cfRule>
  </conditionalFormatting>
  <conditionalFormatting sqref="B96">
    <cfRule type="containsText" dxfId="209" priority="199" operator="containsText" text="SE">
      <formula>NOT(ISERROR(SEARCH("SE",B96)))</formula>
    </cfRule>
    <cfRule type="containsText" dxfId="208" priority="200" operator="containsText" text="NE">
      <formula>NOT(ISERROR(SEARCH("NE",B96)))</formula>
    </cfRule>
    <cfRule type="containsText" dxfId="207" priority="201" operator="containsText" text="NO">
      <formula>NOT(ISERROR(SEARCH("NO",B96)))</formula>
    </cfRule>
    <cfRule type="containsText" dxfId="206" priority="202" operator="containsText" text="NW">
      <formula>NOT(ISERROR(SEARCH("NW",B96)))</formula>
    </cfRule>
    <cfRule type="containsText" dxfId="205" priority="203" operator="containsText" text="CW">
      <formula>NOT(ISERROR(SEARCH("CW",B96)))</formula>
    </cfRule>
    <cfRule type="containsText" dxfId="204" priority="204" operator="containsText" text="SW">
      <formula>NOT(ISERROR(SEARCH("SW",B96)))</formula>
    </cfRule>
  </conditionalFormatting>
  <conditionalFormatting sqref="B20">
    <cfRule type="containsText" dxfId="203" priority="193" operator="containsText" text="SE">
      <formula>NOT(ISERROR(SEARCH("SE",B20)))</formula>
    </cfRule>
    <cfRule type="containsText" dxfId="202" priority="194" operator="containsText" text="NE">
      <formula>NOT(ISERROR(SEARCH("NE",B20)))</formula>
    </cfRule>
    <cfRule type="containsText" dxfId="201" priority="195" operator="containsText" text="NO">
      <formula>NOT(ISERROR(SEARCH("NO",B20)))</formula>
    </cfRule>
    <cfRule type="containsText" dxfId="200" priority="196" operator="containsText" text="NW">
      <formula>NOT(ISERROR(SEARCH("NW",B20)))</formula>
    </cfRule>
    <cfRule type="containsText" dxfId="199" priority="197" operator="containsText" text="CW">
      <formula>NOT(ISERROR(SEARCH("CW",B20)))</formula>
    </cfRule>
    <cfRule type="containsText" dxfId="198" priority="198" operator="containsText" text="SW">
      <formula>NOT(ISERROR(SEARCH("SW",B20)))</formula>
    </cfRule>
  </conditionalFormatting>
  <conditionalFormatting sqref="B19">
    <cfRule type="containsText" dxfId="197" priority="187" operator="containsText" text="SE">
      <formula>NOT(ISERROR(SEARCH("SE",B19)))</formula>
    </cfRule>
    <cfRule type="containsText" dxfId="196" priority="188" operator="containsText" text="NE">
      <formula>NOT(ISERROR(SEARCH("NE",B19)))</formula>
    </cfRule>
    <cfRule type="containsText" dxfId="195" priority="189" operator="containsText" text="NO">
      <formula>NOT(ISERROR(SEARCH("NO",B19)))</formula>
    </cfRule>
    <cfRule type="containsText" dxfId="194" priority="190" operator="containsText" text="NW">
      <formula>NOT(ISERROR(SEARCH("NW",B19)))</formula>
    </cfRule>
    <cfRule type="containsText" dxfId="193" priority="191" operator="containsText" text="CW">
      <formula>NOT(ISERROR(SEARCH("CW",B19)))</formula>
    </cfRule>
    <cfRule type="containsText" dxfId="192" priority="192" operator="containsText" text="SW">
      <formula>NOT(ISERROR(SEARCH("SW",B19)))</formula>
    </cfRule>
  </conditionalFormatting>
  <conditionalFormatting sqref="B17">
    <cfRule type="containsText" dxfId="191" priority="181" operator="containsText" text="SE">
      <formula>NOT(ISERROR(SEARCH("SE",B17)))</formula>
    </cfRule>
    <cfRule type="containsText" dxfId="190" priority="182" operator="containsText" text="NE">
      <formula>NOT(ISERROR(SEARCH("NE",B17)))</formula>
    </cfRule>
    <cfRule type="containsText" dxfId="189" priority="183" operator="containsText" text="NO">
      <formula>NOT(ISERROR(SEARCH("NO",B17)))</formula>
    </cfRule>
    <cfRule type="containsText" dxfId="188" priority="184" operator="containsText" text="NW">
      <formula>NOT(ISERROR(SEARCH("NW",B17)))</formula>
    </cfRule>
    <cfRule type="containsText" dxfId="187" priority="185" operator="containsText" text="CW">
      <formula>NOT(ISERROR(SEARCH("CW",B17)))</formula>
    </cfRule>
    <cfRule type="containsText" dxfId="186" priority="186" operator="containsText" text="SW">
      <formula>NOT(ISERROR(SEARCH("SW",B17)))</formula>
    </cfRule>
  </conditionalFormatting>
  <conditionalFormatting sqref="B15">
    <cfRule type="containsText" dxfId="185" priority="175" operator="containsText" text="SE">
      <formula>NOT(ISERROR(SEARCH("SE",B15)))</formula>
    </cfRule>
    <cfRule type="containsText" dxfId="184" priority="176" operator="containsText" text="NE">
      <formula>NOT(ISERROR(SEARCH("NE",B15)))</formula>
    </cfRule>
    <cfRule type="containsText" dxfId="183" priority="177" operator="containsText" text="NO">
      <formula>NOT(ISERROR(SEARCH("NO",B15)))</formula>
    </cfRule>
    <cfRule type="containsText" dxfId="182" priority="178" operator="containsText" text="NW">
      <formula>NOT(ISERROR(SEARCH("NW",B15)))</formula>
    </cfRule>
    <cfRule type="containsText" dxfId="181" priority="179" operator="containsText" text="CW">
      <formula>NOT(ISERROR(SEARCH("CW",B15)))</formula>
    </cfRule>
    <cfRule type="containsText" dxfId="180" priority="180" operator="containsText" text="SW">
      <formula>NOT(ISERROR(SEARCH("SW",B15)))</formula>
    </cfRule>
  </conditionalFormatting>
  <conditionalFormatting sqref="B14">
    <cfRule type="containsText" dxfId="179" priority="169" operator="containsText" text="SE">
      <formula>NOT(ISERROR(SEARCH("SE",B14)))</formula>
    </cfRule>
    <cfRule type="containsText" dxfId="178" priority="170" operator="containsText" text="NE">
      <formula>NOT(ISERROR(SEARCH("NE",B14)))</formula>
    </cfRule>
    <cfRule type="containsText" dxfId="177" priority="171" operator="containsText" text="NO">
      <formula>NOT(ISERROR(SEARCH("NO",B14)))</formula>
    </cfRule>
    <cfRule type="containsText" dxfId="176" priority="172" operator="containsText" text="NW">
      <formula>NOT(ISERROR(SEARCH("NW",B14)))</formula>
    </cfRule>
    <cfRule type="containsText" dxfId="175" priority="173" operator="containsText" text="CW">
      <formula>NOT(ISERROR(SEARCH("CW",B14)))</formula>
    </cfRule>
    <cfRule type="containsText" dxfId="174" priority="174" operator="containsText" text="SW">
      <formula>NOT(ISERROR(SEARCH("SW",B14)))</formula>
    </cfRule>
  </conditionalFormatting>
  <conditionalFormatting sqref="B13">
    <cfRule type="containsText" dxfId="173" priority="163" operator="containsText" text="SE">
      <formula>NOT(ISERROR(SEARCH("SE",B13)))</formula>
    </cfRule>
    <cfRule type="containsText" dxfId="172" priority="164" operator="containsText" text="NE">
      <formula>NOT(ISERROR(SEARCH("NE",B13)))</formula>
    </cfRule>
    <cfRule type="containsText" dxfId="171" priority="165" operator="containsText" text="NO">
      <formula>NOT(ISERROR(SEARCH("NO",B13)))</formula>
    </cfRule>
    <cfRule type="containsText" dxfId="170" priority="166" operator="containsText" text="NW">
      <formula>NOT(ISERROR(SEARCH("NW",B13)))</formula>
    </cfRule>
    <cfRule type="containsText" dxfId="169" priority="167" operator="containsText" text="CW">
      <formula>NOT(ISERROR(SEARCH("CW",B13)))</formula>
    </cfRule>
    <cfRule type="containsText" dxfId="168" priority="168" operator="containsText" text="SW">
      <formula>NOT(ISERROR(SEARCH("SW",B13)))</formula>
    </cfRule>
  </conditionalFormatting>
  <conditionalFormatting sqref="B5">
    <cfRule type="containsText" dxfId="167" priority="157" operator="containsText" text="SE">
      <formula>NOT(ISERROR(SEARCH("SE",B5)))</formula>
    </cfRule>
    <cfRule type="containsText" dxfId="166" priority="158" operator="containsText" text="NE">
      <formula>NOT(ISERROR(SEARCH("NE",B5)))</formula>
    </cfRule>
    <cfRule type="containsText" dxfId="165" priority="159" operator="containsText" text="NO">
      <formula>NOT(ISERROR(SEARCH("NO",B5)))</formula>
    </cfRule>
    <cfRule type="containsText" dxfId="164" priority="160" operator="containsText" text="NW">
      <formula>NOT(ISERROR(SEARCH("NW",B5)))</formula>
    </cfRule>
    <cfRule type="containsText" dxfId="163" priority="161" operator="containsText" text="CW">
      <formula>NOT(ISERROR(SEARCH("CW",B5)))</formula>
    </cfRule>
    <cfRule type="containsText" dxfId="162" priority="162" operator="containsText" text="SW">
      <formula>NOT(ISERROR(SEARCH("SW",B5)))</formula>
    </cfRule>
  </conditionalFormatting>
  <conditionalFormatting sqref="B9">
    <cfRule type="containsText" dxfId="161" priority="151" operator="containsText" text="SE">
      <formula>NOT(ISERROR(SEARCH("SE",B9)))</formula>
    </cfRule>
    <cfRule type="containsText" dxfId="160" priority="152" operator="containsText" text="NE">
      <formula>NOT(ISERROR(SEARCH("NE",B9)))</formula>
    </cfRule>
    <cfRule type="containsText" dxfId="159" priority="153" operator="containsText" text="NO">
      <formula>NOT(ISERROR(SEARCH("NO",B9)))</formula>
    </cfRule>
    <cfRule type="containsText" dxfId="158" priority="154" operator="containsText" text="NW">
      <formula>NOT(ISERROR(SEARCH("NW",B9)))</formula>
    </cfRule>
    <cfRule type="containsText" dxfId="157" priority="155" operator="containsText" text="CW">
      <formula>NOT(ISERROR(SEARCH("CW",B9)))</formula>
    </cfRule>
    <cfRule type="containsText" dxfId="156" priority="156" operator="containsText" text="SW">
      <formula>NOT(ISERROR(SEARCH("SW",B9)))</formula>
    </cfRule>
  </conditionalFormatting>
  <conditionalFormatting sqref="B11">
    <cfRule type="containsText" dxfId="155" priority="145" operator="containsText" text="SE">
      <formula>NOT(ISERROR(SEARCH("SE",B11)))</formula>
    </cfRule>
    <cfRule type="containsText" dxfId="154" priority="146" operator="containsText" text="NE">
      <formula>NOT(ISERROR(SEARCH("NE",B11)))</formula>
    </cfRule>
    <cfRule type="containsText" dxfId="153" priority="147" operator="containsText" text="NO">
      <formula>NOT(ISERROR(SEARCH("NO",B11)))</formula>
    </cfRule>
    <cfRule type="containsText" dxfId="152" priority="148" operator="containsText" text="NW">
      <formula>NOT(ISERROR(SEARCH("NW",B11)))</formula>
    </cfRule>
    <cfRule type="containsText" dxfId="151" priority="149" operator="containsText" text="CW">
      <formula>NOT(ISERROR(SEARCH("CW",B11)))</formula>
    </cfRule>
    <cfRule type="containsText" dxfId="150" priority="150" operator="containsText" text="SW">
      <formula>NOT(ISERROR(SEARCH("SW",B11)))</formula>
    </cfRule>
  </conditionalFormatting>
  <conditionalFormatting sqref="B10">
    <cfRule type="containsText" dxfId="149" priority="139" operator="containsText" text="SE">
      <formula>NOT(ISERROR(SEARCH("SE",B10)))</formula>
    </cfRule>
    <cfRule type="containsText" dxfId="148" priority="140" operator="containsText" text="NE">
      <formula>NOT(ISERROR(SEARCH("NE",B10)))</formula>
    </cfRule>
    <cfRule type="containsText" dxfId="147" priority="141" operator="containsText" text="NO">
      <formula>NOT(ISERROR(SEARCH("NO",B10)))</formula>
    </cfRule>
    <cfRule type="containsText" dxfId="146" priority="142" operator="containsText" text="NW">
      <formula>NOT(ISERROR(SEARCH("NW",B10)))</formula>
    </cfRule>
    <cfRule type="containsText" dxfId="145" priority="143" operator="containsText" text="CW">
      <formula>NOT(ISERROR(SEARCH("CW",B10)))</formula>
    </cfRule>
    <cfRule type="containsText" dxfId="144" priority="144" operator="containsText" text="SW">
      <formula>NOT(ISERROR(SEARCH("SW",B10)))</formula>
    </cfRule>
  </conditionalFormatting>
  <conditionalFormatting sqref="B21">
    <cfRule type="containsText" dxfId="143" priority="133" operator="containsText" text="SE">
      <formula>NOT(ISERROR(SEARCH("SE",B21)))</formula>
    </cfRule>
    <cfRule type="containsText" dxfId="142" priority="134" operator="containsText" text="NE">
      <formula>NOT(ISERROR(SEARCH("NE",B21)))</formula>
    </cfRule>
    <cfRule type="containsText" dxfId="141" priority="135" operator="containsText" text="NO">
      <formula>NOT(ISERROR(SEARCH("NO",B21)))</formula>
    </cfRule>
    <cfRule type="containsText" dxfId="140" priority="136" operator="containsText" text="NW">
      <formula>NOT(ISERROR(SEARCH("NW",B21)))</formula>
    </cfRule>
    <cfRule type="containsText" dxfId="139" priority="137" operator="containsText" text="CW">
      <formula>NOT(ISERROR(SEARCH("CW",B21)))</formula>
    </cfRule>
    <cfRule type="containsText" dxfId="138" priority="138" operator="containsText" text="SW">
      <formula>NOT(ISERROR(SEARCH("SW",B21)))</formula>
    </cfRule>
  </conditionalFormatting>
  <conditionalFormatting sqref="B3">
    <cfRule type="containsText" dxfId="137" priority="127" operator="containsText" text="SE">
      <formula>NOT(ISERROR(SEARCH("SE",B3)))</formula>
    </cfRule>
    <cfRule type="containsText" dxfId="136" priority="128" operator="containsText" text="NE">
      <formula>NOT(ISERROR(SEARCH("NE",B3)))</formula>
    </cfRule>
    <cfRule type="containsText" dxfId="135" priority="129" operator="containsText" text="NO">
      <formula>NOT(ISERROR(SEARCH("NO",B3)))</formula>
    </cfRule>
    <cfRule type="containsText" dxfId="134" priority="130" operator="containsText" text="NW">
      <formula>NOT(ISERROR(SEARCH("NW",B3)))</formula>
    </cfRule>
    <cfRule type="containsText" dxfId="133" priority="131" operator="containsText" text="CW">
      <formula>NOT(ISERROR(SEARCH("CW",B3)))</formula>
    </cfRule>
    <cfRule type="containsText" dxfId="132" priority="132" operator="containsText" text="SW">
      <formula>NOT(ISERROR(SEARCH("SW",B3)))</formula>
    </cfRule>
  </conditionalFormatting>
  <conditionalFormatting sqref="B12">
    <cfRule type="containsText" dxfId="131" priority="121" operator="containsText" text="SE">
      <formula>NOT(ISERROR(SEARCH("SE",B12)))</formula>
    </cfRule>
    <cfRule type="containsText" dxfId="130" priority="122" operator="containsText" text="NE">
      <formula>NOT(ISERROR(SEARCH("NE",B12)))</formula>
    </cfRule>
    <cfRule type="containsText" dxfId="129" priority="123" operator="containsText" text="NO">
      <formula>NOT(ISERROR(SEARCH("NO",B12)))</formula>
    </cfRule>
    <cfRule type="containsText" dxfId="128" priority="124" operator="containsText" text="NW">
      <formula>NOT(ISERROR(SEARCH("NW",B12)))</formula>
    </cfRule>
    <cfRule type="containsText" dxfId="127" priority="125" operator="containsText" text="CW">
      <formula>NOT(ISERROR(SEARCH("CW",B12)))</formula>
    </cfRule>
    <cfRule type="containsText" dxfId="126" priority="126" operator="containsText" text="SW">
      <formula>NOT(ISERROR(SEARCH("SW",B12)))</formula>
    </cfRule>
  </conditionalFormatting>
  <conditionalFormatting sqref="B152">
    <cfRule type="containsText" dxfId="125" priority="115" operator="containsText" text="SE">
      <formula>NOT(ISERROR(SEARCH("SE",B152)))</formula>
    </cfRule>
    <cfRule type="containsText" dxfId="124" priority="116" operator="containsText" text="NE">
      <formula>NOT(ISERROR(SEARCH("NE",B152)))</formula>
    </cfRule>
    <cfRule type="containsText" dxfId="123" priority="117" operator="containsText" text="NO">
      <formula>NOT(ISERROR(SEARCH("NO",B152)))</formula>
    </cfRule>
    <cfRule type="containsText" dxfId="122" priority="118" operator="containsText" text="NW">
      <formula>NOT(ISERROR(SEARCH("NW",B152)))</formula>
    </cfRule>
    <cfRule type="containsText" dxfId="121" priority="119" operator="containsText" text="CW">
      <formula>NOT(ISERROR(SEARCH("CW",B152)))</formula>
    </cfRule>
    <cfRule type="containsText" dxfId="120" priority="120" operator="containsText" text="SW">
      <formula>NOT(ISERROR(SEARCH("SW",B152)))</formula>
    </cfRule>
  </conditionalFormatting>
  <conditionalFormatting sqref="B103">
    <cfRule type="containsText" dxfId="119" priority="109" operator="containsText" text="SE">
      <formula>NOT(ISERROR(SEARCH("SE",B103)))</formula>
    </cfRule>
    <cfRule type="containsText" dxfId="118" priority="110" operator="containsText" text="NE">
      <formula>NOT(ISERROR(SEARCH("NE",B103)))</formula>
    </cfRule>
    <cfRule type="containsText" dxfId="117" priority="111" operator="containsText" text="NO">
      <formula>NOT(ISERROR(SEARCH("NO",B103)))</formula>
    </cfRule>
    <cfRule type="containsText" dxfId="116" priority="112" operator="containsText" text="NW">
      <formula>NOT(ISERROR(SEARCH("NW",B103)))</formula>
    </cfRule>
    <cfRule type="containsText" dxfId="115" priority="113" operator="containsText" text="CW">
      <formula>NOT(ISERROR(SEARCH("CW",B103)))</formula>
    </cfRule>
    <cfRule type="containsText" dxfId="114" priority="114" operator="containsText" text="SW">
      <formula>NOT(ISERROR(SEARCH("SW",B103)))</formula>
    </cfRule>
  </conditionalFormatting>
  <conditionalFormatting sqref="B93">
    <cfRule type="containsText" dxfId="113" priority="103" operator="containsText" text="SE">
      <formula>NOT(ISERROR(SEARCH("SE",B93)))</formula>
    </cfRule>
    <cfRule type="containsText" dxfId="112" priority="104" operator="containsText" text="NE">
      <formula>NOT(ISERROR(SEARCH("NE",B93)))</formula>
    </cfRule>
    <cfRule type="containsText" dxfId="111" priority="105" operator="containsText" text="NO">
      <formula>NOT(ISERROR(SEARCH("NO",B93)))</formula>
    </cfRule>
    <cfRule type="containsText" dxfId="110" priority="106" operator="containsText" text="NW">
      <formula>NOT(ISERROR(SEARCH("NW",B93)))</formula>
    </cfRule>
    <cfRule type="containsText" dxfId="109" priority="107" operator="containsText" text="CW">
      <formula>NOT(ISERROR(SEARCH("CW",B93)))</formula>
    </cfRule>
    <cfRule type="containsText" dxfId="108" priority="108" operator="containsText" text="SW">
      <formula>NOT(ISERROR(SEARCH("SW",B93)))</formula>
    </cfRule>
  </conditionalFormatting>
  <conditionalFormatting sqref="B78">
    <cfRule type="containsText" dxfId="107" priority="97" operator="containsText" text="SE">
      <formula>NOT(ISERROR(SEARCH("SE",B78)))</formula>
    </cfRule>
    <cfRule type="containsText" dxfId="106" priority="98" operator="containsText" text="NE">
      <formula>NOT(ISERROR(SEARCH("NE",B78)))</formula>
    </cfRule>
    <cfRule type="containsText" dxfId="105" priority="99" operator="containsText" text="NO">
      <formula>NOT(ISERROR(SEARCH("NO",B78)))</formula>
    </cfRule>
    <cfRule type="containsText" dxfId="104" priority="100" operator="containsText" text="NW">
      <formula>NOT(ISERROR(SEARCH("NW",B78)))</formula>
    </cfRule>
    <cfRule type="containsText" dxfId="103" priority="101" operator="containsText" text="CW">
      <formula>NOT(ISERROR(SEARCH("CW",B78)))</formula>
    </cfRule>
    <cfRule type="containsText" dxfId="102" priority="102" operator="containsText" text="SW">
      <formula>NOT(ISERROR(SEARCH("SW",B78)))</formula>
    </cfRule>
  </conditionalFormatting>
  <conditionalFormatting sqref="B79">
    <cfRule type="containsText" dxfId="101" priority="91" operator="containsText" text="SE">
      <formula>NOT(ISERROR(SEARCH("SE",B79)))</formula>
    </cfRule>
    <cfRule type="containsText" dxfId="100" priority="92" operator="containsText" text="NE">
      <formula>NOT(ISERROR(SEARCH("NE",B79)))</formula>
    </cfRule>
    <cfRule type="containsText" dxfId="99" priority="93" operator="containsText" text="NO">
      <formula>NOT(ISERROR(SEARCH("NO",B79)))</formula>
    </cfRule>
    <cfRule type="containsText" dxfId="98" priority="94" operator="containsText" text="NW">
      <formula>NOT(ISERROR(SEARCH("NW",B79)))</formula>
    </cfRule>
    <cfRule type="containsText" dxfId="97" priority="95" operator="containsText" text="CW">
      <formula>NOT(ISERROR(SEARCH("CW",B79)))</formula>
    </cfRule>
    <cfRule type="containsText" dxfId="96" priority="96" operator="containsText" text="SW">
      <formula>NOT(ISERROR(SEARCH("SW",B79)))</formula>
    </cfRule>
  </conditionalFormatting>
  <conditionalFormatting sqref="B80">
    <cfRule type="containsText" dxfId="95" priority="85" operator="containsText" text="SE">
      <formula>NOT(ISERROR(SEARCH("SE",B80)))</formula>
    </cfRule>
    <cfRule type="containsText" dxfId="94" priority="86" operator="containsText" text="NE">
      <formula>NOT(ISERROR(SEARCH("NE",B80)))</formula>
    </cfRule>
    <cfRule type="containsText" dxfId="93" priority="87" operator="containsText" text="NO">
      <formula>NOT(ISERROR(SEARCH("NO",B80)))</formula>
    </cfRule>
    <cfRule type="containsText" dxfId="92" priority="88" operator="containsText" text="NW">
      <formula>NOT(ISERROR(SEARCH("NW",B80)))</formula>
    </cfRule>
    <cfRule type="containsText" dxfId="91" priority="89" operator="containsText" text="CW">
      <formula>NOT(ISERROR(SEARCH("CW",B80)))</formula>
    </cfRule>
    <cfRule type="containsText" dxfId="90" priority="90" operator="containsText" text="SW">
      <formula>NOT(ISERROR(SEARCH("SW",B80)))</formula>
    </cfRule>
  </conditionalFormatting>
  <conditionalFormatting sqref="B84">
    <cfRule type="containsText" dxfId="89" priority="79" operator="containsText" text="SE">
      <formula>NOT(ISERROR(SEARCH("SE",B84)))</formula>
    </cfRule>
    <cfRule type="containsText" dxfId="88" priority="80" operator="containsText" text="NE">
      <formula>NOT(ISERROR(SEARCH("NE",B84)))</formula>
    </cfRule>
    <cfRule type="containsText" dxfId="87" priority="81" operator="containsText" text="NO">
      <formula>NOT(ISERROR(SEARCH("NO",B84)))</formula>
    </cfRule>
    <cfRule type="containsText" dxfId="86" priority="82" operator="containsText" text="NW">
      <formula>NOT(ISERROR(SEARCH("NW",B84)))</formula>
    </cfRule>
    <cfRule type="containsText" dxfId="85" priority="83" operator="containsText" text="CW">
      <formula>NOT(ISERROR(SEARCH("CW",B84)))</formula>
    </cfRule>
    <cfRule type="containsText" dxfId="84" priority="84" operator="containsText" text="SW">
      <formula>NOT(ISERROR(SEARCH("SW",B84)))</formula>
    </cfRule>
  </conditionalFormatting>
  <conditionalFormatting sqref="B75">
    <cfRule type="containsText" dxfId="83" priority="73" operator="containsText" text="SE">
      <formula>NOT(ISERROR(SEARCH("SE",B75)))</formula>
    </cfRule>
    <cfRule type="containsText" dxfId="82" priority="74" operator="containsText" text="NE">
      <formula>NOT(ISERROR(SEARCH("NE",B75)))</formula>
    </cfRule>
    <cfRule type="containsText" dxfId="81" priority="75" operator="containsText" text="NO">
      <formula>NOT(ISERROR(SEARCH("NO",B75)))</formula>
    </cfRule>
    <cfRule type="containsText" dxfId="80" priority="76" operator="containsText" text="NW">
      <formula>NOT(ISERROR(SEARCH("NW",B75)))</formula>
    </cfRule>
    <cfRule type="containsText" dxfId="79" priority="77" operator="containsText" text="CW">
      <formula>NOT(ISERROR(SEARCH("CW",B75)))</formula>
    </cfRule>
    <cfRule type="containsText" dxfId="78" priority="78" operator="containsText" text="SW">
      <formula>NOT(ISERROR(SEARCH("SW",B75)))</formula>
    </cfRule>
  </conditionalFormatting>
  <conditionalFormatting sqref="B87">
    <cfRule type="containsText" dxfId="77" priority="67" operator="containsText" text="SE">
      <formula>NOT(ISERROR(SEARCH("SE",B87)))</formula>
    </cfRule>
    <cfRule type="containsText" dxfId="76" priority="68" operator="containsText" text="NE">
      <formula>NOT(ISERROR(SEARCH("NE",B87)))</formula>
    </cfRule>
    <cfRule type="containsText" dxfId="75" priority="69" operator="containsText" text="NO">
      <formula>NOT(ISERROR(SEARCH("NO",B87)))</formula>
    </cfRule>
    <cfRule type="containsText" dxfId="74" priority="70" operator="containsText" text="NW">
      <formula>NOT(ISERROR(SEARCH("NW",B87)))</formula>
    </cfRule>
    <cfRule type="containsText" dxfId="73" priority="71" operator="containsText" text="CW">
      <formula>NOT(ISERROR(SEARCH("CW",B87)))</formula>
    </cfRule>
    <cfRule type="containsText" dxfId="72" priority="72" operator="containsText" text="SW">
      <formula>NOT(ISERROR(SEARCH("SW",B87)))</formula>
    </cfRule>
  </conditionalFormatting>
  <conditionalFormatting sqref="B86">
    <cfRule type="containsText" dxfId="71" priority="61" operator="containsText" text="SE">
      <formula>NOT(ISERROR(SEARCH("SE",B86)))</formula>
    </cfRule>
    <cfRule type="containsText" dxfId="70" priority="62" operator="containsText" text="NE">
      <formula>NOT(ISERROR(SEARCH("NE",B86)))</formula>
    </cfRule>
    <cfRule type="containsText" dxfId="69" priority="63" operator="containsText" text="NO">
      <formula>NOT(ISERROR(SEARCH("NO",B86)))</formula>
    </cfRule>
    <cfRule type="containsText" dxfId="68" priority="64" operator="containsText" text="NW">
      <formula>NOT(ISERROR(SEARCH("NW",B86)))</formula>
    </cfRule>
    <cfRule type="containsText" dxfId="67" priority="65" operator="containsText" text="CW">
      <formula>NOT(ISERROR(SEARCH("CW",B86)))</formula>
    </cfRule>
    <cfRule type="containsText" dxfId="66" priority="66" operator="containsText" text="SW">
      <formula>NOT(ISERROR(SEARCH("SW",B86)))</formula>
    </cfRule>
  </conditionalFormatting>
  <conditionalFormatting sqref="B76">
    <cfRule type="containsText" dxfId="65" priority="55" operator="containsText" text="SE">
      <formula>NOT(ISERROR(SEARCH("SE",B76)))</formula>
    </cfRule>
    <cfRule type="containsText" dxfId="64" priority="56" operator="containsText" text="NE">
      <formula>NOT(ISERROR(SEARCH("NE",B76)))</formula>
    </cfRule>
    <cfRule type="containsText" dxfId="63" priority="57" operator="containsText" text="NO">
      <formula>NOT(ISERROR(SEARCH("NO",B76)))</formula>
    </cfRule>
    <cfRule type="containsText" dxfId="62" priority="58" operator="containsText" text="NW">
      <formula>NOT(ISERROR(SEARCH("NW",B76)))</formula>
    </cfRule>
    <cfRule type="containsText" dxfId="61" priority="59" operator="containsText" text="CW">
      <formula>NOT(ISERROR(SEARCH("CW",B76)))</formula>
    </cfRule>
    <cfRule type="containsText" dxfId="60" priority="60" operator="containsText" text="SW">
      <formula>NOT(ISERROR(SEARCH("SW",B76)))</formula>
    </cfRule>
  </conditionalFormatting>
  <conditionalFormatting sqref="B89">
    <cfRule type="containsText" dxfId="59" priority="49" operator="containsText" text="SE">
      <formula>NOT(ISERROR(SEARCH("SE",B89)))</formula>
    </cfRule>
    <cfRule type="containsText" dxfId="58" priority="50" operator="containsText" text="NE">
      <formula>NOT(ISERROR(SEARCH("NE",B89)))</formula>
    </cfRule>
    <cfRule type="containsText" dxfId="57" priority="51" operator="containsText" text="NO">
      <formula>NOT(ISERROR(SEARCH("NO",B89)))</formula>
    </cfRule>
    <cfRule type="containsText" dxfId="56" priority="52" operator="containsText" text="NW">
      <formula>NOT(ISERROR(SEARCH("NW",B89)))</formula>
    </cfRule>
    <cfRule type="containsText" dxfId="55" priority="53" operator="containsText" text="CW">
      <formula>NOT(ISERROR(SEARCH("CW",B89)))</formula>
    </cfRule>
    <cfRule type="containsText" dxfId="54" priority="54" operator="containsText" text="SW">
      <formula>NOT(ISERROR(SEARCH("SW",B89)))</formula>
    </cfRule>
  </conditionalFormatting>
  <conditionalFormatting sqref="B91">
    <cfRule type="containsText" dxfId="53" priority="43" operator="containsText" text="SE">
      <formula>NOT(ISERROR(SEARCH("SE",B91)))</formula>
    </cfRule>
    <cfRule type="containsText" dxfId="52" priority="44" operator="containsText" text="NE">
      <formula>NOT(ISERROR(SEARCH("NE",B91)))</formula>
    </cfRule>
    <cfRule type="containsText" dxfId="51" priority="45" operator="containsText" text="NO">
      <formula>NOT(ISERROR(SEARCH("NO",B91)))</formula>
    </cfRule>
    <cfRule type="containsText" dxfId="50" priority="46" operator="containsText" text="NW">
      <formula>NOT(ISERROR(SEARCH("NW",B91)))</formula>
    </cfRule>
    <cfRule type="containsText" dxfId="49" priority="47" operator="containsText" text="CW">
      <formula>NOT(ISERROR(SEARCH("CW",B91)))</formula>
    </cfRule>
    <cfRule type="containsText" dxfId="48" priority="48" operator="containsText" text="SW">
      <formula>NOT(ISERROR(SEARCH("SW",B91)))</formula>
    </cfRule>
  </conditionalFormatting>
  <conditionalFormatting sqref="B92">
    <cfRule type="containsText" dxfId="47" priority="37" operator="containsText" text="SE">
      <formula>NOT(ISERROR(SEARCH("SE",B92)))</formula>
    </cfRule>
    <cfRule type="containsText" dxfId="46" priority="38" operator="containsText" text="NE">
      <formula>NOT(ISERROR(SEARCH("NE",B92)))</formula>
    </cfRule>
    <cfRule type="containsText" dxfId="45" priority="39" operator="containsText" text="NO">
      <formula>NOT(ISERROR(SEARCH("NO",B92)))</formula>
    </cfRule>
    <cfRule type="containsText" dxfId="44" priority="40" operator="containsText" text="NW">
      <formula>NOT(ISERROR(SEARCH("NW",B92)))</formula>
    </cfRule>
    <cfRule type="containsText" dxfId="43" priority="41" operator="containsText" text="CW">
      <formula>NOT(ISERROR(SEARCH("CW",B92)))</formula>
    </cfRule>
    <cfRule type="containsText" dxfId="42" priority="42" operator="containsText" text="SW">
      <formula>NOT(ISERROR(SEARCH("SW",B92)))</formula>
    </cfRule>
  </conditionalFormatting>
  <conditionalFormatting sqref="B90">
    <cfRule type="containsText" dxfId="41" priority="31" operator="containsText" text="SE">
      <formula>NOT(ISERROR(SEARCH("SE",B90)))</formula>
    </cfRule>
    <cfRule type="containsText" dxfId="40" priority="32" operator="containsText" text="NE">
      <formula>NOT(ISERROR(SEARCH("NE",B90)))</formula>
    </cfRule>
    <cfRule type="containsText" dxfId="39" priority="33" operator="containsText" text="NO">
      <formula>NOT(ISERROR(SEARCH("NO",B90)))</formula>
    </cfRule>
    <cfRule type="containsText" dxfId="38" priority="34" operator="containsText" text="NW">
      <formula>NOT(ISERROR(SEARCH("NW",B90)))</formula>
    </cfRule>
    <cfRule type="containsText" dxfId="37" priority="35" operator="containsText" text="CW">
      <formula>NOT(ISERROR(SEARCH("CW",B90)))</formula>
    </cfRule>
    <cfRule type="containsText" dxfId="36" priority="36" operator="containsText" text="SW">
      <formula>NOT(ISERROR(SEARCH("SW",B90)))</formula>
    </cfRule>
  </conditionalFormatting>
  <conditionalFormatting sqref="B95">
    <cfRule type="containsText" dxfId="35" priority="25" operator="containsText" text="SE">
      <formula>NOT(ISERROR(SEARCH("SE",B95)))</formula>
    </cfRule>
    <cfRule type="containsText" dxfId="34" priority="26" operator="containsText" text="NE">
      <formula>NOT(ISERROR(SEARCH("NE",B95)))</formula>
    </cfRule>
    <cfRule type="containsText" dxfId="33" priority="27" operator="containsText" text="NO">
      <formula>NOT(ISERROR(SEARCH("NO",B95)))</formula>
    </cfRule>
    <cfRule type="containsText" dxfId="32" priority="28" operator="containsText" text="NW">
      <formula>NOT(ISERROR(SEARCH("NW",B95)))</formula>
    </cfRule>
    <cfRule type="containsText" dxfId="31" priority="29" operator="containsText" text="CW">
      <formula>NOT(ISERROR(SEARCH("CW",B95)))</formula>
    </cfRule>
    <cfRule type="containsText" dxfId="30" priority="30" operator="containsText" text="SW">
      <formula>NOT(ISERROR(SEARCH("SW",B95)))</formula>
    </cfRule>
  </conditionalFormatting>
  <conditionalFormatting sqref="B88">
    <cfRule type="containsText" dxfId="29" priority="19" operator="containsText" text="SE">
      <formula>NOT(ISERROR(SEARCH("SE",B88)))</formula>
    </cfRule>
    <cfRule type="containsText" dxfId="28" priority="20" operator="containsText" text="NE">
      <formula>NOT(ISERROR(SEARCH("NE",B88)))</formula>
    </cfRule>
    <cfRule type="containsText" dxfId="27" priority="21" operator="containsText" text="NO">
      <formula>NOT(ISERROR(SEARCH("NO",B88)))</formula>
    </cfRule>
    <cfRule type="containsText" dxfId="26" priority="22" operator="containsText" text="NW">
      <formula>NOT(ISERROR(SEARCH("NW",B88)))</formula>
    </cfRule>
    <cfRule type="containsText" dxfId="25" priority="23" operator="containsText" text="CW">
      <formula>NOT(ISERROR(SEARCH("CW",B88)))</formula>
    </cfRule>
    <cfRule type="containsText" dxfId="24" priority="24" operator="containsText" text="SW">
      <formula>NOT(ISERROR(SEARCH("SW",B88)))</formula>
    </cfRule>
  </conditionalFormatting>
  <conditionalFormatting sqref="B94">
    <cfRule type="containsText" dxfId="23" priority="13" operator="containsText" text="SE">
      <formula>NOT(ISERROR(SEARCH("SE",B94)))</formula>
    </cfRule>
    <cfRule type="containsText" dxfId="22" priority="14" operator="containsText" text="NE">
      <formula>NOT(ISERROR(SEARCH("NE",B94)))</formula>
    </cfRule>
    <cfRule type="containsText" dxfId="21" priority="15" operator="containsText" text="NO">
      <formula>NOT(ISERROR(SEARCH("NO",B94)))</formula>
    </cfRule>
    <cfRule type="containsText" dxfId="20" priority="16" operator="containsText" text="NW">
      <formula>NOT(ISERROR(SEARCH("NW",B94)))</formula>
    </cfRule>
    <cfRule type="containsText" dxfId="19" priority="17" operator="containsText" text="CW">
      <formula>NOT(ISERROR(SEARCH("CW",B94)))</formula>
    </cfRule>
    <cfRule type="containsText" dxfId="18" priority="18" operator="containsText" text="SW">
      <formula>NOT(ISERROR(SEARCH("SW",B94)))</formula>
    </cfRule>
  </conditionalFormatting>
  <conditionalFormatting sqref="B73">
    <cfRule type="containsText" dxfId="17" priority="7" operator="containsText" text="SE">
      <formula>NOT(ISERROR(SEARCH("SE",B73)))</formula>
    </cfRule>
    <cfRule type="containsText" dxfId="16" priority="8" operator="containsText" text="NE">
      <formula>NOT(ISERROR(SEARCH("NE",B73)))</formula>
    </cfRule>
    <cfRule type="containsText" dxfId="15" priority="9" operator="containsText" text="NO">
      <formula>NOT(ISERROR(SEARCH("NO",B73)))</formula>
    </cfRule>
    <cfRule type="containsText" dxfId="14" priority="10" operator="containsText" text="NW">
      <formula>NOT(ISERROR(SEARCH("NW",B73)))</formula>
    </cfRule>
    <cfRule type="containsText" dxfId="13" priority="11" operator="containsText" text="CW">
      <formula>NOT(ISERROR(SEARCH("CW",B73)))</formula>
    </cfRule>
    <cfRule type="containsText" dxfId="12" priority="12" operator="containsText" text="SW">
      <formula>NOT(ISERROR(SEARCH("SW",B73)))</formula>
    </cfRule>
  </conditionalFormatting>
  <conditionalFormatting sqref="B67">
    <cfRule type="containsText" dxfId="11" priority="1" operator="containsText" text="SE">
      <formula>NOT(ISERROR(SEARCH("SE",B67)))</formula>
    </cfRule>
    <cfRule type="containsText" dxfId="10" priority="2" operator="containsText" text="NE">
      <formula>NOT(ISERROR(SEARCH("NE",B67)))</formula>
    </cfRule>
    <cfRule type="containsText" dxfId="9" priority="3" operator="containsText" text="NO">
      <formula>NOT(ISERROR(SEARCH("NO",B67)))</formula>
    </cfRule>
    <cfRule type="containsText" dxfId="8" priority="4" operator="containsText" text="NW">
      <formula>NOT(ISERROR(SEARCH("NW",B67)))</formula>
    </cfRule>
    <cfRule type="containsText" dxfId="7" priority="5" operator="containsText" text="CW">
      <formula>NOT(ISERROR(SEARCH("CW",B67)))</formula>
    </cfRule>
    <cfRule type="containsText" dxfId="6" priority="6" operator="containsText" text="SW">
      <formula>NOT(ISERROR(SEARCH("SW",B67)))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11" operator="containsText" text="SE" id="{78803772-2395-AE4A-9E31-F3E396183777}">
            <xm:f>NOT(ISERROR(SEARCH("SE",Discharge!C3)))</xm:f>
            <x14:dxf>
              <font>
                <color rgb="FF9C0006"/>
              </font>
              <fill>
                <patternFill patternType="solid">
                  <fgColor indexed="64"/>
                  <bgColor rgb="FFFD8971"/>
                </patternFill>
              </fill>
            </x14:dxf>
          </x14:cfRule>
          <x14:cfRule type="containsText" priority="1712" operator="containsText" text="NE" id="{A2C5DD48-0AB6-4844-90A9-0CBADE431A81}">
            <xm:f>NOT(ISERROR(SEARCH("NE",Discharge!C3)))</xm:f>
            <x14:dxf>
              <font>
                <color auto="1"/>
              </font>
              <fill>
                <patternFill patternType="solid">
                  <fgColor indexed="64"/>
                  <bgColor rgb="FF74FF69"/>
                </patternFill>
              </fill>
            </x14:dxf>
          </x14:cfRule>
          <x14:cfRule type="containsText" priority="1713" operator="containsText" text="NO" id="{F4677A11-6076-4C41-986A-67A2192DDA80}">
            <xm:f>NOT(ISERROR(SEARCH("NO",Discharge!C3)))</xm:f>
            <x14:dxf>
              <font>
                <color auto="1"/>
              </font>
              <fill>
                <patternFill patternType="solid">
                  <fgColor indexed="64"/>
                  <bgColor rgb="FF70FFF6"/>
                </patternFill>
              </fill>
            </x14:dxf>
          </x14:cfRule>
          <x14:cfRule type="containsText" priority="1714" operator="containsText" text="NW" id="{9E0C9554-E56E-8746-9D51-4C03ACB070AA}">
            <xm:f>NOT(ISERROR(SEARCH("NW",Discharge!C3)))</xm:f>
            <x14:dxf>
              <font>
                <color auto="1"/>
              </font>
              <fill>
                <patternFill patternType="solid">
                  <fgColor indexed="64"/>
                  <bgColor rgb="FF6D7EFF"/>
                </patternFill>
              </fill>
            </x14:dxf>
          </x14:cfRule>
          <x14:cfRule type="containsText" priority="1715" operator="containsText" text="CW" id="{275F8491-4015-324A-BDA8-BE3CD1A8E163}">
            <xm:f>NOT(ISERROR(SEARCH("CW",Discharge!C3)))</xm:f>
            <x14:dxf>
              <font>
                <color auto="1"/>
              </font>
              <fill>
                <patternFill patternType="solid">
                  <fgColor indexed="64"/>
                  <bgColor rgb="FFFC5EFD"/>
                </patternFill>
              </fill>
            </x14:dxf>
          </x14:cfRule>
          <x14:cfRule type="containsText" priority="1716" operator="containsText" text="SW" id="{0184C870-D27F-3E4D-9832-FC5CDEC26957}">
            <xm:f>NOT(ISERROR(SEARCH("SW",Discharge!C3)))</xm:f>
            <x14:dxf>
              <font>
                <color auto="1"/>
              </font>
              <fill>
                <patternFill patternType="solid">
                  <fgColor indexed="64"/>
                  <bgColor rgb="FFAE6D8E"/>
                </patternFill>
              </fill>
            </x14:dxf>
          </x14:cfRule>
          <xm:sqref>C3:C262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.83203125" defaultRowHeight="15" x14ac:dyDescent="0.2"/>
  <cols>
    <col min="1" max="4" width="20.6640625" customWidth="1"/>
    <col min="6" max="6" width="20.6640625" customWidth="1"/>
  </cols>
  <sheetData>
    <row r="1" spans="1:6" x14ac:dyDescent="0.2">
      <c r="A1" s="2" t="s">
        <v>525</v>
      </c>
      <c r="B1" s="2" t="s">
        <v>526</v>
      </c>
      <c r="C1" s="2" t="s">
        <v>527</v>
      </c>
      <c r="D1" s="2" t="s">
        <v>528</v>
      </c>
      <c r="E1" s="2" t="s">
        <v>529</v>
      </c>
      <c r="F1" s="2" t="s">
        <v>530</v>
      </c>
    </row>
    <row r="2" spans="1:6" x14ac:dyDescent="0.2">
      <c r="A2" s="2"/>
      <c r="B2" s="2" t="s">
        <v>56</v>
      </c>
      <c r="C2" s="2" t="s">
        <v>56</v>
      </c>
      <c r="D2" s="2" t="s">
        <v>56</v>
      </c>
      <c r="E2" s="2" t="s">
        <v>531</v>
      </c>
      <c r="F2" s="2" t="s">
        <v>56</v>
      </c>
    </row>
    <row r="3" spans="1:6" x14ac:dyDescent="0.2">
      <c r="A3" s="4" t="s">
        <v>53</v>
      </c>
      <c r="B3" s="5">
        <v>0.100125484827744</v>
      </c>
      <c r="C3" s="5">
        <v>1.3289809025876029</v>
      </c>
      <c r="D3" s="5">
        <v>0.33139477650595528</v>
      </c>
      <c r="E3" s="4">
        <v>84</v>
      </c>
      <c r="F3" s="5">
        <v>0.55561700171959583</v>
      </c>
    </row>
    <row r="4" spans="1:6" x14ac:dyDescent="0.2">
      <c r="A4" s="4" t="s">
        <v>54</v>
      </c>
      <c r="B4" s="5">
        <v>0.100125484827744</v>
      </c>
      <c r="C4" s="5">
        <v>1.8580806499685809</v>
      </c>
      <c r="D4" s="5">
        <v>-0.2654090447210834</v>
      </c>
      <c r="E4" s="4">
        <v>126</v>
      </c>
      <c r="F4" s="5">
        <v>0.69020007639637793</v>
      </c>
    </row>
    <row r="5" spans="1:6" x14ac:dyDescent="0.2">
      <c r="A5" s="4" t="s">
        <v>114</v>
      </c>
      <c r="B5" s="5">
        <v>-0.40000000000000008</v>
      </c>
      <c r="C5" s="5">
        <v>0.7807482471279954</v>
      </c>
      <c r="D5" s="5">
        <v>-0.14525686735652471</v>
      </c>
      <c r="E5" s="4">
        <v>67</v>
      </c>
      <c r="F5" s="5">
        <v>0.56783653064223316</v>
      </c>
    </row>
    <row r="6" spans="1:6" x14ac:dyDescent="0.2">
      <c r="A6" s="4" t="s">
        <v>113</v>
      </c>
      <c r="B6" s="5">
        <v>-0.40000000000000008</v>
      </c>
      <c r="C6" s="5">
        <v>0.82234420382001083</v>
      </c>
      <c r="D6" s="5">
        <v>-0.75311327423426611</v>
      </c>
      <c r="E6" s="4">
        <v>9</v>
      </c>
      <c r="F6" s="5">
        <v>0.6704443551489836</v>
      </c>
    </row>
    <row r="7" spans="1:6" x14ac:dyDescent="0.2">
      <c r="A7" s="4" t="s">
        <v>112</v>
      </c>
      <c r="B7" s="5">
        <v>-0.40000000000000008</v>
      </c>
      <c r="C7" s="5">
        <v>1.0393693503705519</v>
      </c>
      <c r="D7" s="5">
        <v>-0.55621525132783212</v>
      </c>
      <c r="E7" s="4">
        <v>127</v>
      </c>
      <c r="F7" s="5">
        <v>0.63030470056781474</v>
      </c>
    </row>
    <row r="8" spans="1:6" x14ac:dyDescent="0.2">
      <c r="A8" s="4" t="s">
        <v>111</v>
      </c>
      <c r="B8" s="5">
        <v>-0.4</v>
      </c>
      <c r="C8" s="5">
        <v>0.44633472545696218</v>
      </c>
      <c r="D8" s="5">
        <v>-1.235790491497917</v>
      </c>
      <c r="E8" s="4">
        <v>38</v>
      </c>
      <c r="F8" s="5">
        <v>1.2912524137292301</v>
      </c>
    </row>
    <row r="9" spans="1:6" x14ac:dyDescent="0.2">
      <c r="A9" s="4" t="s">
        <v>110</v>
      </c>
      <c r="B9" s="5">
        <v>-0.40000000000000008</v>
      </c>
      <c r="C9" s="5">
        <v>1.385043845909087</v>
      </c>
      <c r="D9" s="5">
        <v>-3.0626247624325462E-2</v>
      </c>
      <c r="E9" s="4">
        <v>60</v>
      </c>
      <c r="F9" s="5">
        <v>1.2544997871295389</v>
      </c>
    </row>
    <row r="10" spans="1:6" x14ac:dyDescent="0.2">
      <c r="A10" s="4" t="s">
        <v>109</v>
      </c>
      <c r="B10" s="5">
        <v>-0.40000000000000008</v>
      </c>
      <c r="C10" s="5">
        <v>0.7576136105034178</v>
      </c>
      <c r="D10" s="5">
        <v>-0.805911845934289</v>
      </c>
      <c r="E10" s="4">
        <v>490</v>
      </c>
      <c r="F10" s="5">
        <v>0.94732425488981542</v>
      </c>
    </row>
    <row r="11" spans="1:6" x14ac:dyDescent="0.2">
      <c r="A11" s="4" t="s">
        <v>167</v>
      </c>
      <c r="B11" s="5">
        <v>-0.40000000000000008</v>
      </c>
      <c r="C11" s="5">
        <v>-3.8345520112481483E-2</v>
      </c>
      <c r="D11" s="5">
        <v>-1.074297316768785</v>
      </c>
      <c r="E11" s="4">
        <v>34</v>
      </c>
      <c r="F11" s="5">
        <v>0.86796364584634178</v>
      </c>
    </row>
    <row r="12" spans="1:6" x14ac:dyDescent="0.2">
      <c r="A12" s="4" t="s">
        <v>166</v>
      </c>
      <c r="B12" s="5">
        <v>-0.40000000000000008</v>
      </c>
      <c r="C12" s="5">
        <v>3.83703104504574E-3</v>
      </c>
      <c r="D12" s="5">
        <v>0.54550476782619572</v>
      </c>
      <c r="E12" s="4">
        <v>160</v>
      </c>
      <c r="F12" s="5">
        <v>1.8611249651674731</v>
      </c>
    </row>
    <row r="13" spans="1:6" x14ac:dyDescent="0.2">
      <c r="A13" s="4" t="s">
        <v>165</v>
      </c>
      <c r="B13" s="5">
        <v>-0.40000000000000008</v>
      </c>
      <c r="C13" s="5">
        <v>0.48673047401240149</v>
      </c>
      <c r="D13" s="5">
        <v>-0.93079139528871291</v>
      </c>
      <c r="E13" s="4">
        <v>25</v>
      </c>
      <c r="F13" s="5">
        <v>0.97066045740384266</v>
      </c>
    </row>
    <row r="14" spans="1:6" x14ac:dyDescent="0.2">
      <c r="A14" s="4" t="s">
        <v>164</v>
      </c>
      <c r="B14" s="5">
        <v>-0.39999999999999991</v>
      </c>
      <c r="C14" s="5">
        <v>0.77781641500212095</v>
      </c>
      <c r="D14" s="5">
        <v>-0.76769739926224112</v>
      </c>
      <c r="E14" s="4">
        <v>49</v>
      </c>
      <c r="F14" s="5">
        <v>0.770871376955928</v>
      </c>
    </row>
    <row r="15" spans="1:6" x14ac:dyDescent="0.2">
      <c r="A15" s="4" t="s">
        <v>163</v>
      </c>
      <c r="B15" s="5">
        <v>-0.4</v>
      </c>
      <c r="C15" s="5">
        <v>0.92698252593211861</v>
      </c>
      <c r="D15" s="5">
        <v>-0.80948014503544008</v>
      </c>
      <c r="E15" s="4">
        <v>24</v>
      </c>
      <c r="F15" s="5">
        <v>0.28633117902300109</v>
      </c>
    </row>
    <row r="16" spans="1:6" x14ac:dyDescent="0.2">
      <c r="A16" s="4" t="s">
        <v>205</v>
      </c>
      <c r="B16" s="5">
        <v>-0.39999999999999991</v>
      </c>
      <c r="C16" s="5">
        <v>0.64581968273235602</v>
      </c>
      <c r="D16" s="5">
        <v>-0.46647172523976138</v>
      </c>
      <c r="E16" s="4">
        <v>11</v>
      </c>
      <c r="F16" s="5">
        <v>0.7956260284115596</v>
      </c>
    </row>
    <row r="17" spans="1:6" x14ac:dyDescent="0.2">
      <c r="A17" s="4" t="s">
        <v>204</v>
      </c>
      <c r="B17" s="5">
        <v>-0.39999999999999991</v>
      </c>
      <c r="C17" s="5">
        <v>0.80402917317494738</v>
      </c>
      <c r="D17" s="5">
        <v>-1.1138397107626119</v>
      </c>
      <c r="E17" s="4">
        <v>3</v>
      </c>
      <c r="F17" s="5">
        <v>0.1143827519725331</v>
      </c>
    </row>
    <row r="18" spans="1:6" x14ac:dyDescent="0.2">
      <c r="A18" s="4" t="s">
        <v>203</v>
      </c>
      <c r="B18" s="5">
        <v>-0.40000000000000008</v>
      </c>
      <c r="C18" s="5">
        <v>0.73324666353314083</v>
      </c>
      <c r="D18" s="5">
        <v>-0.37074028194145459</v>
      </c>
      <c r="E18" s="4">
        <v>19</v>
      </c>
      <c r="F18" s="5">
        <v>0.32192615901170529</v>
      </c>
    </row>
    <row r="19" spans="1:6" x14ac:dyDescent="0.2">
      <c r="A19" s="4" t="s">
        <v>202</v>
      </c>
      <c r="B19" s="5">
        <v>-0.40000000000000008</v>
      </c>
      <c r="C19" s="5">
        <v>0.68700407574375855</v>
      </c>
      <c r="D19" s="5">
        <v>3.317250736323675E-2</v>
      </c>
      <c r="E19" s="4">
        <v>8</v>
      </c>
      <c r="F19" s="5">
        <v>0.17999569934920601</v>
      </c>
    </row>
    <row r="20" spans="1:6" x14ac:dyDescent="0.2">
      <c r="A20" s="4" t="s">
        <v>231</v>
      </c>
      <c r="B20" s="5">
        <v>0.1001254848277441</v>
      </c>
      <c r="C20" s="5">
        <v>2.2422866825546079</v>
      </c>
      <c r="D20" s="5">
        <v>-0.53279890482154102</v>
      </c>
      <c r="E20" s="4">
        <v>55</v>
      </c>
      <c r="F20" s="5">
        <v>0.39881476008247557</v>
      </c>
    </row>
    <row r="21" spans="1:6" x14ac:dyDescent="0.2">
      <c r="A21" s="4" t="s">
        <v>230</v>
      </c>
      <c r="B21" s="5">
        <v>-0.40000000000000008</v>
      </c>
      <c r="C21" s="5">
        <v>1.275084887392598</v>
      </c>
      <c r="D21" s="5">
        <v>-0.43936161009346808</v>
      </c>
      <c r="E21" s="4">
        <v>15</v>
      </c>
      <c r="F21" s="5">
        <v>1.152614451531786E-2</v>
      </c>
    </row>
    <row r="22" spans="1:6" x14ac:dyDescent="0.2">
      <c r="A22" s="4" t="s">
        <v>229</v>
      </c>
      <c r="B22" s="5">
        <v>-0.40000000000000008</v>
      </c>
      <c r="C22" s="5">
        <v>0.1178669442945523</v>
      </c>
      <c r="D22" s="5">
        <v>-0.53934409898948232</v>
      </c>
      <c r="E22" s="4">
        <v>5</v>
      </c>
      <c r="F22" s="5">
        <v>0.10008331269224451</v>
      </c>
    </row>
    <row r="23" spans="1:6" x14ac:dyDescent="0.2">
      <c r="A23" s="4" t="s">
        <v>228</v>
      </c>
      <c r="B23" s="5">
        <v>-0.40000000000000008</v>
      </c>
      <c r="C23" s="5">
        <v>0.82213799832328438</v>
      </c>
      <c r="D23" s="5">
        <v>-0.84416828341831751</v>
      </c>
      <c r="E23" s="4">
        <v>1</v>
      </c>
      <c r="F23" s="5">
        <v>9.7653860132850753E-2</v>
      </c>
    </row>
    <row r="24" spans="1:6" x14ac:dyDescent="0.2">
      <c r="A24" s="4" t="s">
        <v>328</v>
      </c>
      <c r="B24" s="5">
        <v>0.100125484827744</v>
      </c>
      <c r="C24" s="5">
        <v>1.890411596145978</v>
      </c>
      <c r="D24" s="5">
        <v>0.21056768501416581</v>
      </c>
      <c r="E24" s="4">
        <v>16</v>
      </c>
      <c r="F24" s="5">
        <v>0.17818478843873889</v>
      </c>
    </row>
    <row r="25" spans="1:6" x14ac:dyDescent="0.2">
      <c r="A25" s="4" t="s">
        <v>329</v>
      </c>
      <c r="B25" s="5">
        <v>0.100125484827744</v>
      </c>
      <c r="C25" s="5">
        <v>1.390730148375517</v>
      </c>
      <c r="D25" s="5">
        <v>0.49050050400922141</v>
      </c>
      <c r="E25" s="4">
        <v>28</v>
      </c>
      <c r="F25" s="5">
        <v>9.6367268043751758E-2</v>
      </c>
    </row>
    <row r="26" spans="1:6" x14ac:dyDescent="0.2">
      <c r="A26" s="4" t="s">
        <v>330</v>
      </c>
      <c r="B26" s="5">
        <v>0.100125484827744</v>
      </c>
      <c r="C26" s="5">
        <v>1.2516761975345501</v>
      </c>
      <c r="D26" s="5">
        <v>0.55492228935147958</v>
      </c>
      <c r="E26" s="4">
        <v>25</v>
      </c>
      <c r="F26" s="5">
        <v>7.4898710798302209E-2</v>
      </c>
    </row>
    <row r="27" spans="1:6" x14ac:dyDescent="0.2">
      <c r="A27" s="4" t="s">
        <v>331</v>
      </c>
      <c r="B27" s="5">
        <v>0.100125484827744</v>
      </c>
      <c r="C27" s="5">
        <v>1.5258987414433589</v>
      </c>
      <c r="D27" s="5">
        <v>0.43453830228664858</v>
      </c>
      <c r="E27" s="4">
        <v>30</v>
      </c>
      <c r="F27" s="5">
        <v>0.28554378065030561</v>
      </c>
    </row>
    <row r="28" spans="1:6" x14ac:dyDescent="0.2">
      <c r="A28" s="2" t="s">
        <v>23</v>
      </c>
      <c r="B28" s="6">
        <f>AVERAGE(B3:B27)</f>
        <v>-0.25996486424823168</v>
      </c>
      <c r="C28" s="6">
        <f>AVERAGE(C3:C27)</f>
        <v>0.95846917011488264</v>
      </c>
      <c r="D28" s="6">
        <f>AVERAGE(D3:D27)</f>
        <v>-0.36322852247844617</v>
      </c>
      <c r="E28" s="2">
        <f>AVERAGE(E3:E27)</f>
        <v>60.36</v>
      </c>
      <c r="F28" s="6">
        <f>AVERAGE(F3:F27)</f>
        <v>0.56077736034876668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4"/>
  <sheetViews>
    <sheetView workbookViewId="0"/>
  </sheetViews>
  <sheetFormatPr baseColWidth="10" defaultRowHeight="16" x14ac:dyDescent="0.2"/>
  <cols>
    <col min="1" max="1" width="9" style="37" customWidth="1"/>
    <col min="2" max="2" width="48.83203125" style="37" customWidth="1"/>
    <col min="3" max="4" width="10.83203125" style="37"/>
    <col min="5" max="5" width="75.83203125" style="37" customWidth="1"/>
    <col min="6" max="16384" width="10.83203125" style="37"/>
  </cols>
  <sheetData>
    <row r="1" spans="1:5" x14ac:dyDescent="0.2">
      <c r="A1" s="38" t="s">
        <v>600</v>
      </c>
      <c r="B1" s="39"/>
      <c r="C1" s="39"/>
      <c r="D1" s="39"/>
      <c r="E1" s="39"/>
    </row>
    <row r="2" spans="1:5" x14ac:dyDescent="0.2">
      <c r="A2" s="39"/>
      <c r="B2" s="39"/>
      <c r="C2" s="39"/>
      <c r="D2" s="39"/>
      <c r="E2" s="39"/>
    </row>
    <row r="3" spans="1:5" s="36" customFormat="1" x14ac:dyDescent="0.2">
      <c r="A3" s="38" t="s">
        <v>601</v>
      </c>
      <c r="B3" s="38"/>
      <c r="C3" s="38"/>
      <c r="D3" s="38" t="s">
        <v>602</v>
      </c>
      <c r="E3" s="38"/>
    </row>
    <row r="4" spans="1:5" x14ac:dyDescent="0.2">
      <c r="A4" s="38" t="s">
        <v>603</v>
      </c>
      <c r="B4" s="39"/>
      <c r="C4" s="39"/>
      <c r="D4" s="38" t="s">
        <v>603</v>
      </c>
      <c r="E4" s="39"/>
    </row>
    <row r="5" spans="1:5" x14ac:dyDescent="0.2">
      <c r="A5" s="40" t="s">
        <v>604</v>
      </c>
      <c r="B5" s="41" t="s">
        <v>605</v>
      </c>
      <c r="C5" s="39"/>
      <c r="D5" s="40" t="s">
        <v>604</v>
      </c>
      <c r="E5" s="41" t="s">
        <v>605</v>
      </c>
    </row>
    <row r="6" spans="1:5" x14ac:dyDescent="0.2">
      <c r="A6" s="42" t="s">
        <v>606</v>
      </c>
      <c r="B6" s="43" t="s">
        <v>607</v>
      </c>
      <c r="C6" s="39"/>
      <c r="D6" s="39" t="s">
        <v>608</v>
      </c>
      <c r="E6" s="44" t="s">
        <v>609</v>
      </c>
    </row>
    <row r="7" spans="1:5" ht="17" x14ac:dyDescent="0.2">
      <c r="A7" s="45" t="s">
        <v>670</v>
      </c>
      <c r="B7" s="44" t="s">
        <v>610</v>
      </c>
      <c r="C7" s="39"/>
      <c r="D7" s="39" t="s">
        <v>611</v>
      </c>
      <c r="E7" s="44" t="s">
        <v>612</v>
      </c>
    </row>
    <row r="8" spans="1:5" ht="18" x14ac:dyDescent="0.25">
      <c r="A8" s="39" t="s">
        <v>671</v>
      </c>
      <c r="B8" s="44" t="s">
        <v>613</v>
      </c>
      <c r="C8" s="39"/>
      <c r="D8" s="39" t="s">
        <v>614</v>
      </c>
      <c r="E8" s="44" t="s">
        <v>615</v>
      </c>
    </row>
    <row r="9" spans="1:5" x14ac:dyDescent="0.2">
      <c r="A9" s="39"/>
      <c r="B9" s="44" t="s">
        <v>616</v>
      </c>
      <c r="C9" s="39"/>
      <c r="D9" s="39" t="s">
        <v>617</v>
      </c>
      <c r="E9" s="44" t="s">
        <v>618</v>
      </c>
    </row>
    <row r="10" spans="1:5" ht="17" x14ac:dyDescent="0.2">
      <c r="A10" s="45" t="s">
        <v>672</v>
      </c>
      <c r="B10" s="44" t="s">
        <v>619</v>
      </c>
      <c r="C10" s="39"/>
      <c r="D10" s="39" t="s">
        <v>13</v>
      </c>
      <c r="E10" s="44" t="s">
        <v>620</v>
      </c>
    </row>
    <row r="11" spans="1:5" x14ac:dyDescent="0.2">
      <c r="A11" s="39"/>
      <c r="B11" s="44" t="s">
        <v>621</v>
      </c>
      <c r="C11" s="39"/>
      <c r="D11" s="39" t="s">
        <v>12</v>
      </c>
      <c r="E11" s="44" t="s">
        <v>622</v>
      </c>
    </row>
    <row r="12" spans="1:5" ht="17" x14ac:dyDescent="0.2">
      <c r="A12" s="45" t="s">
        <v>673</v>
      </c>
      <c r="B12" s="44" t="s">
        <v>623</v>
      </c>
      <c r="C12" s="39"/>
      <c r="D12" s="39" t="s">
        <v>11</v>
      </c>
      <c r="E12" s="44" t="s">
        <v>624</v>
      </c>
    </row>
    <row r="13" spans="1:5" x14ac:dyDescent="0.2">
      <c r="A13" s="39"/>
      <c r="B13" s="44" t="s">
        <v>625</v>
      </c>
      <c r="C13" s="39"/>
      <c r="D13" s="39" t="s">
        <v>9</v>
      </c>
      <c r="E13" s="44" t="s">
        <v>626</v>
      </c>
    </row>
    <row r="14" spans="1:5" ht="17" x14ac:dyDescent="0.2">
      <c r="A14" s="45" t="s">
        <v>674</v>
      </c>
      <c r="B14" s="44" t="s">
        <v>627</v>
      </c>
      <c r="C14" s="39"/>
      <c r="D14" s="39" t="s">
        <v>628</v>
      </c>
      <c r="E14" s="44" t="s">
        <v>629</v>
      </c>
    </row>
    <row r="15" spans="1:5" ht="17" x14ac:dyDescent="0.2">
      <c r="A15" s="45" t="s">
        <v>675</v>
      </c>
      <c r="B15" s="44" t="s">
        <v>630</v>
      </c>
      <c r="C15" s="39"/>
      <c r="D15" s="39" t="s">
        <v>606</v>
      </c>
      <c r="E15" s="44" t="s">
        <v>631</v>
      </c>
    </row>
    <row r="16" spans="1:5" x14ac:dyDescent="0.2">
      <c r="A16" s="39"/>
      <c r="B16" s="44" t="s">
        <v>632</v>
      </c>
      <c r="C16" s="39"/>
      <c r="D16" s="39" t="s">
        <v>10</v>
      </c>
      <c r="E16" s="44" t="s">
        <v>633</v>
      </c>
    </row>
    <row r="17" spans="1:5" ht="19" customHeight="1" x14ac:dyDescent="0.2">
      <c r="A17" s="45" t="s">
        <v>676</v>
      </c>
      <c r="B17" s="44" t="s">
        <v>634</v>
      </c>
      <c r="C17" s="39"/>
      <c r="D17" s="39" t="s">
        <v>8</v>
      </c>
      <c r="E17" s="44" t="s">
        <v>635</v>
      </c>
    </row>
    <row r="18" spans="1:5" x14ac:dyDescent="0.2">
      <c r="A18" s="39"/>
      <c r="B18" s="44" t="s">
        <v>636</v>
      </c>
      <c r="C18" s="39"/>
      <c r="D18" s="39" t="s">
        <v>7</v>
      </c>
      <c r="E18" s="44" t="s">
        <v>637</v>
      </c>
    </row>
    <row r="19" spans="1:5" x14ac:dyDescent="0.2">
      <c r="A19" s="39"/>
      <c r="B19" s="39"/>
      <c r="C19" s="39"/>
      <c r="D19" s="39" t="s">
        <v>638</v>
      </c>
      <c r="E19" s="44" t="s">
        <v>639</v>
      </c>
    </row>
    <row r="20" spans="1:5" x14ac:dyDescent="0.2">
      <c r="A20" s="38" t="s">
        <v>640</v>
      </c>
      <c r="B20" s="39"/>
      <c r="C20" s="39"/>
      <c r="D20" s="39" t="s">
        <v>641</v>
      </c>
      <c r="E20" s="44" t="s">
        <v>642</v>
      </c>
    </row>
    <row r="21" spans="1:5" x14ac:dyDescent="0.2">
      <c r="A21" s="40" t="s">
        <v>604</v>
      </c>
      <c r="B21" s="41" t="s">
        <v>605</v>
      </c>
      <c r="C21" s="39"/>
      <c r="D21" s="39" t="s">
        <v>643</v>
      </c>
      <c r="E21" s="44" t="s">
        <v>644</v>
      </c>
    </row>
    <row r="22" spans="1:5" ht="17" x14ac:dyDescent="0.2">
      <c r="A22" s="45" t="s">
        <v>677</v>
      </c>
      <c r="B22" s="43" t="s">
        <v>645</v>
      </c>
      <c r="C22" s="39"/>
      <c r="D22" s="39" t="s">
        <v>646</v>
      </c>
      <c r="E22" s="44" t="s">
        <v>647</v>
      </c>
    </row>
    <row r="23" spans="1:5" x14ac:dyDescent="0.2">
      <c r="A23" s="39" t="s">
        <v>648</v>
      </c>
      <c r="B23" s="44" t="s">
        <v>649</v>
      </c>
      <c r="C23" s="39"/>
      <c r="D23" s="39" t="s">
        <v>650</v>
      </c>
      <c r="E23" s="44" t="s">
        <v>651</v>
      </c>
    </row>
    <row r="24" spans="1:5" x14ac:dyDescent="0.2">
      <c r="A24" s="39" t="s">
        <v>652</v>
      </c>
      <c r="B24" s="44" t="s">
        <v>653</v>
      </c>
      <c r="C24" s="39"/>
      <c r="D24" s="39" t="s">
        <v>654</v>
      </c>
      <c r="E24" s="44" t="s">
        <v>655</v>
      </c>
    </row>
    <row r="25" spans="1:5" ht="17" x14ac:dyDescent="0.2">
      <c r="A25" s="45" t="s">
        <v>678</v>
      </c>
      <c r="B25" s="44" t="s">
        <v>656</v>
      </c>
      <c r="C25" s="39"/>
      <c r="D25" s="39"/>
      <c r="E25" s="39"/>
    </row>
    <row r="26" spans="1:5" x14ac:dyDescent="0.2">
      <c r="A26" s="39" t="s">
        <v>657</v>
      </c>
      <c r="B26" s="44" t="s">
        <v>649</v>
      </c>
      <c r="C26" s="39"/>
      <c r="D26" s="38"/>
      <c r="E26" s="39"/>
    </row>
    <row r="27" spans="1:5" x14ac:dyDescent="0.2">
      <c r="A27" s="39" t="s">
        <v>658</v>
      </c>
      <c r="B27" s="44" t="s">
        <v>649</v>
      </c>
      <c r="C27" s="39"/>
      <c r="D27" s="42"/>
      <c r="E27" s="42"/>
    </row>
    <row r="28" spans="1:5" x14ac:dyDescent="0.2">
      <c r="A28" s="39" t="s">
        <v>659</v>
      </c>
      <c r="B28" s="44" t="s">
        <v>649</v>
      </c>
      <c r="C28" s="39"/>
      <c r="D28" s="46"/>
      <c r="E28" s="39"/>
    </row>
    <row r="29" spans="1:5" x14ac:dyDescent="0.2">
      <c r="A29" s="39" t="s">
        <v>660</v>
      </c>
      <c r="B29" s="44" t="s">
        <v>661</v>
      </c>
      <c r="C29" s="39"/>
      <c r="D29" s="39"/>
      <c r="E29" s="39"/>
    </row>
    <row r="30" spans="1:5" ht="17" x14ac:dyDescent="0.2">
      <c r="A30" s="45" t="s">
        <v>679</v>
      </c>
      <c r="B30" s="44" t="s">
        <v>662</v>
      </c>
      <c r="C30" s="39"/>
      <c r="D30" s="39"/>
      <c r="E30" s="39"/>
    </row>
    <row r="31" spans="1:5" ht="17" x14ac:dyDescent="0.2">
      <c r="A31" s="45" t="s">
        <v>680</v>
      </c>
      <c r="B31" s="44" t="s">
        <v>663</v>
      </c>
      <c r="C31" s="39"/>
      <c r="D31" s="39"/>
      <c r="E31" s="39"/>
    </row>
    <row r="32" spans="1:5" x14ac:dyDescent="0.2">
      <c r="A32" s="39" t="s">
        <v>659</v>
      </c>
      <c r="B32" s="44" t="s">
        <v>664</v>
      </c>
      <c r="C32" s="39"/>
      <c r="D32" s="39"/>
      <c r="E32" s="39"/>
    </row>
    <row r="33" spans="1:5" x14ac:dyDescent="0.2">
      <c r="A33" s="39" t="s">
        <v>657</v>
      </c>
      <c r="B33" s="44" t="s">
        <v>665</v>
      </c>
      <c r="C33" s="39"/>
      <c r="D33" s="39"/>
      <c r="E33" s="39"/>
    </row>
    <row r="34" spans="1:5" x14ac:dyDescent="0.2">
      <c r="A34" s="39" t="s">
        <v>666</v>
      </c>
      <c r="B34" s="44" t="s">
        <v>667</v>
      </c>
      <c r="C34" s="39"/>
      <c r="D34" s="39"/>
      <c r="E34" s="39"/>
    </row>
    <row r="35" spans="1:5" ht="17" x14ac:dyDescent="0.2">
      <c r="A35" s="45" t="s">
        <v>681</v>
      </c>
      <c r="B35" s="44" t="s">
        <v>668</v>
      </c>
      <c r="C35" s="39"/>
      <c r="D35" s="39"/>
      <c r="E35" s="39"/>
    </row>
    <row r="36" spans="1:5" ht="17" x14ac:dyDescent="0.2">
      <c r="A36" s="45" t="s">
        <v>682</v>
      </c>
      <c r="B36" s="44" t="s">
        <v>669</v>
      </c>
      <c r="C36" s="39"/>
      <c r="D36" s="39"/>
      <c r="E36" s="39"/>
    </row>
    <row r="37" spans="1:5" x14ac:dyDescent="0.2">
      <c r="A37" s="39"/>
      <c r="B37" s="39"/>
      <c r="C37" s="39"/>
      <c r="D37" s="39"/>
      <c r="E37" s="39"/>
    </row>
    <row r="38" spans="1:5" x14ac:dyDescent="0.2">
      <c r="A38" s="39"/>
      <c r="B38" s="39"/>
      <c r="C38" s="39"/>
      <c r="D38" s="39"/>
      <c r="E38" s="39"/>
    </row>
    <row r="39" spans="1:5" x14ac:dyDescent="0.2">
      <c r="A39" s="39"/>
      <c r="B39" s="39"/>
      <c r="C39" s="39"/>
      <c r="D39" s="39"/>
      <c r="E39" s="39"/>
    </row>
    <row r="40" spans="1:5" x14ac:dyDescent="0.2">
      <c r="A40" s="39"/>
      <c r="B40" s="39"/>
      <c r="C40" s="39"/>
      <c r="D40" s="39"/>
      <c r="E40" s="39"/>
    </row>
    <row r="41" spans="1:5" x14ac:dyDescent="0.2">
      <c r="A41" s="39"/>
      <c r="B41" s="39"/>
      <c r="C41" s="39"/>
      <c r="D41" s="39"/>
      <c r="E41" s="39"/>
    </row>
    <row r="42" spans="1:5" x14ac:dyDescent="0.2">
      <c r="A42" s="39"/>
      <c r="B42" s="39"/>
      <c r="C42" s="39"/>
      <c r="D42" s="39"/>
      <c r="E42" s="39"/>
    </row>
    <row r="43" spans="1:5" x14ac:dyDescent="0.2">
      <c r="A43" s="39"/>
      <c r="B43" s="39"/>
      <c r="C43" s="39"/>
      <c r="D43" s="39"/>
      <c r="E43" s="39"/>
    </row>
    <row r="44" spans="1:5" x14ac:dyDescent="0.2">
      <c r="A44" s="39"/>
      <c r="B44" s="39"/>
      <c r="C44" s="39"/>
      <c r="D44" s="39"/>
      <c r="E44" s="39"/>
    </row>
    <row r="45" spans="1:5" x14ac:dyDescent="0.2">
      <c r="A45" s="39"/>
      <c r="B45" s="39"/>
      <c r="C45" s="39"/>
      <c r="D45" s="39"/>
      <c r="E45" s="39"/>
    </row>
    <row r="46" spans="1:5" x14ac:dyDescent="0.2">
      <c r="A46" s="39"/>
      <c r="B46" s="39"/>
      <c r="C46" s="39"/>
      <c r="D46" s="39"/>
      <c r="E46" s="39"/>
    </row>
    <row r="47" spans="1:5" x14ac:dyDescent="0.2">
      <c r="A47" s="39"/>
      <c r="B47" s="39"/>
      <c r="C47" s="39"/>
      <c r="D47" s="39"/>
      <c r="E47" s="39"/>
    </row>
    <row r="48" spans="1:5" x14ac:dyDescent="0.2">
      <c r="A48" s="39"/>
      <c r="B48" s="39"/>
      <c r="C48" s="39"/>
      <c r="D48" s="39"/>
      <c r="E48" s="39"/>
    </row>
    <row r="49" spans="1:5" x14ac:dyDescent="0.2">
      <c r="A49" s="39"/>
      <c r="B49" s="39"/>
      <c r="C49" s="39"/>
      <c r="D49" s="39"/>
      <c r="E49" s="39"/>
    </row>
    <row r="50" spans="1:5" x14ac:dyDescent="0.2">
      <c r="A50" s="39"/>
      <c r="B50" s="39"/>
      <c r="C50" s="39"/>
      <c r="D50" s="39"/>
      <c r="E50" s="39"/>
    </row>
    <row r="51" spans="1:5" x14ac:dyDescent="0.2">
      <c r="A51" s="39"/>
      <c r="B51" s="39"/>
      <c r="C51" s="39"/>
      <c r="D51" s="39"/>
      <c r="E51" s="39"/>
    </row>
    <row r="52" spans="1:5" x14ac:dyDescent="0.2">
      <c r="A52" s="39"/>
      <c r="B52" s="39"/>
      <c r="C52" s="39"/>
      <c r="D52" s="39"/>
      <c r="E52" s="39"/>
    </row>
    <row r="53" spans="1:5" x14ac:dyDescent="0.2">
      <c r="A53" s="39"/>
      <c r="B53" s="39"/>
      <c r="C53" s="39"/>
      <c r="D53" s="39"/>
      <c r="E53" s="39"/>
    </row>
    <row r="54" spans="1:5" x14ac:dyDescent="0.2">
      <c r="A54" s="39"/>
      <c r="B54" s="39"/>
      <c r="C54" s="39"/>
      <c r="D54" s="39"/>
      <c r="E54" s="39"/>
    </row>
    <row r="55" spans="1:5" x14ac:dyDescent="0.2">
      <c r="A55" s="39"/>
      <c r="B55" s="39"/>
      <c r="C55" s="39"/>
      <c r="D55" s="39"/>
      <c r="E55" s="39"/>
    </row>
    <row r="56" spans="1:5" x14ac:dyDescent="0.2">
      <c r="A56" s="39"/>
      <c r="B56" s="39"/>
      <c r="C56" s="39"/>
      <c r="D56" s="39"/>
      <c r="E56" s="39"/>
    </row>
    <row r="57" spans="1:5" x14ac:dyDescent="0.2">
      <c r="A57" s="39"/>
      <c r="B57" s="39"/>
      <c r="C57" s="39"/>
      <c r="D57" s="39"/>
      <c r="E57" s="39"/>
    </row>
    <row r="58" spans="1:5" x14ac:dyDescent="0.2">
      <c r="A58" s="39"/>
      <c r="B58" s="39"/>
      <c r="C58" s="39"/>
      <c r="D58" s="39"/>
      <c r="E58" s="39"/>
    </row>
    <row r="59" spans="1:5" x14ac:dyDescent="0.2">
      <c r="A59" s="39"/>
      <c r="B59" s="39"/>
      <c r="C59" s="39"/>
      <c r="D59" s="39"/>
      <c r="E59" s="39"/>
    </row>
    <row r="60" spans="1:5" x14ac:dyDescent="0.2">
      <c r="A60" s="39"/>
      <c r="B60" s="39"/>
      <c r="C60" s="39"/>
      <c r="D60" s="39"/>
      <c r="E60" s="39"/>
    </row>
    <row r="61" spans="1:5" x14ac:dyDescent="0.2">
      <c r="A61" s="39"/>
      <c r="B61" s="39"/>
      <c r="C61" s="39"/>
      <c r="D61" s="39"/>
      <c r="E61" s="39"/>
    </row>
    <row r="62" spans="1:5" x14ac:dyDescent="0.2">
      <c r="A62" s="39"/>
      <c r="B62" s="39"/>
      <c r="C62" s="39"/>
      <c r="D62" s="39"/>
      <c r="E62" s="39"/>
    </row>
    <row r="63" spans="1:5" x14ac:dyDescent="0.2">
      <c r="A63" s="39"/>
      <c r="B63" s="39"/>
      <c r="C63" s="39"/>
      <c r="D63" s="39"/>
      <c r="E63" s="39"/>
    </row>
    <row r="64" spans="1:5" x14ac:dyDescent="0.2">
      <c r="A64" s="39"/>
      <c r="B64" s="39"/>
      <c r="C64" s="39"/>
      <c r="D64" s="39"/>
      <c r="E64" s="39"/>
    </row>
    <row r="65" spans="1:5" x14ac:dyDescent="0.2">
      <c r="A65" s="39"/>
      <c r="B65" s="39"/>
      <c r="C65" s="39"/>
      <c r="D65" s="39"/>
      <c r="E65" s="39"/>
    </row>
    <row r="66" spans="1:5" x14ac:dyDescent="0.2">
      <c r="A66" s="39"/>
      <c r="B66" s="39"/>
      <c r="C66" s="39"/>
      <c r="D66" s="39"/>
      <c r="E66" s="39"/>
    </row>
    <row r="67" spans="1:5" x14ac:dyDescent="0.2">
      <c r="A67" s="39"/>
      <c r="B67" s="39"/>
      <c r="C67" s="39"/>
      <c r="D67" s="39"/>
      <c r="E67" s="39"/>
    </row>
    <row r="68" spans="1:5" x14ac:dyDescent="0.2">
      <c r="A68" s="39"/>
      <c r="B68" s="39"/>
      <c r="C68" s="39"/>
      <c r="D68" s="39"/>
      <c r="E68" s="39"/>
    </row>
    <row r="69" spans="1:5" x14ac:dyDescent="0.2">
      <c r="A69" s="39"/>
      <c r="B69" s="39"/>
      <c r="C69" s="39"/>
      <c r="D69" s="39"/>
      <c r="E69" s="39"/>
    </row>
    <row r="70" spans="1:5" x14ac:dyDescent="0.2">
      <c r="A70" s="39"/>
      <c r="B70" s="39"/>
      <c r="C70" s="39"/>
      <c r="D70" s="39"/>
      <c r="E70" s="39"/>
    </row>
    <row r="71" spans="1:5" x14ac:dyDescent="0.2">
      <c r="A71" s="39"/>
      <c r="B71" s="39"/>
      <c r="C71" s="39"/>
      <c r="D71" s="39"/>
      <c r="E71" s="39"/>
    </row>
    <row r="72" spans="1:5" x14ac:dyDescent="0.2">
      <c r="A72" s="39"/>
      <c r="B72" s="39"/>
      <c r="C72" s="39"/>
      <c r="D72" s="39"/>
      <c r="E72" s="39"/>
    </row>
    <row r="73" spans="1:5" x14ac:dyDescent="0.2">
      <c r="A73" s="39"/>
      <c r="B73" s="39"/>
      <c r="C73" s="39"/>
      <c r="D73" s="39"/>
      <c r="E73" s="39"/>
    </row>
    <row r="74" spans="1:5" x14ac:dyDescent="0.2">
      <c r="A74" s="39"/>
      <c r="B74" s="39"/>
      <c r="C74" s="39"/>
      <c r="D74" s="39"/>
      <c r="E74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"/>
  <sheetViews>
    <sheetView workbookViewId="0">
      <pane xSplit="1" ySplit="1" topLeftCell="J2" activePane="bottomRight" state="frozen"/>
      <selection pane="topRight" activeCell="C1" sqref="C1"/>
      <selection pane="bottomLeft" activeCell="A3" sqref="A3"/>
      <selection pane="bottomRight" sqref="A1:XFD1"/>
    </sheetView>
  </sheetViews>
  <sheetFormatPr baseColWidth="10" defaultColWidth="8.83203125" defaultRowHeight="15" x14ac:dyDescent="0.2"/>
  <cols>
    <col min="1" max="1" width="24.6640625" customWidth="1"/>
    <col min="2" max="4" width="18.6640625" customWidth="1"/>
    <col min="5" max="5" width="25.33203125" customWidth="1"/>
    <col min="6" max="6" width="30" customWidth="1"/>
    <col min="7" max="18" width="18.6640625" customWidth="1"/>
    <col min="19" max="19" width="24.5" customWidth="1"/>
    <col min="20" max="20" width="23.6640625" customWidth="1"/>
    <col min="21" max="22" width="18.6640625" customWidth="1"/>
  </cols>
  <sheetData>
    <row r="1" spans="1:22" x14ac:dyDescent="0.2">
      <c r="A1" s="7" t="s">
        <v>26</v>
      </c>
      <c r="B1" s="2"/>
      <c r="C1" s="2"/>
      <c r="D1" s="2" t="s">
        <v>27</v>
      </c>
      <c r="E1" s="2"/>
      <c r="F1" s="2"/>
      <c r="G1" s="2"/>
      <c r="H1" s="2"/>
      <c r="I1" s="2" t="s">
        <v>27</v>
      </c>
      <c r="J1" s="2"/>
      <c r="K1" s="2"/>
      <c r="L1" s="2"/>
      <c r="M1" s="2"/>
      <c r="N1" s="2" t="s">
        <v>27</v>
      </c>
      <c r="O1" s="2"/>
      <c r="P1" s="2"/>
      <c r="Q1" s="2"/>
      <c r="R1" s="2"/>
      <c r="S1" s="2" t="s">
        <v>27</v>
      </c>
      <c r="T1" s="2"/>
      <c r="U1" s="2"/>
      <c r="V1" s="2"/>
    </row>
    <row r="2" spans="1:22" ht="34" customHeight="1" x14ac:dyDescent="0.2">
      <c r="A2" s="8" t="s">
        <v>28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32</v>
      </c>
      <c r="N2" s="4" t="s">
        <v>33</v>
      </c>
      <c r="O2" s="4" t="s">
        <v>41</v>
      </c>
      <c r="P2" s="4" t="s">
        <v>42</v>
      </c>
      <c r="Q2" s="4" t="s">
        <v>32</v>
      </c>
      <c r="R2" s="4" t="s">
        <v>33</v>
      </c>
      <c r="S2" s="4" t="s">
        <v>43</v>
      </c>
      <c r="T2" s="4" t="s">
        <v>44</v>
      </c>
      <c r="U2" s="4"/>
      <c r="V2" s="4"/>
    </row>
    <row r="3" spans="1:22" x14ac:dyDescent="0.2">
      <c r="A3" s="8" t="s">
        <v>699</v>
      </c>
      <c r="B3" s="4">
        <v>88</v>
      </c>
      <c r="C3" s="4">
        <v>68</v>
      </c>
      <c r="D3" s="4">
        <v>5</v>
      </c>
      <c r="E3" s="4">
        <v>47</v>
      </c>
      <c r="F3" s="4" t="s">
        <v>24</v>
      </c>
      <c r="G3" s="4" t="s">
        <v>24</v>
      </c>
      <c r="H3" s="4">
        <v>25</v>
      </c>
      <c r="I3" s="17" t="s">
        <v>24</v>
      </c>
      <c r="J3" s="17" t="s">
        <v>24</v>
      </c>
      <c r="K3" s="17" t="s">
        <v>24</v>
      </c>
      <c r="L3" s="4">
        <v>6</v>
      </c>
      <c r="M3" s="4">
        <v>53</v>
      </c>
      <c r="N3" s="4">
        <v>13</v>
      </c>
      <c r="O3" s="17" t="s">
        <v>24</v>
      </c>
      <c r="P3" s="4">
        <v>90</v>
      </c>
      <c r="Q3" s="17" t="s">
        <v>24</v>
      </c>
      <c r="R3" s="4">
        <v>1</v>
      </c>
      <c r="S3" s="4">
        <v>219</v>
      </c>
      <c r="T3" s="4">
        <v>168</v>
      </c>
      <c r="U3" s="17"/>
      <c r="V3" s="17"/>
    </row>
    <row r="4" spans="1:22" x14ac:dyDescent="0.2">
      <c r="A4" s="8" t="s">
        <v>45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</row>
    <row r="5" spans="1:22" x14ac:dyDescent="0.2">
      <c r="A5" s="8" t="s">
        <v>46</v>
      </c>
      <c r="B5" s="4" t="s">
        <v>638</v>
      </c>
      <c r="C5" s="4" t="s">
        <v>638</v>
      </c>
      <c r="D5" s="4" t="s">
        <v>641</v>
      </c>
      <c r="E5" s="4" t="s">
        <v>641</v>
      </c>
      <c r="F5" s="4" t="s">
        <v>643</v>
      </c>
      <c r="G5" s="4" t="s">
        <v>638</v>
      </c>
      <c r="H5" s="4" t="s">
        <v>638</v>
      </c>
      <c r="I5" s="4" t="s">
        <v>643</v>
      </c>
      <c r="J5" s="4" t="s">
        <v>643</v>
      </c>
      <c r="K5" s="4" t="s">
        <v>638</v>
      </c>
      <c r="L5" s="4" t="s">
        <v>641</v>
      </c>
      <c r="M5" s="4" t="s">
        <v>641</v>
      </c>
      <c r="N5" s="4" t="s">
        <v>641</v>
      </c>
      <c r="O5" s="4" t="s">
        <v>638</v>
      </c>
      <c r="P5" s="4" t="s">
        <v>643</v>
      </c>
      <c r="Q5" s="4" t="s">
        <v>654</v>
      </c>
      <c r="R5" s="4" t="s">
        <v>646</v>
      </c>
      <c r="S5" s="4" t="s">
        <v>654</v>
      </c>
      <c r="T5" s="4" t="s">
        <v>643</v>
      </c>
      <c r="U5" s="4" t="s">
        <v>24</v>
      </c>
      <c r="V5" s="4" t="s">
        <v>24</v>
      </c>
    </row>
    <row r="6" spans="1:22" x14ac:dyDescent="0.2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">
      <c r="A8" s="8" t="s">
        <v>696</v>
      </c>
      <c r="B8" s="4">
        <v>148</v>
      </c>
      <c r="C8" s="4">
        <v>231</v>
      </c>
      <c r="D8" s="4">
        <v>568</v>
      </c>
      <c r="E8" s="4">
        <v>193</v>
      </c>
      <c r="F8" s="4">
        <v>81</v>
      </c>
      <c r="G8" s="4">
        <v>139</v>
      </c>
      <c r="H8" s="4">
        <v>243</v>
      </c>
      <c r="I8" s="4">
        <v>88</v>
      </c>
      <c r="J8" s="4">
        <v>65</v>
      </c>
      <c r="K8" s="4">
        <v>98</v>
      </c>
      <c r="L8" s="4">
        <v>302</v>
      </c>
      <c r="M8" s="4">
        <v>186</v>
      </c>
      <c r="N8" s="4">
        <v>268</v>
      </c>
      <c r="O8" s="4">
        <v>194</v>
      </c>
      <c r="P8" s="4">
        <v>64</v>
      </c>
      <c r="Q8" s="4">
        <v>41</v>
      </c>
      <c r="R8" s="4">
        <v>533</v>
      </c>
      <c r="S8" s="4">
        <v>10</v>
      </c>
      <c r="T8" s="4">
        <v>85</v>
      </c>
      <c r="U8" s="4">
        <f>ROUND(AVERAGE(B8:T8),0)</f>
        <v>186</v>
      </c>
      <c r="V8" s="4">
        <f>IF(COUNTIF(B5:T5,"DW")&gt;0,ROUND(AVERAGEIF(B5:T5,"DW",B8:T8),0),"--")</f>
        <v>176</v>
      </c>
    </row>
    <row r="9" spans="1:22" x14ac:dyDescent="0.2">
      <c r="A9" s="8" t="s">
        <v>47</v>
      </c>
      <c r="B9" s="4">
        <v>73</v>
      </c>
      <c r="C9" s="4">
        <v>175</v>
      </c>
      <c r="D9" s="4">
        <v>424</v>
      </c>
      <c r="E9" s="4">
        <v>135</v>
      </c>
      <c r="F9" s="4">
        <v>59</v>
      </c>
      <c r="G9" s="4">
        <v>120</v>
      </c>
      <c r="H9" s="4">
        <v>176</v>
      </c>
      <c r="I9" s="4">
        <v>58</v>
      </c>
      <c r="J9" s="4">
        <v>54</v>
      </c>
      <c r="K9" s="4">
        <v>81</v>
      </c>
      <c r="L9" s="4">
        <v>216</v>
      </c>
      <c r="M9" s="4">
        <v>161</v>
      </c>
      <c r="N9" s="4">
        <v>226</v>
      </c>
      <c r="O9" s="4">
        <v>149</v>
      </c>
      <c r="P9" s="4">
        <v>22</v>
      </c>
      <c r="Q9" s="4">
        <v>0</v>
      </c>
      <c r="R9" s="4">
        <v>401</v>
      </c>
      <c r="S9" s="4">
        <v>1</v>
      </c>
      <c r="T9" s="4">
        <v>76</v>
      </c>
      <c r="U9" s="4">
        <f>ROUND(AVERAGE(B9:T9),0)</f>
        <v>137</v>
      </c>
      <c r="V9" s="4">
        <f>IF(COUNTIF(B5:T5,"DW")&gt;0,ROUND(AVERAGEIF(B5:T5,"DW",B9:T9),0),"--")</f>
        <v>129</v>
      </c>
    </row>
    <row r="10" spans="1:22" x14ac:dyDescent="0.2">
      <c r="A10" s="8" t="s">
        <v>48</v>
      </c>
      <c r="B10" s="4" t="s">
        <v>49</v>
      </c>
      <c r="C10" s="4" t="s">
        <v>50</v>
      </c>
      <c r="D10" s="4" t="s">
        <v>50</v>
      </c>
      <c r="E10" s="4" t="s">
        <v>50</v>
      </c>
      <c r="F10" s="4" t="s">
        <v>49</v>
      </c>
      <c r="G10" s="4" t="s">
        <v>49</v>
      </c>
      <c r="H10" s="4" t="s">
        <v>49</v>
      </c>
      <c r="I10" s="4" t="s">
        <v>50</v>
      </c>
      <c r="J10" s="4" t="s">
        <v>49</v>
      </c>
      <c r="K10" s="4" t="s">
        <v>50</v>
      </c>
      <c r="L10" s="4" t="s">
        <v>50</v>
      </c>
      <c r="M10" s="4" t="s">
        <v>50</v>
      </c>
      <c r="N10" s="4" t="s">
        <v>49</v>
      </c>
      <c r="O10" s="4" t="s">
        <v>50</v>
      </c>
      <c r="P10" s="4" t="s">
        <v>50</v>
      </c>
      <c r="Q10" s="4" t="s">
        <v>51</v>
      </c>
      <c r="R10" s="4" t="s">
        <v>49</v>
      </c>
      <c r="S10" s="4" t="s">
        <v>51</v>
      </c>
      <c r="T10" s="4" t="s">
        <v>50</v>
      </c>
      <c r="U10" s="4"/>
      <c r="V10" s="4"/>
    </row>
    <row r="11" spans="1:22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">
      <c r="A12" s="8" t="s">
        <v>695</v>
      </c>
      <c r="B12" s="5">
        <v>29.2</v>
      </c>
      <c r="C12" s="5">
        <v>12.64</v>
      </c>
      <c r="D12" s="5">
        <v>5.24</v>
      </c>
      <c r="E12" s="5">
        <v>0.38</v>
      </c>
      <c r="F12" s="5">
        <v>3.2</v>
      </c>
      <c r="G12" s="5">
        <v>9.2200000000000006</v>
      </c>
      <c r="H12" s="5">
        <v>17.989999999999998</v>
      </c>
      <c r="I12" s="5">
        <v>0.38</v>
      </c>
      <c r="J12" s="5">
        <v>0.23</v>
      </c>
      <c r="K12" s="5">
        <v>3.05</v>
      </c>
      <c r="L12" s="5">
        <v>-0.28000000000000003</v>
      </c>
      <c r="M12" s="5">
        <v>0.74</v>
      </c>
      <c r="N12" s="5">
        <v>4.2</v>
      </c>
      <c r="O12" s="5">
        <v>10.86</v>
      </c>
      <c r="P12" s="5">
        <v>8.9</v>
      </c>
      <c r="Q12" s="5">
        <v>10.5</v>
      </c>
      <c r="R12" s="5">
        <v>90.24</v>
      </c>
      <c r="S12" s="5">
        <v>1.21</v>
      </c>
      <c r="T12" s="5">
        <v>5.17</v>
      </c>
      <c r="U12" s="4">
        <f>ROUND(AVERAGE(B12:T12),2)</f>
        <v>11.21</v>
      </c>
      <c r="V12" s="4">
        <f>IF(COUNTIF(B5:T5,"DW")&gt;0,ROUND(AVERAGEIF(B5:T5,"DW",B12:T12),2),"--")</f>
        <v>13.83</v>
      </c>
    </row>
    <row r="13" spans="1:22" x14ac:dyDescent="0.2">
      <c r="A13" s="7" t="s">
        <v>52</v>
      </c>
      <c r="B13" s="5">
        <v>3.24</v>
      </c>
      <c r="C13" s="5">
        <v>3.29</v>
      </c>
      <c r="D13" s="5">
        <v>4.42</v>
      </c>
      <c r="E13" s="5">
        <v>4.8499999999999996</v>
      </c>
      <c r="F13" s="5">
        <v>2.92</v>
      </c>
      <c r="G13" s="5">
        <v>2.73</v>
      </c>
      <c r="H13" s="5">
        <v>3.54</v>
      </c>
      <c r="I13" s="5">
        <v>2.81</v>
      </c>
      <c r="J13" s="5">
        <v>2.52</v>
      </c>
      <c r="K13" s="5">
        <v>2.16</v>
      </c>
      <c r="L13" s="5">
        <v>4.97</v>
      </c>
      <c r="M13" s="5">
        <v>6.1</v>
      </c>
      <c r="N13" s="5">
        <v>5.18</v>
      </c>
      <c r="O13" s="5">
        <v>4.0599999999999996</v>
      </c>
      <c r="P13" s="5">
        <v>4.3</v>
      </c>
      <c r="Q13" s="5">
        <v>3.16</v>
      </c>
      <c r="R13" s="5">
        <v>10.08</v>
      </c>
      <c r="S13" s="5">
        <v>2.5099999999999998</v>
      </c>
      <c r="T13" s="5">
        <v>5.0199999999999996</v>
      </c>
      <c r="U13" s="4"/>
      <c r="V13" s="4"/>
    </row>
    <row r="14" spans="1:22" x14ac:dyDescent="0.2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8" t="s">
        <v>55</v>
      </c>
      <c r="B15" s="5">
        <v>2.5399999618530269</v>
      </c>
      <c r="C15" s="5">
        <v>3.779999971389771</v>
      </c>
      <c r="D15" s="5">
        <v>4.6100001335144043</v>
      </c>
      <c r="E15" s="5">
        <v>3.2999999523162842</v>
      </c>
      <c r="F15" s="5">
        <v>2.0099999904632568</v>
      </c>
      <c r="G15" s="5">
        <v>2.8900001049041748</v>
      </c>
      <c r="H15" s="5">
        <v>3.940000057220459</v>
      </c>
      <c r="I15" s="5">
        <v>3.5099999904632568</v>
      </c>
      <c r="J15" s="5">
        <v>2.9300000667572021</v>
      </c>
      <c r="K15" s="5">
        <v>3.0199999809265141</v>
      </c>
      <c r="L15" s="5">
        <v>3.8599998950958252</v>
      </c>
      <c r="M15" s="5">
        <v>4.0199999809265137</v>
      </c>
      <c r="N15" s="5">
        <v>4.1599998474121094</v>
      </c>
      <c r="O15" s="5">
        <v>4.3400001525878906</v>
      </c>
      <c r="P15" s="5">
        <v>4.4200000762939453</v>
      </c>
      <c r="Q15" s="5">
        <v>3.0699999332427979</v>
      </c>
      <c r="R15" s="5">
        <v>5.179999828338623</v>
      </c>
      <c r="S15" s="5">
        <v>2.589999914169312</v>
      </c>
      <c r="T15" s="5">
        <v>3.8599998950958252</v>
      </c>
      <c r="U15" s="4">
        <f>ROUND(AVERAGE(B15:T15),2)</f>
        <v>3.58</v>
      </c>
      <c r="V15" s="4">
        <f>IF(COUNTIF(B5:T5,"DW")&gt;0,ROUND(AVERAGEIF(B5:T5,"DW",B15:T15),2),"--")</f>
        <v>3.42</v>
      </c>
    </row>
    <row r="16" spans="1:22" x14ac:dyDescent="0.2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8" t="s">
        <v>694</v>
      </c>
      <c r="B17" s="5">
        <v>2.63</v>
      </c>
      <c r="C17" s="5">
        <v>1.78</v>
      </c>
      <c r="D17" s="5">
        <v>4</v>
      </c>
      <c r="E17" s="5">
        <v>4.1900000000000004</v>
      </c>
      <c r="F17" s="5">
        <v>1.48</v>
      </c>
      <c r="G17" s="5">
        <v>0.62</v>
      </c>
      <c r="H17" s="5">
        <v>2.8</v>
      </c>
      <c r="I17" s="5">
        <v>1.22</v>
      </c>
      <c r="J17" s="5">
        <v>1.3</v>
      </c>
      <c r="K17" s="5">
        <v>0.74</v>
      </c>
      <c r="L17" s="5">
        <v>6.11</v>
      </c>
      <c r="M17" s="5">
        <v>5.53</v>
      </c>
      <c r="N17" s="5">
        <v>5.05</v>
      </c>
      <c r="O17" s="5">
        <v>4.29</v>
      </c>
      <c r="P17" s="5">
        <v>3.09</v>
      </c>
      <c r="Q17" s="5">
        <v>3.98</v>
      </c>
      <c r="R17" s="5">
        <v>22.83</v>
      </c>
      <c r="S17" s="5">
        <v>3.84</v>
      </c>
      <c r="T17" s="5">
        <v>6.03</v>
      </c>
      <c r="U17" s="4">
        <f>ROUND(AVERAGE(B17:T17),2)</f>
        <v>4.29</v>
      </c>
      <c r="V17" s="4">
        <f>IF(COUNTIF(B5:T5,"DW")&gt;0,ROUND(AVERAGEIF(B5:T5,"DW",B17:T17),2),"--")</f>
        <v>2.14</v>
      </c>
    </row>
    <row r="18" spans="1:22" x14ac:dyDescent="0.2">
      <c r="A18" s="7" t="s">
        <v>57</v>
      </c>
      <c r="B18" s="5">
        <v>0.54</v>
      </c>
      <c r="C18" s="5">
        <v>0.85</v>
      </c>
      <c r="D18" s="5">
        <v>3.07</v>
      </c>
      <c r="E18" s="5">
        <v>1.34</v>
      </c>
      <c r="F18" s="5">
        <v>0.31</v>
      </c>
      <c r="G18" s="5">
        <v>0.49</v>
      </c>
      <c r="H18" s="5">
        <v>1.19</v>
      </c>
      <c r="I18" s="5">
        <v>0.23</v>
      </c>
      <c r="J18" s="5">
        <v>0.19</v>
      </c>
      <c r="K18" s="5">
        <v>0.28000000000000003</v>
      </c>
      <c r="L18" s="5">
        <v>1.68</v>
      </c>
      <c r="M18" s="5">
        <v>1.3</v>
      </c>
      <c r="N18" s="5">
        <v>1.86</v>
      </c>
      <c r="O18" s="5">
        <v>0.97</v>
      </c>
      <c r="P18" s="5">
        <v>0.35</v>
      </c>
      <c r="Q18" s="5">
        <v>0.13</v>
      </c>
      <c r="R18" s="5">
        <v>8.3800000000000008</v>
      </c>
      <c r="S18" s="5">
        <v>0.02</v>
      </c>
      <c r="T18" s="5">
        <v>0.46</v>
      </c>
      <c r="U18" s="4"/>
      <c r="V18" s="4"/>
    </row>
    <row r="19" spans="1:22" x14ac:dyDescent="0.2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8" t="s">
        <v>58</v>
      </c>
      <c r="B20" s="5">
        <v>0.60000002384185791</v>
      </c>
      <c r="C20" s="5">
        <v>1</v>
      </c>
      <c r="D20" s="5">
        <v>1.559999942779541</v>
      </c>
      <c r="E20" s="5">
        <v>0.85000002384185791</v>
      </c>
      <c r="F20" s="5">
        <v>0.40999999642372131</v>
      </c>
      <c r="G20" s="5">
        <v>0.62000000476837158</v>
      </c>
      <c r="H20" s="5">
        <v>1.0900000333786011</v>
      </c>
      <c r="I20" s="5">
        <v>0.77999997138977051</v>
      </c>
      <c r="J20" s="5">
        <v>0.60000002384185791</v>
      </c>
      <c r="K20" s="5">
        <v>0.63999998569488525</v>
      </c>
      <c r="L20" s="5">
        <v>1.1499999761581421</v>
      </c>
      <c r="M20" s="5">
        <v>1.0199999809265139</v>
      </c>
      <c r="N20" s="5">
        <v>1.139999985694885</v>
      </c>
      <c r="O20" s="5">
        <v>1.1599999666213989</v>
      </c>
      <c r="P20" s="5">
        <v>0.99000000953674316</v>
      </c>
      <c r="Q20" s="5">
        <v>0.68000000715255737</v>
      </c>
      <c r="R20" s="5">
        <v>1.8999999761581421</v>
      </c>
      <c r="S20" s="5">
        <v>0.56000000238418579</v>
      </c>
      <c r="T20" s="5">
        <v>0.89999997615814209</v>
      </c>
      <c r="U20" s="4">
        <f>ROUND(AVERAGE(B20:T20),2)</f>
        <v>0.93</v>
      </c>
      <c r="V20" s="4">
        <f>IF(COUNTIF(B5:T5,"DW")&gt;0,ROUND(AVERAGEIF(B5:T5,"DW",B20:T20),2),"--")</f>
        <v>0.85</v>
      </c>
    </row>
    <row r="21" spans="1:22" x14ac:dyDescent="0.2">
      <c r="A21" s="7" t="s">
        <v>59</v>
      </c>
      <c r="B21" s="5">
        <v>41.065320965284442</v>
      </c>
      <c r="C21" s="5">
        <v>24.344616292937271</v>
      </c>
      <c r="D21" s="5">
        <v>22.130403782722571</v>
      </c>
      <c r="E21" s="5">
        <v>26.50381622843793</v>
      </c>
      <c r="F21" s="5">
        <v>37.088076370875463</v>
      </c>
      <c r="G21" s="5">
        <v>28.321418946188491</v>
      </c>
      <c r="H21" s="5">
        <v>30.024456757343021</v>
      </c>
      <c r="I21" s="5">
        <v>41.407099216754872</v>
      </c>
      <c r="J21" s="5">
        <v>32.884232334025207</v>
      </c>
      <c r="K21" s="5">
        <v>28.602319510225911</v>
      </c>
      <c r="L21" s="5">
        <v>24.390655866291919</v>
      </c>
      <c r="M21" s="5">
        <v>29.48612684315691</v>
      </c>
      <c r="N21" s="5">
        <v>30.424730632583859</v>
      </c>
      <c r="O21" s="5">
        <v>26.253641171442361</v>
      </c>
      <c r="P21" s="5">
        <v>27.53883471802498</v>
      </c>
      <c r="Q21" s="5">
        <v>78.068451395785061</v>
      </c>
      <c r="R21" s="5">
        <v>28.389732665616311</v>
      </c>
      <c r="S21" s="5">
        <v>140.77461926000561</v>
      </c>
      <c r="T21" s="5">
        <v>30.236538202787759</v>
      </c>
      <c r="U21" s="4"/>
      <c r="V21" s="4"/>
    </row>
    <row r="22" spans="1:22" x14ac:dyDescent="0.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6" spans="1:22" x14ac:dyDescent="0.2">
      <c r="A26" s="47"/>
    </row>
    <row r="27" spans="1:22" x14ac:dyDescent="0.2">
      <c r="A27" s="47"/>
    </row>
    <row r="28" spans="1:22" x14ac:dyDescent="0.2">
      <c r="A28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2" sqref="A2:XFD2"/>
    </sheetView>
  </sheetViews>
  <sheetFormatPr baseColWidth="10" defaultColWidth="8.83203125" defaultRowHeight="15" x14ac:dyDescent="0.2"/>
  <cols>
    <col min="1" max="1" width="24.6640625" customWidth="1"/>
    <col min="2" max="2" width="13.83203125" bestFit="1" customWidth="1"/>
    <col min="3" max="3" width="25.83203125" bestFit="1" customWidth="1"/>
    <col min="4" max="4" width="24.1640625" bestFit="1" customWidth="1"/>
    <col min="5" max="5" width="27.33203125" bestFit="1" customWidth="1"/>
    <col min="6" max="7" width="22.33203125" bestFit="1" customWidth="1"/>
    <col min="8" max="8" width="16" bestFit="1" customWidth="1"/>
    <col min="9" max="9" width="20" bestFit="1" customWidth="1"/>
    <col min="10" max="10" width="12.83203125" bestFit="1" customWidth="1"/>
    <col min="11" max="11" width="14.5" bestFit="1" customWidth="1"/>
    <col min="12" max="13" width="24.83203125" bestFit="1" customWidth="1"/>
    <col min="14" max="14" width="22.1640625" bestFit="1" customWidth="1"/>
    <col min="15" max="15" width="17.33203125" bestFit="1" customWidth="1"/>
    <col min="16" max="16" width="12.83203125" bestFit="1" customWidth="1"/>
    <col min="17" max="18" width="18.6640625" customWidth="1"/>
  </cols>
  <sheetData>
    <row r="1" spans="1:18" x14ac:dyDescent="0.2">
      <c r="A1" s="7" t="s">
        <v>26</v>
      </c>
      <c r="B1" s="2"/>
      <c r="C1" s="2"/>
      <c r="D1" s="2" t="s">
        <v>27</v>
      </c>
      <c r="E1" s="2"/>
      <c r="F1" s="2"/>
      <c r="G1" s="2"/>
      <c r="H1" s="2"/>
      <c r="I1" s="2" t="s">
        <v>27</v>
      </c>
      <c r="J1" s="2"/>
      <c r="K1" s="2"/>
      <c r="L1" s="2"/>
      <c r="M1" s="2"/>
      <c r="N1" s="2" t="s">
        <v>27</v>
      </c>
      <c r="O1" s="2"/>
      <c r="P1" s="2"/>
      <c r="Q1" s="2"/>
      <c r="R1" s="2"/>
    </row>
    <row r="2" spans="1:18" ht="37" customHeight="1" x14ac:dyDescent="0.2">
      <c r="A2" s="8" t="s">
        <v>28</v>
      </c>
      <c r="B2" s="4" t="s">
        <v>79</v>
      </c>
      <c r="C2" s="4" t="s">
        <v>80</v>
      </c>
      <c r="D2" s="4" t="s">
        <v>81</v>
      </c>
      <c r="E2" s="4" t="s">
        <v>76</v>
      </c>
      <c r="F2" s="4" t="s">
        <v>82</v>
      </c>
      <c r="G2" s="4" t="s">
        <v>77</v>
      </c>
      <c r="H2" s="4" t="s">
        <v>83</v>
      </c>
      <c r="I2" s="4" t="s">
        <v>84</v>
      </c>
      <c r="J2" s="4" t="s">
        <v>31</v>
      </c>
      <c r="K2" s="4" t="s">
        <v>85</v>
      </c>
      <c r="L2" s="4" t="s">
        <v>86</v>
      </c>
      <c r="M2" s="4" t="s">
        <v>86</v>
      </c>
      <c r="N2" s="4" t="s">
        <v>87</v>
      </c>
      <c r="O2" s="4" t="s">
        <v>88</v>
      </c>
      <c r="P2" s="4" t="s">
        <v>78</v>
      </c>
      <c r="Q2" s="4"/>
      <c r="R2" s="4"/>
    </row>
    <row r="3" spans="1:18" x14ac:dyDescent="0.2">
      <c r="A3" s="8" t="s">
        <v>699</v>
      </c>
      <c r="B3" s="4">
        <v>63</v>
      </c>
      <c r="C3" s="4">
        <v>115</v>
      </c>
      <c r="D3" s="4">
        <v>36</v>
      </c>
      <c r="E3" s="4">
        <v>181</v>
      </c>
      <c r="F3" s="4">
        <v>53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>
        <v>76</v>
      </c>
      <c r="M3" s="17" t="s">
        <v>24</v>
      </c>
      <c r="N3" s="17" t="s">
        <v>24</v>
      </c>
      <c r="O3" s="4">
        <v>66</v>
      </c>
      <c r="P3" s="17" t="s">
        <v>24</v>
      </c>
      <c r="Q3" s="17"/>
      <c r="R3" s="17"/>
    </row>
    <row r="4" spans="1:18" x14ac:dyDescent="0.2">
      <c r="A4" s="8" t="s">
        <v>45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</row>
    <row r="5" spans="1:18" x14ac:dyDescent="0.2">
      <c r="A5" s="8" t="s">
        <v>46</v>
      </c>
      <c r="B5" s="4" t="s">
        <v>638</v>
      </c>
      <c r="C5" s="4" t="s">
        <v>643</v>
      </c>
      <c r="D5" s="4" t="s">
        <v>641</v>
      </c>
      <c r="E5" s="4" t="s">
        <v>654</v>
      </c>
      <c r="F5" s="4" t="s">
        <v>654</v>
      </c>
      <c r="G5" s="4" t="s">
        <v>654</v>
      </c>
      <c r="H5" s="4" t="s">
        <v>643</v>
      </c>
      <c r="I5" s="4" t="s">
        <v>654</v>
      </c>
      <c r="J5" s="4" t="s">
        <v>654</v>
      </c>
      <c r="K5" s="4" t="s">
        <v>654</v>
      </c>
      <c r="L5" s="4" t="s">
        <v>643</v>
      </c>
      <c r="M5" s="4" t="s">
        <v>643</v>
      </c>
      <c r="N5" s="4" t="s">
        <v>654</v>
      </c>
      <c r="O5" s="4" t="s">
        <v>654</v>
      </c>
      <c r="P5" s="4" t="s">
        <v>654</v>
      </c>
      <c r="Q5" s="4" t="s">
        <v>24</v>
      </c>
      <c r="R5" s="4" t="s">
        <v>24</v>
      </c>
    </row>
    <row r="6" spans="1:18" x14ac:dyDescent="0.2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8" t="s">
        <v>696</v>
      </c>
      <c r="B7" s="4">
        <v>143</v>
      </c>
      <c r="C7" s="4">
        <v>43</v>
      </c>
      <c r="D7" s="4">
        <v>119</v>
      </c>
      <c r="E7" s="4">
        <v>1</v>
      </c>
      <c r="F7" s="4">
        <v>57</v>
      </c>
      <c r="G7" s="4">
        <v>1</v>
      </c>
      <c r="H7" s="4">
        <v>91</v>
      </c>
      <c r="I7" s="4">
        <v>1</v>
      </c>
      <c r="J7" s="4">
        <v>2</v>
      </c>
      <c r="K7" s="4">
        <v>1</v>
      </c>
      <c r="L7" s="4">
        <v>43</v>
      </c>
      <c r="M7" s="4">
        <v>59</v>
      </c>
      <c r="N7" s="4">
        <v>407</v>
      </c>
      <c r="O7" s="4">
        <v>195</v>
      </c>
      <c r="P7" s="4">
        <v>1</v>
      </c>
      <c r="Q7" s="4">
        <f>ROUND(AVERAGE(B7:P7),0)</f>
        <v>78</v>
      </c>
      <c r="R7" s="4">
        <f>IF(COUNTIF(B5:P5,"DW")&gt;0,ROUND(AVERAGEIF(B5:P5,"DW",B7:P7),0),"--")</f>
        <v>143</v>
      </c>
    </row>
    <row r="8" spans="1:18" x14ac:dyDescent="0.2">
      <c r="A8" s="8" t="s">
        <v>47</v>
      </c>
      <c r="B8" s="4">
        <v>115</v>
      </c>
      <c r="C8" s="4">
        <v>13</v>
      </c>
      <c r="D8" s="4">
        <v>68</v>
      </c>
      <c r="E8" s="4">
        <v>0</v>
      </c>
      <c r="F8" s="4">
        <v>35</v>
      </c>
      <c r="G8" s="4">
        <v>0</v>
      </c>
      <c r="H8" s="4">
        <v>44</v>
      </c>
      <c r="I8" s="4">
        <v>0</v>
      </c>
      <c r="J8" s="4">
        <v>0</v>
      </c>
      <c r="K8" s="4">
        <v>0</v>
      </c>
      <c r="L8" s="4">
        <v>11</v>
      </c>
      <c r="M8" s="4">
        <v>6</v>
      </c>
      <c r="N8" s="4">
        <v>327</v>
      </c>
      <c r="O8" s="4">
        <v>18</v>
      </c>
      <c r="P8" s="4">
        <v>0</v>
      </c>
      <c r="Q8" s="4">
        <f>ROUND(AVERAGE(B8:P8),0)</f>
        <v>42</v>
      </c>
      <c r="R8" s="4">
        <f>IF(COUNTIF(B5:P5,"DW")&gt;0,ROUND(AVERAGEIF(B5:P5,"DW",B8:P8),0),"--")</f>
        <v>115</v>
      </c>
    </row>
    <row r="9" spans="1:18" x14ac:dyDescent="0.2">
      <c r="A9" s="8" t="s">
        <v>48</v>
      </c>
      <c r="B9" s="4" t="s">
        <v>51</v>
      </c>
      <c r="C9" s="4" t="s">
        <v>51</v>
      </c>
      <c r="D9" s="4" t="s">
        <v>51</v>
      </c>
      <c r="E9" s="4" t="s">
        <v>51</v>
      </c>
      <c r="F9" s="4" t="s">
        <v>51</v>
      </c>
      <c r="G9" s="4" t="s">
        <v>51</v>
      </c>
      <c r="H9" s="4" t="s">
        <v>51</v>
      </c>
      <c r="I9" s="4" t="s">
        <v>51</v>
      </c>
      <c r="J9" s="4" t="s">
        <v>51</v>
      </c>
      <c r="K9" s="4" t="s">
        <v>51</v>
      </c>
      <c r="L9" s="4" t="s">
        <v>51</v>
      </c>
      <c r="M9" s="4" t="s">
        <v>51</v>
      </c>
      <c r="N9" s="4" t="s">
        <v>8</v>
      </c>
      <c r="O9" s="4" t="s">
        <v>51</v>
      </c>
      <c r="P9" s="4" t="s">
        <v>51</v>
      </c>
      <c r="Q9" s="4"/>
      <c r="R9" s="4"/>
    </row>
    <row r="10" spans="1:18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8" t="s">
        <v>695</v>
      </c>
      <c r="B11" s="5">
        <v>20.9</v>
      </c>
      <c r="C11" s="5">
        <v>0.57999999999999996</v>
      </c>
      <c r="D11" s="5">
        <v>7.17</v>
      </c>
      <c r="E11" s="5">
        <v>0.48</v>
      </c>
      <c r="F11" s="5">
        <v>-0.22</v>
      </c>
      <c r="G11" s="5">
        <v>1.38</v>
      </c>
      <c r="H11" s="5">
        <v>0.23</v>
      </c>
      <c r="I11" s="5">
        <v>0.05</v>
      </c>
      <c r="J11" s="5">
        <v>7.71</v>
      </c>
      <c r="K11" s="5">
        <v>1.9</v>
      </c>
      <c r="L11" s="5">
        <v>3.6</v>
      </c>
      <c r="M11" s="5">
        <v>1.83</v>
      </c>
      <c r="N11" s="5">
        <v>-0.87</v>
      </c>
      <c r="O11" s="5">
        <v>2.14</v>
      </c>
      <c r="P11" s="5">
        <v>0.86</v>
      </c>
      <c r="Q11" s="4">
        <f>ROUND(AVERAGE(B11:P11),2)</f>
        <v>3.18</v>
      </c>
      <c r="R11" s="4">
        <f>IF(COUNTIF(B5:P5,"DW")&gt;0,ROUND(AVERAGEIF(B5:P5,"DW",B11:P11),2),"--")</f>
        <v>20.9</v>
      </c>
    </row>
    <row r="12" spans="1:18" x14ac:dyDescent="0.2">
      <c r="A12" s="7" t="s">
        <v>52</v>
      </c>
      <c r="B12" s="5">
        <v>4.18</v>
      </c>
      <c r="C12" s="5">
        <v>3.3</v>
      </c>
      <c r="D12" s="5">
        <v>3.97</v>
      </c>
      <c r="E12" s="5">
        <v>0.98</v>
      </c>
      <c r="F12" s="5">
        <v>1.6</v>
      </c>
      <c r="G12" s="5">
        <v>1.29</v>
      </c>
      <c r="H12" s="5">
        <v>3.59</v>
      </c>
      <c r="I12" s="5">
        <v>3.5</v>
      </c>
      <c r="J12" s="5">
        <v>1.57</v>
      </c>
      <c r="K12" s="5">
        <v>1.62</v>
      </c>
      <c r="L12" s="5">
        <v>1.18</v>
      </c>
      <c r="M12" s="5">
        <v>0.82</v>
      </c>
      <c r="N12" s="5">
        <v>3.3</v>
      </c>
      <c r="O12" s="5">
        <v>1.64</v>
      </c>
      <c r="P12" s="5">
        <v>1</v>
      </c>
      <c r="Q12" s="4"/>
      <c r="R12" s="4"/>
    </row>
    <row r="13" spans="1:18" x14ac:dyDescent="0.2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8" t="s">
        <v>55</v>
      </c>
      <c r="B14" s="5">
        <v>3.4300000667572021</v>
      </c>
      <c r="C14" s="5">
        <v>5.5300002098083496</v>
      </c>
      <c r="D14" s="5">
        <v>5.679999828338623</v>
      </c>
      <c r="E14" s="5">
        <v>1.700000047683716</v>
      </c>
      <c r="F14" s="5">
        <v>2.4800000190734859</v>
      </c>
      <c r="G14" s="5">
        <v>1.5099999904632571</v>
      </c>
      <c r="H14" s="5">
        <v>3.7699999809265141</v>
      </c>
      <c r="I14" s="5">
        <v>1.129999995231628</v>
      </c>
      <c r="J14" s="5">
        <v>2.339999914169312</v>
      </c>
      <c r="K14" s="5">
        <v>2.589999914169312</v>
      </c>
      <c r="L14" s="5">
        <v>2.690000057220459</v>
      </c>
      <c r="M14" s="5">
        <v>2.6099998950958252</v>
      </c>
      <c r="N14" s="5">
        <v>7.1700000762939453</v>
      </c>
      <c r="O14" s="5">
        <v>5.3600001335144043</v>
      </c>
      <c r="P14" s="5">
        <v>1.360000014305115</v>
      </c>
      <c r="Q14" s="4">
        <f>ROUND(AVERAGE(B14:P14),2)</f>
        <v>3.29</v>
      </c>
      <c r="R14" s="4">
        <f>IF(COUNTIF(B5:P5,"DW")&gt;0,ROUND(AVERAGEIF(B5:P5,"DW",B14:P14),2),"--")</f>
        <v>3.43</v>
      </c>
    </row>
    <row r="15" spans="1:18" x14ac:dyDescent="0.2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8" t="s">
        <v>694</v>
      </c>
      <c r="B16" s="5">
        <v>5.49</v>
      </c>
      <c r="C16" s="5">
        <v>2.2000000000000002</v>
      </c>
      <c r="D16" s="5">
        <v>7.55</v>
      </c>
      <c r="E16" s="5">
        <v>1.93</v>
      </c>
      <c r="F16" s="5">
        <v>4.1100000000000003</v>
      </c>
      <c r="G16" s="5">
        <v>2</v>
      </c>
      <c r="H16" s="5">
        <v>7.95</v>
      </c>
      <c r="I16" s="5">
        <v>8.51</v>
      </c>
      <c r="J16" s="5">
        <v>4.75</v>
      </c>
      <c r="K16" s="5">
        <v>3.15</v>
      </c>
      <c r="L16" s="5">
        <v>6.25</v>
      </c>
      <c r="M16" s="5">
        <v>0.87</v>
      </c>
      <c r="N16" s="5">
        <v>4.63</v>
      </c>
      <c r="O16" s="5">
        <v>3</v>
      </c>
      <c r="P16" s="5">
        <v>0.41</v>
      </c>
      <c r="Q16" s="4">
        <f>ROUND(AVERAGE(B16:P16),2)</f>
        <v>4.1900000000000004</v>
      </c>
      <c r="R16" s="4">
        <f>IF(COUNTIF(B5:P5,"DW")&gt;0,ROUND(AVERAGEIF(B5:P5,"DW",B16:P16),2),"--")</f>
        <v>5.49</v>
      </c>
    </row>
    <row r="17" spans="1:18" x14ac:dyDescent="0.2">
      <c r="A17" s="7" t="s">
        <v>57</v>
      </c>
      <c r="B17" s="5">
        <v>0.69</v>
      </c>
      <c r="C17" s="5">
        <v>0.15</v>
      </c>
      <c r="D17" s="5">
        <v>0.55000000000000004</v>
      </c>
      <c r="E17" s="5">
        <v>0</v>
      </c>
      <c r="F17" s="5">
        <v>0.1</v>
      </c>
      <c r="G17" s="5">
        <v>0</v>
      </c>
      <c r="H17" s="5">
        <v>0.36</v>
      </c>
      <c r="I17" s="5">
        <v>0</v>
      </c>
      <c r="J17" s="5">
        <v>0.01</v>
      </c>
      <c r="K17" s="5">
        <v>0</v>
      </c>
      <c r="L17" s="5">
        <v>0.06</v>
      </c>
      <c r="M17" s="5">
        <v>0.05</v>
      </c>
      <c r="N17" s="5">
        <v>1.6</v>
      </c>
      <c r="O17" s="5">
        <v>0.31</v>
      </c>
      <c r="P17" s="5">
        <v>0</v>
      </c>
      <c r="Q17" s="4"/>
      <c r="R17" s="4"/>
    </row>
    <row r="18" spans="1:18" x14ac:dyDescent="0.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8" t="s">
        <v>58</v>
      </c>
      <c r="B19" s="5">
        <v>0.87999999523162842</v>
      </c>
      <c r="C19" s="5">
        <v>1.3400000333786011</v>
      </c>
      <c r="D19" s="5">
        <v>1.690000057220459</v>
      </c>
      <c r="E19" s="5">
        <v>0.33000001311302191</v>
      </c>
      <c r="F19" s="5">
        <v>0.6600000262260437</v>
      </c>
      <c r="G19" s="5">
        <v>0.30000001192092901</v>
      </c>
      <c r="H19" s="5">
        <v>1.1000000238418579</v>
      </c>
      <c r="I19" s="5">
        <v>0.23000000417232511</v>
      </c>
      <c r="J19" s="5">
        <v>0.47999998927116388</v>
      </c>
      <c r="K19" s="5">
        <v>0.51999998092651367</v>
      </c>
      <c r="L19" s="5">
        <v>0.75999999046325684</v>
      </c>
      <c r="M19" s="5">
        <v>0.64999997615814209</v>
      </c>
      <c r="N19" s="5">
        <v>2.9300000667572021</v>
      </c>
      <c r="O19" s="5">
        <v>1.870000004768372</v>
      </c>
      <c r="P19" s="5">
        <v>0.27000001072883612</v>
      </c>
      <c r="Q19" s="4">
        <f>ROUND(AVERAGE(B19:P19),2)</f>
        <v>0.93</v>
      </c>
      <c r="R19" s="4">
        <f>IF(COUNTIF(B5:P5,"DW")&gt;0,ROUND(AVERAGEIF(B5:P5,"DW",B19:P19),2),"--")</f>
        <v>0.88</v>
      </c>
    </row>
    <row r="20" spans="1:18" x14ac:dyDescent="0.2">
      <c r="A20" s="7" t="s">
        <v>59</v>
      </c>
      <c r="B20" s="5">
        <v>48.44730677330552</v>
      </c>
      <c r="C20" s="5">
        <v>56.279930540089879</v>
      </c>
      <c r="D20" s="5">
        <v>43.825079804101101</v>
      </c>
      <c r="E20" s="5">
        <v>41.572168370734303</v>
      </c>
      <c r="F20" s="5">
        <v>83.972595934346714</v>
      </c>
      <c r="G20" s="5">
        <v>264.06094402253791</v>
      </c>
      <c r="H20" s="5">
        <v>74.769885576938549</v>
      </c>
      <c r="I20" s="5">
        <v>2182.8209543577082</v>
      </c>
      <c r="J20" s="5">
        <v>1165.989564935174</v>
      </c>
      <c r="K20" s="5">
        <v>410.47816152757957</v>
      </c>
      <c r="L20" s="5">
        <v>81.207989661186744</v>
      </c>
      <c r="M20" s="5">
        <v>56.153932735476403</v>
      </c>
      <c r="N20" s="5">
        <v>26.295698055703269</v>
      </c>
      <c r="O20" s="5">
        <v>45.5680239651305</v>
      </c>
      <c r="P20" s="5">
        <v>48.809330598715981</v>
      </c>
      <c r="Q20" s="4"/>
      <c r="R20" s="4"/>
    </row>
    <row r="21" spans="1:18" x14ac:dyDescent="0.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idden="1" x14ac:dyDescent="0.2">
      <c r="B22">
        <v>1</v>
      </c>
      <c r="C22">
        <v>1</v>
      </c>
      <c r="D22">
        <v>1</v>
      </c>
      <c r="E22">
        <v>0.5</v>
      </c>
      <c r="F22">
        <v>0.5</v>
      </c>
      <c r="G22">
        <v>0.5</v>
      </c>
      <c r="H22">
        <v>1</v>
      </c>
      <c r="I22">
        <v>1</v>
      </c>
      <c r="J22">
        <v>1</v>
      </c>
      <c r="K22">
        <v>1</v>
      </c>
      <c r="L22">
        <v>0.5</v>
      </c>
      <c r="M22">
        <v>0.5</v>
      </c>
      <c r="N22">
        <v>1</v>
      </c>
      <c r="O22">
        <v>1</v>
      </c>
      <c r="P22">
        <v>0.5</v>
      </c>
    </row>
    <row r="27" spans="1:18" x14ac:dyDescent="0.2">
      <c r="A27" s="47"/>
    </row>
    <row r="28" spans="1:18" x14ac:dyDescent="0.2">
      <c r="A28" s="47"/>
    </row>
    <row r="29" spans="1:18" x14ac:dyDescent="0.2">
      <c r="A2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7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2" sqref="A2:XFD2"/>
    </sheetView>
  </sheetViews>
  <sheetFormatPr baseColWidth="10" defaultColWidth="8.83203125" defaultRowHeight="15" x14ac:dyDescent="0.2"/>
  <cols>
    <col min="1" max="1" width="24.6640625" customWidth="1"/>
    <col min="2" max="41" width="18.6640625" customWidth="1"/>
    <col min="42" max="42" width="23.5" customWidth="1"/>
    <col min="43" max="43" width="33" customWidth="1"/>
    <col min="44" max="44" width="24.83203125" customWidth="1"/>
    <col min="45" max="45" width="24.5" customWidth="1"/>
    <col min="46" max="46" width="22.33203125" customWidth="1"/>
    <col min="47" max="47" width="23.1640625" customWidth="1"/>
    <col min="48" max="48" width="26.6640625" customWidth="1"/>
    <col min="49" max="52" width="18.6640625" customWidth="1"/>
  </cols>
  <sheetData>
    <row r="1" spans="1:52" x14ac:dyDescent="0.2">
      <c r="A1" s="7" t="s">
        <v>26</v>
      </c>
      <c r="B1" s="2"/>
      <c r="C1" s="2"/>
      <c r="D1" s="2" t="s">
        <v>27</v>
      </c>
      <c r="E1" s="2"/>
      <c r="F1" s="2"/>
      <c r="G1" s="2"/>
      <c r="H1" s="2"/>
      <c r="I1" s="2" t="s">
        <v>27</v>
      </c>
      <c r="J1" s="2"/>
      <c r="K1" s="2"/>
      <c r="L1" s="2"/>
      <c r="M1" s="2"/>
      <c r="N1" s="2" t="s">
        <v>27</v>
      </c>
      <c r="O1" s="2"/>
      <c r="P1" s="2"/>
      <c r="Q1" s="2"/>
      <c r="R1" s="2"/>
      <c r="S1" s="2" t="s">
        <v>27</v>
      </c>
      <c r="T1" s="2"/>
      <c r="U1" s="2"/>
      <c r="V1" s="2"/>
      <c r="W1" s="2"/>
      <c r="X1" s="2" t="s">
        <v>27</v>
      </c>
      <c r="Y1" s="2"/>
      <c r="Z1" s="2"/>
      <c r="AA1" s="2"/>
      <c r="AB1" s="2"/>
      <c r="AC1" s="2" t="s">
        <v>27</v>
      </c>
      <c r="AD1" s="2"/>
      <c r="AE1" s="2"/>
      <c r="AF1" s="2"/>
      <c r="AG1" s="2"/>
      <c r="AH1" s="2" t="s">
        <v>27</v>
      </c>
      <c r="AI1" s="2"/>
      <c r="AJ1" s="2"/>
      <c r="AK1" s="2"/>
      <c r="AL1" s="2"/>
      <c r="AM1" s="2" t="s">
        <v>27</v>
      </c>
      <c r="AN1" s="2"/>
      <c r="AO1" s="2"/>
      <c r="AP1" s="2"/>
      <c r="AQ1" s="2"/>
      <c r="AR1" s="2" t="s">
        <v>27</v>
      </c>
      <c r="AS1" s="2"/>
      <c r="AT1" s="2"/>
      <c r="AU1" s="2"/>
      <c r="AV1" s="2"/>
      <c r="AW1" s="2" t="s">
        <v>27</v>
      </c>
      <c r="AX1" s="2"/>
      <c r="AY1" s="2"/>
      <c r="AZ1" s="2"/>
    </row>
    <row r="2" spans="1:52" ht="36" customHeight="1" x14ac:dyDescent="0.2">
      <c r="A2" s="8" t="s">
        <v>28</v>
      </c>
      <c r="B2" s="4" t="s">
        <v>102</v>
      </c>
      <c r="C2" s="4" t="s">
        <v>103</v>
      </c>
      <c r="D2" s="4" t="s">
        <v>104</v>
      </c>
      <c r="E2" s="4" t="s">
        <v>105</v>
      </c>
      <c r="F2" s="4" t="s">
        <v>106</v>
      </c>
      <c r="G2" s="4" t="s">
        <v>104</v>
      </c>
      <c r="H2" s="4" t="s">
        <v>104</v>
      </c>
      <c r="I2" s="4" t="s">
        <v>104</v>
      </c>
      <c r="J2" s="4" t="s">
        <v>104</v>
      </c>
      <c r="K2" s="4" t="s">
        <v>104</v>
      </c>
      <c r="L2" s="4" t="s">
        <v>104</v>
      </c>
      <c r="M2" s="4" t="s">
        <v>104</v>
      </c>
      <c r="N2" s="4" t="s">
        <v>104</v>
      </c>
      <c r="O2" s="4" t="s">
        <v>104</v>
      </c>
      <c r="P2" s="4" t="s">
        <v>104</v>
      </c>
      <c r="Q2" s="4" t="s">
        <v>107</v>
      </c>
      <c r="R2" s="4" t="s">
        <v>104</v>
      </c>
      <c r="S2" s="4" t="s">
        <v>104</v>
      </c>
      <c r="T2" s="4" t="s">
        <v>104</v>
      </c>
      <c r="U2" s="4" t="s">
        <v>104</v>
      </c>
      <c r="V2" s="4" t="s">
        <v>104</v>
      </c>
      <c r="W2" s="4" t="s">
        <v>104</v>
      </c>
      <c r="X2" s="4" t="s">
        <v>104</v>
      </c>
      <c r="Y2" s="4" t="s">
        <v>104</v>
      </c>
      <c r="Z2" s="4" t="s">
        <v>108</v>
      </c>
      <c r="AA2" s="4" t="s">
        <v>104</v>
      </c>
      <c r="AB2" s="4" t="s">
        <v>104</v>
      </c>
      <c r="AC2" s="4" t="s">
        <v>104</v>
      </c>
      <c r="AD2" s="4" t="s">
        <v>104</v>
      </c>
      <c r="AE2" s="4" t="s">
        <v>104</v>
      </c>
      <c r="AF2" s="4" t="s">
        <v>104</v>
      </c>
      <c r="AG2" s="4" t="s">
        <v>104</v>
      </c>
      <c r="AH2" s="4" t="s">
        <v>104</v>
      </c>
      <c r="AI2" s="4" t="s">
        <v>104</v>
      </c>
      <c r="AJ2" s="4" t="s">
        <v>104</v>
      </c>
      <c r="AK2" s="4" t="s">
        <v>104</v>
      </c>
      <c r="AL2" s="4" t="s">
        <v>104</v>
      </c>
      <c r="AM2" s="4" t="s">
        <v>104</v>
      </c>
      <c r="AN2" s="4" t="s">
        <v>104</v>
      </c>
      <c r="AO2" s="4" t="s">
        <v>104</v>
      </c>
      <c r="AP2" s="4" t="s">
        <v>104</v>
      </c>
      <c r="AQ2" s="4" t="s">
        <v>104</v>
      </c>
      <c r="AR2" s="4" t="s">
        <v>104</v>
      </c>
      <c r="AS2" s="4" t="s">
        <v>104</v>
      </c>
      <c r="AT2" s="4" t="s">
        <v>104</v>
      </c>
      <c r="AU2" s="4" t="s">
        <v>104</v>
      </c>
      <c r="AV2" s="4" t="s">
        <v>104</v>
      </c>
      <c r="AW2" s="4" t="s">
        <v>104</v>
      </c>
      <c r="AX2" s="4" t="s">
        <v>104</v>
      </c>
      <c r="AY2" s="4"/>
      <c r="AZ2" s="4"/>
    </row>
    <row r="3" spans="1:52" x14ac:dyDescent="0.2">
      <c r="A3" s="8" t="s">
        <v>699</v>
      </c>
      <c r="B3" s="4">
        <v>121</v>
      </c>
      <c r="C3" s="4">
        <v>49</v>
      </c>
      <c r="D3" s="4">
        <v>3</v>
      </c>
      <c r="E3" s="17" t="s">
        <v>24</v>
      </c>
      <c r="F3" s="17" t="s">
        <v>24</v>
      </c>
      <c r="G3" s="17" t="s">
        <v>24</v>
      </c>
      <c r="H3" s="4">
        <v>46</v>
      </c>
      <c r="I3" s="17" t="s">
        <v>24</v>
      </c>
      <c r="J3" s="17" t="s">
        <v>24</v>
      </c>
      <c r="K3" s="17" t="s">
        <v>24</v>
      </c>
      <c r="L3" s="17">
        <v>50</v>
      </c>
      <c r="M3" s="4">
        <v>4</v>
      </c>
      <c r="N3" s="4">
        <v>14</v>
      </c>
      <c r="O3" s="17" t="s">
        <v>24</v>
      </c>
      <c r="P3" s="17" t="s">
        <v>24</v>
      </c>
      <c r="Q3" s="17" t="s">
        <v>24</v>
      </c>
      <c r="R3" s="17" t="s">
        <v>24</v>
      </c>
      <c r="S3" s="4">
        <v>19</v>
      </c>
      <c r="T3" s="17" t="s">
        <v>24</v>
      </c>
      <c r="U3" s="4">
        <v>64</v>
      </c>
      <c r="V3" s="17" t="s">
        <v>24</v>
      </c>
      <c r="W3" s="4">
        <v>12</v>
      </c>
      <c r="X3" s="4">
        <v>73</v>
      </c>
      <c r="Y3" s="17" t="s">
        <v>24</v>
      </c>
      <c r="Z3" s="4">
        <v>82</v>
      </c>
      <c r="AA3" s="4">
        <v>58</v>
      </c>
      <c r="AB3" s="4">
        <v>39</v>
      </c>
      <c r="AC3" s="4">
        <v>15</v>
      </c>
      <c r="AD3" s="17" t="s">
        <v>24</v>
      </c>
      <c r="AE3" s="4">
        <v>60</v>
      </c>
      <c r="AF3" s="4">
        <v>23</v>
      </c>
      <c r="AG3" s="17" t="s">
        <v>24</v>
      </c>
      <c r="AH3" s="17" t="s">
        <v>24</v>
      </c>
      <c r="AI3" s="17" t="s">
        <v>24</v>
      </c>
      <c r="AJ3" s="17" t="s">
        <v>24</v>
      </c>
      <c r="AK3" s="17" t="s">
        <v>24</v>
      </c>
      <c r="AL3" s="17" t="s">
        <v>24</v>
      </c>
      <c r="AM3" s="17" t="s">
        <v>24</v>
      </c>
      <c r="AN3" s="17" t="s">
        <v>24</v>
      </c>
      <c r="AO3" s="17" t="s">
        <v>24</v>
      </c>
      <c r="AP3" s="17" t="s">
        <v>24</v>
      </c>
      <c r="AQ3" s="17" t="s">
        <v>24</v>
      </c>
      <c r="AR3" s="4">
        <v>43</v>
      </c>
      <c r="AS3" s="4">
        <v>45</v>
      </c>
      <c r="AT3" s="17" t="s">
        <v>24</v>
      </c>
      <c r="AU3" s="4">
        <v>108</v>
      </c>
      <c r="AV3" s="4">
        <v>143</v>
      </c>
      <c r="AW3" s="17" t="s">
        <v>24</v>
      </c>
      <c r="AX3" s="17" t="s">
        <v>24</v>
      </c>
      <c r="AY3" s="17"/>
      <c r="AZ3" s="17"/>
    </row>
    <row r="4" spans="1:52" x14ac:dyDescent="0.2">
      <c r="A4" s="8" t="s">
        <v>45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4" t="s">
        <v>9</v>
      </c>
      <c r="I4" s="4" t="s">
        <v>9</v>
      </c>
      <c r="J4" s="4" t="s">
        <v>9</v>
      </c>
      <c r="K4" s="4" t="s">
        <v>9</v>
      </c>
      <c r="L4" s="4" t="s">
        <v>9</v>
      </c>
      <c r="M4" s="4" t="s">
        <v>9</v>
      </c>
      <c r="N4" s="4" t="s">
        <v>9</v>
      </c>
      <c r="O4" s="4" t="s">
        <v>9</v>
      </c>
      <c r="P4" s="4" t="s">
        <v>9</v>
      </c>
      <c r="Q4" s="4" t="s">
        <v>9</v>
      </c>
      <c r="R4" s="4" t="s">
        <v>9</v>
      </c>
      <c r="S4" s="4" t="s">
        <v>9</v>
      </c>
      <c r="T4" s="4" t="s">
        <v>9</v>
      </c>
      <c r="U4" s="4" t="s">
        <v>9</v>
      </c>
      <c r="V4" s="4" t="s">
        <v>9</v>
      </c>
      <c r="W4" s="4" t="s">
        <v>9</v>
      </c>
      <c r="X4" s="4" t="s">
        <v>9</v>
      </c>
      <c r="Y4" s="4" t="s">
        <v>9</v>
      </c>
      <c r="Z4" s="4" t="s">
        <v>9</v>
      </c>
      <c r="AA4" s="4" t="s">
        <v>9</v>
      </c>
      <c r="AB4" s="4" t="s">
        <v>9</v>
      </c>
      <c r="AC4" s="4" t="s">
        <v>9</v>
      </c>
      <c r="AD4" s="4" t="s">
        <v>9</v>
      </c>
      <c r="AE4" s="4" t="s">
        <v>9</v>
      </c>
      <c r="AF4" s="4" t="s">
        <v>9</v>
      </c>
      <c r="AG4" s="4" t="s">
        <v>9</v>
      </c>
      <c r="AH4" s="4" t="s">
        <v>9</v>
      </c>
      <c r="AI4" s="4" t="s">
        <v>9</v>
      </c>
      <c r="AJ4" s="4" t="s">
        <v>9</v>
      </c>
      <c r="AK4" s="4" t="s">
        <v>9</v>
      </c>
      <c r="AL4" s="4" t="s">
        <v>9</v>
      </c>
      <c r="AM4" s="4" t="s">
        <v>9</v>
      </c>
      <c r="AN4" s="4" t="s">
        <v>9</v>
      </c>
      <c r="AO4" s="4" t="s">
        <v>9</v>
      </c>
      <c r="AP4" s="4" t="s">
        <v>9</v>
      </c>
      <c r="AQ4" s="4" t="s">
        <v>9</v>
      </c>
      <c r="AR4" s="4" t="s">
        <v>9</v>
      </c>
      <c r="AS4" s="4" t="s">
        <v>9</v>
      </c>
      <c r="AT4" s="4" t="s">
        <v>9</v>
      </c>
      <c r="AU4" s="4" t="s">
        <v>9</v>
      </c>
      <c r="AV4" s="4" t="s">
        <v>9</v>
      </c>
      <c r="AW4" s="4" t="s">
        <v>9</v>
      </c>
      <c r="AX4" s="4" t="s">
        <v>9</v>
      </c>
      <c r="AY4" s="4" t="s">
        <v>9</v>
      </c>
      <c r="AZ4" s="4" t="s">
        <v>9</v>
      </c>
    </row>
    <row r="5" spans="1:52" x14ac:dyDescent="0.2">
      <c r="A5" s="8" t="s">
        <v>46</v>
      </c>
      <c r="B5" s="4" t="s">
        <v>654</v>
      </c>
      <c r="C5" s="4" t="s">
        <v>638</v>
      </c>
      <c r="D5" s="4" t="s">
        <v>638</v>
      </c>
      <c r="E5" s="4" t="s">
        <v>654</v>
      </c>
      <c r="F5" s="4" t="s">
        <v>654</v>
      </c>
      <c r="G5" s="4" t="s">
        <v>654</v>
      </c>
      <c r="H5" s="4" t="s">
        <v>638</v>
      </c>
      <c r="I5" s="4" t="s">
        <v>638</v>
      </c>
      <c r="J5" s="4" t="s">
        <v>638</v>
      </c>
      <c r="K5" s="4" t="s">
        <v>638</v>
      </c>
      <c r="L5" s="4" t="s">
        <v>638</v>
      </c>
      <c r="M5" s="4" t="s">
        <v>638</v>
      </c>
      <c r="N5" s="4" t="s">
        <v>638</v>
      </c>
      <c r="O5" s="4" t="s">
        <v>654</v>
      </c>
      <c r="P5" s="4" t="s">
        <v>654</v>
      </c>
      <c r="Q5" s="4" t="s">
        <v>654</v>
      </c>
      <c r="R5" s="4" t="s">
        <v>654</v>
      </c>
      <c r="S5" s="4" t="s">
        <v>638</v>
      </c>
      <c r="T5" s="4" t="s">
        <v>638</v>
      </c>
      <c r="U5" s="4" t="s">
        <v>654</v>
      </c>
      <c r="V5" s="4" t="s">
        <v>654</v>
      </c>
      <c r="W5" s="4" t="s">
        <v>638</v>
      </c>
      <c r="X5" s="4" t="s">
        <v>654</v>
      </c>
      <c r="Y5" s="4" t="s">
        <v>654</v>
      </c>
      <c r="Z5" s="4" t="s">
        <v>641</v>
      </c>
      <c r="AA5" s="4" t="s">
        <v>641</v>
      </c>
      <c r="AB5" s="4" t="s">
        <v>641</v>
      </c>
      <c r="AC5" s="4" t="s">
        <v>638</v>
      </c>
      <c r="AD5" s="4" t="s">
        <v>638</v>
      </c>
      <c r="AE5" s="4" t="s">
        <v>638</v>
      </c>
      <c r="AF5" s="4" t="s">
        <v>638</v>
      </c>
      <c r="AG5" s="4" t="s">
        <v>654</v>
      </c>
      <c r="AH5" s="4" t="s">
        <v>654</v>
      </c>
      <c r="AI5" s="4" t="s">
        <v>638</v>
      </c>
      <c r="AJ5" s="4" t="s">
        <v>638</v>
      </c>
      <c r="AK5" s="4" t="s">
        <v>638</v>
      </c>
      <c r="AL5" s="4" t="s">
        <v>638</v>
      </c>
      <c r="AM5" s="4" t="s">
        <v>641</v>
      </c>
      <c r="AN5" s="4" t="s">
        <v>654</v>
      </c>
      <c r="AO5" s="4" t="s">
        <v>654</v>
      </c>
      <c r="AP5" s="4" t="s">
        <v>638</v>
      </c>
      <c r="AQ5" s="4" t="s">
        <v>654</v>
      </c>
      <c r="AR5" s="4" t="s">
        <v>638</v>
      </c>
      <c r="AS5" s="4" t="s">
        <v>638</v>
      </c>
      <c r="AT5" s="4" t="s">
        <v>654</v>
      </c>
      <c r="AU5" s="4" t="s">
        <v>641</v>
      </c>
      <c r="AV5" s="4" t="s">
        <v>638</v>
      </c>
      <c r="AW5" s="4" t="s">
        <v>654</v>
      </c>
      <c r="AX5" s="4" t="s">
        <v>654</v>
      </c>
      <c r="AY5" s="4" t="s">
        <v>24</v>
      </c>
      <c r="AZ5" s="4" t="s">
        <v>24</v>
      </c>
    </row>
    <row r="6" spans="1:52" x14ac:dyDescent="0.2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2">
      <c r="A7" s="8" t="s">
        <v>696</v>
      </c>
      <c r="B7" s="4">
        <v>96</v>
      </c>
      <c r="C7" s="4">
        <v>212</v>
      </c>
      <c r="D7" s="4">
        <v>471</v>
      </c>
      <c r="E7" s="4">
        <v>83</v>
      </c>
      <c r="F7" s="4">
        <v>71</v>
      </c>
      <c r="G7" s="4">
        <v>205</v>
      </c>
      <c r="H7" s="4">
        <v>263</v>
      </c>
      <c r="I7" s="4">
        <v>158</v>
      </c>
      <c r="J7" s="4">
        <v>375</v>
      </c>
      <c r="K7" s="4">
        <v>316</v>
      </c>
      <c r="L7" s="4">
        <v>178</v>
      </c>
      <c r="M7" s="4">
        <v>231</v>
      </c>
      <c r="N7" s="4">
        <v>267</v>
      </c>
      <c r="O7" s="4">
        <v>1</v>
      </c>
      <c r="P7" s="4">
        <v>2</v>
      </c>
      <c r="Q7" s="4">
        <v>113</v>
      </c>
      <c r="R7" s="4">
        <v>1</v>
      </c>
      <c r="S7" s="4">
        <v>376</v>
      </c>
      <c r="T7" s="4">
        <v>230</v>
      </c>
      <c r="U7" s="4">
        <v>31</v>
      </c>
      <c r="V7" s="4">
        <v>34</v>
      </c>
      <c r="W7" s="4">
        <v>219</v>
      </c>
      <c r="X7" s="4">
        <v>46</v>
      </c>
      <c r="Y7" s="4">
        <v>2</v>
      </c>
      <c r="Z7" s="4">
        <v>240</v>
      </c>
      <c r="AA7" s="4">
        <v>214</v>
      </c>
      <c r="AB7" s="4">
        <v>175</v>
      </c>
      <c r="AC7" s="4">
        <v>369</v>
      </c>
      <c r="AD7" s="4">
        <v>323</v>
      </c>
      <c r="AE7" s="4">
        <v>251</v>
      </c>
      <c r="AF7" s="4">
        <v>280</v>
      </c>
      <c r="AG7" s="4">
        <v>46</v>
      </c>
      <c r="AH7" s="4">
        <v>66</v>
      </c>
      <c r="AI7" s="4">
        <v>344</v>
      </c>
      <c r="AJ7" s="4">
        <v>291</v>
      </c>
      <c r="AK7" s="4">
        <v>336</v>
      </c>
      <c r="AL7" s="4">
        <v>233</v>
      </c>
      <c r="AM7" s="4">
        <v>146</v>
      </c>
      <c r="AN7" s="4">
        <v>62</v>
      </c>
      <c r="AO7" s="4">
        <v>3</v>
      </c>
      <c r="AP7" s="4">
        <v>466</v>
      </c>
      <c r="AQ7" s="4">
        <v>177</v>
      </c>
      <c r="AR7" s="4">
        <v>274</v>
      </c>
      <c r="AS7" s="4">
        <v>359</v>
      </c>
      <c r="AT7" s="4">
        <v>164</v>
      </c>
      <c r="AU7" s="4">
        <v>136</v>
      </c>
      <c r="AV7" s="4">
        <v>187</v>
      </c>
      <c r="AW7" s="4">
        <v>266</v>
      </c>
      <c r="AX7" s="4">
        <v>120</v>
      </c>
      <c r="AY7" s="4">
        <f>ROUND(AVERAGE(B7:AX7),0)</f>
        <v>194</v>
      </c>
      <c r="AZ7" s="4">
        <f>IF(COUNTIF(B5:AX5,"DW")&gt;0,ROUND(AVERAGEIF(B5:AX5,"DW",B7:AX7),0),"--")</f>
        <v>292</v>
      </c>
    </row>
    <row r="8" spans="1:52" x14ac:dyDescent="0.2">
      <c r="A8" s="8" t="s">
        <v>47</v>
      </c>
      <c r="B8" s="4">
        <v>0</v>
      </c>
      <c r="C8" s="4">
        <v>76</v>
      </c>
      <c r="D8" s="4">
        <v>355</v>
      </c>
      <c r="E8" s="4">
        <v>30</v>
      </c>
      <c r="F8" s="4">
        <v>0</v>
      </c>
      <c r="G8" s="4">
        <v>0</v>
      </c>
      <c r="H8" s="4">
        <v>124</v>
      </c>
      <c r="I8" s="4">
        <v>85</v>
      </c>
      <c r="J8" s="4">
        <v>251</v>
      </c>
      <c r="K8" s="4">
        <v>151</v>
      </c>
      <c r="L8" s="4">
        <v>122</v>
      </c>
      <c r="M8" s="4">
        <v>144</v>
      </c>
      <c r="N8" s="4">
        <v>222</v>
      </c>
      <c r="O8" s="4">
        <v>0</v>
      </c>
      <c r="P8" s="4">
        <v>0</v>
      </c>
      <c r="Q8" s="4">
        <v>31</v>
      </c>
      <c r="R8" s="4">
        <v>0</v>
      </c>
      <c r="S8" s="4">
        <v>307</v>
      </c>
      <c r="T8" s="4">
        <v>163</v>
      </c>
      <c r="U8" s="4">
        <v>3</v>
      </c>
      <c r="V8" s="4">
        <v>0</v>
      </c>
      <c r="W8" s="4">
        <v>146</v>
      </c>
      <c r="X8" s="4">
        <v>0</v>
      </c>
      <c r="Y8" s="4">
        <v>1</v>
      </c>
      <c r="Z8" s="4">
        <v>218</v>
      </c>
      <c r="AA8" s="4">
        <v>169</v>
      </c>
      <c r="AB8" s="4">
        <v>133</v>
      </c>
      <c r="AC8" s="4">
        <v>296</v>
      </c>
      <c r="AD8" s="4">
        <v>171</v>
      </c>
      <c r="AE8" s="4">
        <v>148</v>
      </c>
      <c r="AF8" s="4">
        <v>186</v>
      </c>
      <c r="AG8" s="4">
        <v>19</v>
      </c>
      <c r="AH8" s="4">
        <v>42</v>
      </c>
      <c r="AI8" s="4">
        <v>238</v>
      </c>
      <c r="AJ8" s="4">
        <v>116</v>
      </c>
      <c r="AK8" s="4">
        <v>266</v>
      </c>
      <c r="AL8" s="4">
        <v>179</v>
      </c>
      <c r="AM8" s="4">
        <v>128</v>
      </c>
      <c r="AN8" s="4">
        <v>0</v>
      </c>
      <c r="AO8" s="4">
        <v>0</v>
      </c>
      <c r="AP8" s="4">
        <v>281</v>
      </c>
      <c r="AQ8" s="4">
        <v>132</v>
      </c>
      <c r="AR8" s="4">
        <v>205</v>
      </c>
      <c r="AS8" s="4">
        <v>278</v>
      </c>
      <c r="AT8" s="4">
        <v>0</v>
      </c>
      <c r="AU8" s="4">
        <v>86</v>
      </c>
      <c r="AV8" s="4">
        <v>132</v>
      </c>
      <c r="AW8" s="4">
        <v>180</v>
      </c>
      <c r="AX8" s="4">
        <v>0</v>
      </c>
      <c r="AY8" s="4">
        <f>ROUND(AVERAGE(B8:AX8),0)</f>
        <v>119</v>
      </c>
      <c r="AZ8" s="4">
        <f>IF(COUNTIF(B5:AX5,"DW")&gt;0,ROUND(AVERAGEIF(B5:AX5,"DW",B8:AX8),0),"--")</f>
        <v>193</v>
      </c>
    </row>
    <row r="9" spans="1:52" x14ac:dyDescent="0.2">
      <c r="A9" s="8" t="s">
        <v>48</v>
      </c>
      <c r="B9" s="4" t="s">
        <v>51</v>
      </c>
      <c r="C9" s="4" t="s">
        <v>51</v>
      </c>
      <c r="D9" s="4" t="s">
        <v>49</v>
      </c>
      <c r="E9" s="4" t="s">
        <v>50</v>
      </c>
      <c r="F9" s="4" t="s">
        <v>50</v>
      </c>
      <c r="G9" s="4" t="s">
        <v>49</v>
      </c>
      <c r="H9" s="4" t="s">
        <v>49</v>
      </c>
      <c r="I9" s="4" t="s">
        <v>49</v>
      </c>
      <c r="J9" s="4" t="s">
        <v>51</v>
      </c>
      <c r="K9" s="4" t="s">
        <v>51</v>
      </c>
      <c r="L9" s="4" t="s">
        <v>49</v>
      </c>
      <c r="M9" s="4" t="s">
        <v>51</v>
      </c>
      <c r="N9" s="4" t="s">
        <v>51</v>
      </c>
      <c r="O9" s="4" t="s">
        <v>51</v>
      </c>
      <c r="P9" s="4" t="s">
        <v>51</v>
      </c>
      <c r="Q9" s="4" t="s">
        <v>51</v>
      </c>
      <c r="R9" s="4" t="s">
        <v>51</v>
      </c>
      <c r="S9" s="4" t="s">
        <v>51</v>
      </c>
      <c r="T9" s="4" t="s">
        <v>51</v>
      </c>
      <c r="U9" s="4" t="s">
        <v>51</v>
      </c>
      <c r="V9" s="4" t="s">
        <v>51</v>
      </c>
      <c r="W9" s="4" t="s">
        <v>51</v>
      </c>
      <c r="X9" s="4" t="s">
        <v>51</v>
      </c>
      <c r="Y9" s="4" t="s">
        <v>51</v>
      </c>
      <c r="Z9" s="4" t="s">
        <v>50</v>
      </c>
      <c r="AA9" s="4" t="s">
        <v>50</v>
      </c>
      <c r="AB9" s="4" t="s">
        <v>50</v>
      </c>
      <c r="AC9" s="4" t="s">
        <v>51</v>
      </c>
      <c r="AD9" s="4" t="s">
        <v>49</v>
      </c>
      <c r="AE9" s="4" t="s">
        <v>49</v>
      </c>
      <c r="AF9" s="4" t="s">
        <v>49</v>
      </c>
      <c r="AG9" s="4" t="s">
        <v>49</v>
      </c>
      <c r="AH9" s="4" t="s">
        <v>51</v>
      </c>
      <c r="AI9" s="4" t="s">
        <v>50</v>
      </c>
      <c r="AJ9" s="4" t="s">
        <v>50</v>
      </c>
      <c r="AK9" s="4" t="s">
        <v>50</v>
      </c>
      <c r="AL9" s="4" t="s">
        <v>49</v>
      </c>
      <c r="AM9" s="4" t="s">
        <v>9</v>
      </c>
      <c r="AN9" s="4" t="s">
        <v>49</v>
      </c>
      <c r="AO9" s="4" t="s">
        <v>49</v>
      </c>
      <c r="AP9" s="4" t="s">
        <v>49</v>
      </c>
      <c r="AQ9" s="4" t="s">
        <v>49</v>
      </c>
      <c r="AR9" s="4" t="s">
        <v>49</v>
      </c>
      <c r="AS9" s="4" t="s">
        <v>49</v>
      </c>
      <c r="AT9" s="4" t="s">
        <v>49</v>
      </c>
      <c r="AU9" s="4" t="s">
        <v>49</v>
      </c>
      <c r="AV9" s="4" t="s">
        <v>49</v>
      </c>
      <c r="AW9" s="4" t="s">
        <v>49</v>
      </c>
      <c r="AX9" s="4" t="s">
        <v>49</v>
      </c>
      <c r="AY9" s="4"/>
      <c r="AZ9" s="4"/>
    </row>
    <row r="10" spans="1:52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2">
      <c r="A11" s="8" t="s">
        <v>695</v>
      </c>
      <c r="B11" s="5">
        <v>45.11</v>
      </c>
      <c r="C11" s="5">
        <v>8.93</v>
      </c>
      <c r="D11" s="5">
        <v>30.37</v>
      </c>
      <c r="E11" s="5">
        <v>2.0099999999999998</v>
      </c>
      <c r="F11" s="5">
        <v>0.95</v>
      </c>
      <c r="G11" s="5">
        <v>2.36</v>
      </c>
      <c r="H11" s="5">
        <v>14.48</v>
      </c>
      <c r="I11" s="5">
        <v>3.48</v>
      </c>
      <c r="J11" s="5">
        <v>7.96</v>
      </c>
      <c r="K11" s="5">
        <v>5.57</v>
      </c>
      <c r="L11" s="5">
        <v>3.38</v>
      </c>
      <c r="M11" s="5">
        <v>4.9800000000000004</v>
      </c>
      <c r="N11" s="5">
        <v>4.03</v>
      </c>
      <c r="O11" s="5">
        <v>3.19</v>
      </c>
      <c r="P11" s="5">
        <v>0.49</v>
      </c>
      <c r="Q11" s="5">
        <v>15.98</v>
      </c>
      <c r="R11" s="5">
        <v>1.41</v>
      </c>
      <c r="S11" s="5">
        <v>5.34</v>
      </c>
      <c r="T11" s="5">
        <v>14.46</v>
      </c>
      <c r="U11" s="5">
        <v>10.31</v>
      </c>
      <c r="V11" s="5">
        <v>10.33</v>
      </c>
      <c r="W11" s="5">
        <v>19.260000000000002</v>
      </c>
      <c r="X11" s="5">
        <v>16.670000000000002</v>
      </c>
      <c r="Y11" s="5">
        <v>1.84</v>
      </c>
      <c r="Z11" s="5">
        <v>0.59</v>
      </c>
      <c r="AA11" s="5">
        <v>0.25</v>
      </c>
      <c r="AB11" s="5">
        <v>-0.44</v>
      </c>
      <c r="AC11" s="5">
        <v>9.56</v>
      </c>
      <c r="AD11" s="5">
        <v>12.24</v>
      </c>
      <c r="AE11" s="5">
        <v>6.66</v>
      </c>
      <c r="AF11" s="5">
        <v>8.39</v>
      </c>
      <c r="AG11" s="5">
        <v>1.22</v>
      </c>
      <c r="AH11" s="5">
        <v>2.0699999999999998</v>
      </c>
      <c r="AI11" s="5">
        <v>6.22</v>
      </c>
      <c r="AJ11" s="5">
        <v>6.37</v>
      </c>
      <c r="AK11" s="5">
        <v>4.1399999999999997</v>
      </c>
      <c r="AL11" s="5">
        <v>2.11</v>
      </c>
      <c r="AM11" s="5">
        <v>0.23</v>
      </c>
      <c r="AN11" s="5">
        <v>4.92</v>
      </c>
      <c r="AO11" s="5">
        <v>2.0499999999999998</v>
      </c>
      <c r="AP11" s="5">
        <v>8.7100000000000009</v>
      </c>
      <c r="AQ11" s="5">
        <v>1.51</v>
      </c>
      <c r="AR11" s="5">
        <v>1.58</v>
      </c>
      <c r="AS11" s="5">
        <v>3.25</v>
      </c>
      <c r="AT11" s="5">
        <v>13.87</v>
      </c>
      <c r="AU11" s="5">
        <v>0.04</v>
      </c>
      <c r="AV11" s="5">
        <v>1.98</v>
      </c>
      <c r="AW11" s="5">
        <v>1.56</v>
      </c>
      <c r="AX11" s="5">
        <v>0.51</v>
      </c>
      <c r="AY11" s="4">
        <f>ROUND(AVERAGE(B11:AX11),2)</f>
        <v>6.79</v>
      </c>
      <c r="AZ11" s="4">
        <f>IF(COUNTIF(B5:AX5,"DW")&gt;0,ROUND(AVERAGEIF(B5:AX5,"DW",B11:AX11),2),"--")</f>
        <v>8.06</v>
      </c>
    </row>
    <row r="12" spans="1:52" x14ac:dyDescent="0.2">
      <c r="A12" s="7" t="s">
        <v>52</v>
      </c>
      <c r="B12" s="5">
        <v>3.23</v>
      </c>
      <c r="C12" s="5">
        <v>2.74</v>
      </c>
      <c r="D12" s="5">
        <v>5.35</v>
      </c>
      <c r="E12" s="5">
        <v>3.32</v>
      </c>
      <c r="F12" s="5">
        <v>2.4</v>
      </c>
      <c r="G12" s="5">
        <v>1.42</v>
      </c>
      <c r="H12" s="5">
        <v>3.5</v>
      </c>
      <c r="I12" s="5">
        <v>4.07</v>
      </c>
      <c r="J12" s="5">
        <v>5.0999999999999996</v>
      </c>
      <c r="K12" s="5">
        <v>3.53</v>
      </c>
      <c r="L12" s="5">
        <v>3.28</v>
      </c>
      <c r="M12" s="5">
        <v>3.22</v>
      </c>
      <c r="N12" s="5">
        <v>5.49</v>
      </c>
      <c r="O12" s="5">
        <v>2.84</v>
      </c>
      <c r="P12" s="5">
        <v>6.36</v>
      </c>
      <c r="Q12" s="5">
        <v>4.99</v>
      </c>
      <c r="R12" s="5">
        <v>1.72</v>
      </c>
      <c r="S12" s="5">
        <v>2.5499999999999998</v>
      </c>
      <c r="T12" s="5">
        <v>5.1100000000000003</v>
      </c>
      <c r="U12" s="5">
        <v>3.11</v>
      </c>
      <c r="V12" s="5">
        <v>2.73</v>
      </c>
      <c r="W12" s="5">
        <v>3.7</v>
      </c>
      <c r="X12" s="5">
        <v>2.65</v>
      </c>
      <c r="Y12" s="5">
        <v>2.1800000000000002</v>
      </c>
      <c r="Z12" s="5">
        <v>3.51</v>
      </c>
      <c r="AA12" s="5">
        <v>2.67</v>
      </c>
      <c r="AB12" s="5">
        <v>2.4300000000000002</v>
      </c>
      <c r="AC12" s="5">
        <v>2.35</v>
      </c>
      <c r="AD12" s="5">
        <v>1.82</v>
      </c>
      <c r="AE12" s="5">
        <v>1.74</v>
      </c>
      <c r="AF12" s="5">
        <v>2.1</v>
      </c>
      <c r="AG12" s="5">
        <v>2.79</v>
      </c>
      <c r="AH12" s="5">
        <v>2.16</v>
      </c>
      <c r="AI12" s="5">
        <v>2.0099999999999998</v>
      </c>
      <c r="AJ12" s="5">
        <v>1.84</v>
      </c>
      <c r="AK12" s="5">
        <v>1.99</v>
      </c>
      <c r="AL12" s="5">
        <v>1.41</v>
      </c>
      <c r="AM12" s="5">
        <v>1.63</v>
      </c>
      <c r="AN12" s="5">
        <v>1.83</v>
      </c>
      <c r="AO12" s="5">
        <v>1.75</v>
      </c>
      <c r="AP12" s="5">
        <v>2.2999999999999998</v>
      </c>
      <c r="AQ12" s="5">
        <v>1.68</v>
      </c>
      <c r="AR12" s="5">
        <v>1.94</v>
      </c>
      <c r="AS12" s="5">
        <v>1.2</v>
      </c>
      <c r="AT12" s="5">
        <v>1.39</v>
      </c>
      <c r="AU12" s="5">
        <v>1.99</v>
      </c>
      <c r="AV12" s="5">
        <v>1.25</v>
      </c>
      <c r="AW12" s="5">
        <v>1.1200000000000001</v>
      </c>
      <c r="AX12" s="5">
        <v>0.73</v>
      </c>
      <c r="AY12" s="4"/>
      <c r="AZ12" s="4"/>
    </row>
    <row r="13" spans="1:52" x14ac:dyDescent="0.2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">
      <c r="A14" s="8" t="s">
        <v>55</v>
      </c>
      <c r="B14" s="5">
        <v>6.1500000953674316</v>
      </c>
      <c r="C14" s="5">
        <v>6.940000057220459</v>
      </c>
      <c r="D14" s="5">
        <v>6.25</v>
      </c>
      <c r="E14" s="5">
        <v>2.0399999618530269</v>
      </c>
      <c r="F14" s="5">
        <v>3.660000085830688</v>
      </c>
      <c r="G14" s="5">
        <v>3.4300000667572021</v>
      </c>
      <c r="H14" s="5">
        <v>3.8299999237060551</v>
      </c>
      <c r="I14" s="5">
        <v>4.570000171661377</v>
      </c>
      <c r="J14" s="5">
        <v>4.75</v>
      </c>
      <c r="K14" s="5">
        <v>2.7300000190734859</v>
      </c>
      <c r="L14" s="5">
        <v>2.5</v>
      </c>
      <c r="M14" s="5">
        <v>4.570000171661377</v>
      </c>
      <c r="N14" s="5">
        <v>4.4000000953674316</v>
      </c>
      <c r="O14" s="5">
        <v>4.6999998092651367</v>
      </c>
      <c r="P14" s="5">
        <v>0</v>
      </c>
      <c r="Q14" s="5">
        <v>7.059999942779541</v>
      </c>
      <c r="R14" s="5">
        <v>5.070000171661377</v>
      </c>
      <c r="S14" s="5">
        <v>7.1500000953674316</v>
      </c>
      <c r="T14" s="5">
        <v>7.1700000762939453</v>
      </c>
      <c r="U14" s="5">
        <v>1.2699999809265139</v>
      </c>
      <c r="V14" s="5">
        <v>-6.7600002288818359</v>
      </c>
      <c r="W14" s="5">
        <v>2.6800000667572021</v>
      </c>
      <c r="X14" s="5">
        <v>-5.0900001525878906</v>
      </c>
      <c r="Y14" s="5">
        <v>1.2400000095367429</v>
      </c>
      <c r="Z14" s="5">
        <v>3.5399999618530269</v>
      </c>
      <c r="AA14" s="5">
        <v>3.7000000476837158</v>
      </c>
      <c r="AB14" s="5">
        <v>2.8599998950958252</v>
      </c>
      <c r="AC14" s="5">
        <v>5.6999998092651367</v>
      </c>
      <c r="AD14" s="5">
        <v>4.869999885559082</v>
      </c>
      <c r="AE14" s="5">
        <v>4.3299999237060547</v>
      </c>
      <c r="AF14" s="5">
        <v>4.4800000190734863</v>
      </c>
      <c r="AG14" s="5">
        <v>-2.7100000381469731</v>
      </c>
      <c r="AH14" s="5">
        <v>2.9000000953674321</v>
      </c>
      <c r="AI14" s="5">
        <v>6.0999999046325684</v>
      </c>
      <c r="AJ14" s="5">
        <v>4.619999885559082</v>
      </c>
      <c r="AK14" s="5">
        <v>5.0500001907348633</v>
      </c>
      <c r="AL14" s="5">
        <v>4.5900001525878906</v>
      </c>
      <c r="AM14" s="5">
        <v>4.1500000953674316</v>
      </c>
      <c r="AN14" s="5">
        <v>0.30000001192092901</v>
      </c>
      <c r="AO14" s="5">
        <v>1.0099999904632571</v>
      </c>
      <c r="AP14" s="5">
        <v>5.4000000953674316</v>
      </c>
      <c r="AQ14" s="5">
        <v>4.4499998092651367</v>
      </c>
      <c r="AR14" s="5">
        <v>4.369999885559082</v>
      </c>
      <c r="AS14" s="5">
        <v>4.690000057220459</v>
      </c>
      <c r="AT14" s="5">
        <v>-1.809999942779541</v>
      </c>
      <c r="AU14" s="5">
        <v>2.339999914169312</v>
      </c>
      <c r="AV14" s="5">
        <v>3.0699999332427979</v>
      </c>
      <c r="AW14" s="5">
        <v>4.4499998092651367</v>
      </c>
      <c r="AX14" s="5">
        <v>5.2300000190734863</v>
      </c>
      <c r="AY14" s="4">
        <f>ROUND(AVERAGE(B14:AX14),2)</f>
        <v>3.43</v>
      </c>
      <c r="AZ14" s="4">
        <f>IF(COUNTIF(B5:AX5,"DW")&gt;0,ROUND(AVERAGEIF(B5:AX5,"DW",B14:AX14),2),"--")</f>
        <v>4.78</v>
      </c>
    </row>
    <row r="15" spans="1:52" x14ac:dyDescent="0.2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">
      <c r="A16" s="8" t="s">
        <v>694</v>
      </c>
      <c r="B16" s="5">
        <v>8.17</v>
      </c>
      <c r="C16" s="5">
        <v>6.02</v>
      </c>
      <c r="D16" s="5">
        <v>7.16</v>
      </c>
      <c r="E16" s="5">
        <v>1.17</v>
      </c>
      <c r="F16" s="5">
        <v>0.33</v>
      </c>
      <c r="G16" s="5">
        <v>1.63</v>
      </c>
      <c r="H16" s="5">
        <v>1.7</v>
      </c>
      <c r="I16" s="5">
        <v>0.7</v>
      </c>
      <c r="J16" s="5">
        <v>1.1100000000000001</v>
      </c>
      <c r="K16" s="5">
        <v>1.18</v>
      </c>
      <c r="L16" s="5">
        <v>1.7</v>
      </c>
      <c r="M16" s="5">
        <v>2.16</v>
      </c>
      <c r="N16" s="5">
        <v>1.9</v>
      </c>
      <c r="O16" s="5">
        <v>0.87</v>
      </c>
      <c r="P16" s="5">
        <v>3.32</v>
      </c>
      <c r="Q16" s="5">
        <v>2.38</v>
      </c>
      <c r="R16" s="5">
        <v>2.54</v>
      </c>
      <c r="S16" s="5">
        <v>1.22</v>
      </c>
      <c r="T16" s="5">
        <v>1.28</v>
      </c>
      <c r="U16" s="5">
        <v>0.87</v>
      </c>
      <c r="V16" s="5">
        <v>2.14</v>
      </c>
      <c r="W16" s="5">
        <v>2.0499999999999998</v>
      </c>
      <c r="X16" s="5">
        <v>2.0499999999999998</v>
      </c>
      <c r="Y16" s="5">
        <v>1.33</v>
      </c>
      <c r="Z16" s="5">
        <v>2.4</v>
      </c>
      <c r="AA16" s="5">
        <v>2.2999999999999998</v>
      </c>
      <c r="AB16" s="5">
        <v>3.73</v>
      </c>
      <c r="AC16" s="5">
        <v>2.4700000000000002</v>
      </c>
      <c r="AD16" s="5">
        <v>1.1599999999999999</v>
      </c>
      <c r="AE16" s="5">
        <v>1.29</v>
      </c>
      <c r="AF16" s="5">
        <v>1.49</v>
      </c>
      <c r="AG16" s="5">
        <v>0.87</v>
      </c>
      <c r="AH16" s="5">
        <v>1.72</v>
      </c>
      <c r="AI16" s="5">
        <v>1.29</v>
      </c>
      <c r="AJ16" s="5">
        <v>0.88</v>
      </c>
      <c r="AK16" s="5">
        <v>1.73</v>
      </c>
      <c r="AL16" s="5">
        <v>1.42</v>
      </c>
      <c r="AM16" s="5">
        <v>0.69</v>
      </c>
      <c r="AN16" s="5">
        <v>0.57999999999999996</v>
      </c>
      <c r="AO16" s="5">
        <v>2.2400000000000002</v>
      </c>
      <c r="AP16" s="5">
        <v>3.55</v>
      </c>
      <c r="AQ16" s="5">
        <v>2</v>
      </c>
      <c r="AR16" s="5">
        <v>1.91</v>
      </c>
      <c r="AS16" s="5">
        <v>2.0699999999999998</v>
      </c>
      <c r="AT16" s="5">
        <v>0.81</v>
      </c>
      <c r="AU16" s="5">
        <v>2.61</v>
      </c>
      <c r="AV16" s="5">
        <v>0.67</v>
      </c>
      <c r="AW16" s="5">
        <v>0.7</v>
      </c>
      <c r="AX16" s="5">
        <v>1.21</v>
      </c>
      <c r="AY16" s="4">
        <f>ROUND(AVERAGE(B16:AX16),2)</f>
        <v>1.97</v>
      </c>
      <c r="AZ16" s="4">
        <f>IF(COUNTIF(B5:AX5,"DW")&gt;0,ROUND(AVERAGEIF(B5:AX5,"DW",B16:AX16),2),"--")</f>
        <v>2</v>
      </c>
    </row>
    <row r="17" spans="1:52" x14ac:dyDescent="0.2">
      <c r="A17" s="7" t="s">
        <v>57</v>
      </c>
      <c r="B17" s="5">
        <v>0.34</v>
      </c>
      <c r="C17" s="5">
        <v>0.59</v>
      </c>
      <c r="D17" s="5">
        <v>3.15</v>
      </c>
      <c r="E17" s="5">
        <v>0.28999999999999998</v>
      </c>
      <c r="F17" s="5">
        <v>0.1</v>
      </c>
      <c r="G17" s="5">
        <v>0.32</v>
      </c>
      <c r="H17" s="5">
        <v>1.1499999999999999</v>
      </c>
      <c r="I17" s="5">
        <v>0.67</v>
      </c>
      <c r="J17" s="5">
        <v>2.13</v>
      </c>
      <c r="K17" s="5">
        <v>1.51</v>
      </c>
      <c r="L17" s="5">
        <v>0.76</v>
      </c>
      <c r="M17" s="5">
        <v>1.07</v>
      </c>
      <c r="N17" s="5">
        <v>1.93</v>
      </c>
      <c r="O17" s="5">
        <v>0</v>
      </c>
      <c r="P17" s="5">
        <v>0</v>
      </c>
      <c r="Q17" s="5">
        <v>0.85</v>
      </c>
      <c r="R17" s="5">
        <v>0</v>
      </c>
      <c r="S17" s="5">
        <v>1.0900000000000001</v>
      </c>
      <c r="T17" s="5">
        <v>1.9</v>
      </c>
      <c r="U17" s="5">
        <v>0.12</v>
      </c>
      <c r="V17" s="5">
        <v>0.11</v>
      </c>
      <c r="W17" s="5">
        <v>1.02</v>
      </c>
      <c r="X17" s="5">
        <v>0.15</v>
      </c>
      <c r="Y17" s="5">
        <v>0</v>
      </c>
      <c r="Z17" s="5">
        <v>1.25</v>
      </c>
      <c r="AA17" s="5">
        <v>0.64</v>
      </c>
      <c r="AB17" s="5">
        <v>0.49</v>
      </c>
      <c r="AC17" s="5">
        <v>1.1200000000000001</v>
      </c>
      <c r="AD17" s="5">
        <v>0.77</v>
      </c>
      <c r="AE17" s="5">
        <v>0.52</v>
      </c>
      <c r="AF17" s="5">
        <v>0.7</v>
      </c>
      <c r="AG17" s="5">
        <v>0.13</v>
      </c>
      <c r="AH17" s="5">
        <v>0.18</v>
      </c>
      <c r="AI17" s="5">
        <v>0.76</v>
      </c>
      <c r="AJ17" s="5">
        <v>0.86</v>
      </c>
      <c r="AK17" s="5">
        <v>0.88</v>
      </c>
      <c r="AL17" s="5">
        <v>0.51</v>
      </c>
      <c r="AM17" s="5">
        <v>0.28000000000000003</v>
      </c>
      <c r="AN17" s="5">
        <v>0.13</v>
      </c>
      <c r="AO17" s="5">
        <v>0</v>
      </c>
      <c r="AP17" s="5">
        <v>1.39</v>
      </c>
      <c r="AQ17" s="5">
        <v>0.34</v>
      </c>
      <c r="AR17" s="5">
        <v>0.62</v>
      </c>
      <c r="AS17" s="5">
        <v>0.5</v>
      </c>
      <c r="AT17" s="5">
        <v>0.34</v>
      </c>
      <c r="AU17" s="5">
        <v>0.37</v>
      </c>
      <c r="AV17" s="5">
        <v>0.27</v>
      </c>
      <c r="AW17" s="5">
        <v>0.32</v>
      </c>
      <c r="AX17" s="5">
        <v>0.08</v>
      </c>
      <c r="AY17" s="4"/>
      <c r="AZ17" s="4"/>
    </row>
    <row r="18" spans="1:52" x14ac:dyDescent="0.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2">
      <c r="A19" s="8" t="s">
        <v>58</v>
      </c>
      <c r="B19" s="5">
        <v>1.8500000238418579</v>
      </c>
      <c r="C19" s="5">
        <v>2.380000114440918</v>
      </c>
      <c r="D19" s="5">
        <v>2.440000057220459</v>
      </c>
      <c r="E19" s="5">
        <v>0.43999999761581421</v>
      </c>
      <c r="F19" s="5">
        <v>0.88999998569488525</v>
      </c>
      <c r="G19" s="5">
        <v>1.059999942779541</v>
      </c>
      <c r="H19" s="5">
        <v>1.049999952316284</v>
      </c>
      <c r="I19" s="5">
        <v>1.1499999761581421</v>
      </c>
      <c r="J19" s="5">
        <v>1.330000042915344</v>
      </c>
      <c r="K19" s="5">
        <v>0.75</v>
      </c>
      <c r="L19" s="5">
        <v>0.60000002384185791</v>
      </c>
      <c r="M19" s="5">
        <v>1.3400000333786011</v>
      </c>
      <c r="N19" s="5">
        <v>1.25</v>
      </c>
      <c r="O19" s="5">
        <v>1.0099999904632571</v>
      </c>
      <c r="P19" s="5">
        <v>0</v>
      </c>
      <c r="Q19" s="5">
        <v>1.9099999666213989</v>
      </c>
      <c r="R19" s="5">
        <v>1.1000000238418579</v>
      </c>
      <c r="S19" s="5">
        <v>2.4800000190734859</v>
      </c>
      <c r="T19" s="5">
        <v>2.0099999904632568</v>
      </c>
      <c r="U19" s="5">
        <v>0.30000001192092901</v>
      </c>
      <c r="V19" s="5">
        <v>0</v>
      </c>
      <c r="W19" s="5">
        <v>0.70999997854232788</v>
      </c>
      <c r="X19" s="5">
        <v>0</v>
      </c>
      <c r="Y19" s="5">
        <v>0.25999999046325678</v>
      </c>
      <c r="Z19" s="5">
        <v>0.99000000953674316</v>
      </c>
      <c r="AA19" s="5">
        <v>1.1000000238418579</v>
      </c>
      <c r="AB19" s="5">
        <v>0.85000002384185791</v>
      </c>
      <c r="AC19" s="5">
        <v>2.029999971389771</v>
      </c>
      <c r="AD19" s="5">
        <v>1.529999971389771</v>
      </c>
      <c r="AE19" s="5">
        <v>1.309999942779541</v>
      </c>
      <c r="AF19" s="5">
        <v>1.450000047683716</v>
      </c>
      <c r="AG19" s="5">
        <v>9.9999997764825821E-3</v>
      </c>
      <c r="AH19" s="5">
        <v>0.70999997854232788</v>
      </c>
      <c r="AI19" s="5">
        <v>2.0499999523162842</v>
      </c>
      <c r="AJ19" s="5">
        <v>1.3400000333786011</v>
      </c>
      <c r="AK19" s="5">
        <v>1.639999985694885</v>
      </c>
      <c r="AL19" s="5">
        <v>1.379999995231628</v>
      </c>
      <c r="AM19" s="5">
        <v>1.070000052452087</v>
      </c>
      <c r="AN19" s="5">
        <v>0.34999999403953552</v>
      </c>
      <c r="AO19" s="5">
        <v>0.2099999934434891</v>
      </c>
      <c r="AP19" s="5">
        <v>2.220000028610229</v>
      </c>
      <c r="AQ19" s="5">
        <v>1.379999995231628</v>
      </c>
      <c r="AR19" s="5">
        <v>1.3999999761581421</v>
      </c>
      <c r="AS19" s="5">
        <v>1.820000052452087</v>
      </c>
      <c r="AT19" s="5">
        <v>5.000000074505806E-2</v>
      </c>
      <c r="AU19" s="5">
        <v>0.64999997615814209</v>
      </c>
      <c r="AV19" s="5">
        <v>0.82999998331069946</v>
      </c>
      <c r="AW19" s="5">
        <v>1.3999999761581421</v>
      </c>
      <c r="AX19" s="5">
        <v>1.7699999809265139</v>
      </c>
      <c r="AY19" s="4">
        <f>ROUND(AVERAGE(B19:AX19),2)</f>
        <v>1.1399999999999999</v>
      </c>
      <c r="AZ19" s="4">
        <f>IF(COUNTIF(B5:AX5,"DW")&gt;0,ROUND(AVERAGEIF(B5:AX5,"DW",B19:AX19),2),"--")</f>
        <v>1.52</v>
      </c>
    </row>
    <row r="20" spans="1:52" x14ac:dyDescent="0.2">
      <c r="A20" s="7" t="s">
        <v>59</v>
      </c>
      <c r="B20" s="5">
        <v>80.918894248867247</v>
      </c>
      <c r="C20" s="5">
        <v>45.401842692383333</v>
      </c>
      <c r="D20" s="5">
        <v>30.794295507563682</v>
      </c>
      <c r="E20" s="5">
        <v>71.046309635556085</v>
      </c>
      <c r="F20" s="5">
        <v>34.216302393008618</v>
      </c>
      <c r="G20" s="5">
        <v>36.545692727887619</v>
      </c>
      <c r="H20" s="5">
        <v>34.11535026584734</v>
      </c>
      <c r="I20" s="5">
        <v>32.694838208494048</v>
      </c>
      <c r="J20" s="5">
        <v>28.975237001680931</v>
      </c>
      <c r="K20" s="5">
        <v>44.083303568756172</v>
      </c>
      <c r="L20" s="5">
        <v>48.208889877202083</v>
      </c>
      <c r="M20" s="5">
        <v>29.825354278259891</v>
      </c>
      <c r="N20" s="5">
        <v>30.58267998439127</v>
      </c>
      <c r="O20" s="5">
        <v>383.10470881286398</v>
      </c>
      <c r="P20" s="4" t="s">
        <v>115</v>
      </c>
      <c r="Q20" s="5">
        <v>50.892893944661218</v>
      </c>
      <c r="R20" s="5">
        <v>1418.395976863636</v>
      </c>
      <c r="S20" s="5">
        <v>26.69602896172869</v>
      </c>
      <c r="T20" s="5">
        <v>26.701673204085729</v>
      </c>
      <c r="U20" s="5">
        <v>93.723527733614503</v>
      </c>
      <c r="V20" s="5">
        <v>126.6159288678972</v>
      </c>
      <c r="W20" s="5">
        <v>60.774089918639113</v>
      </c>
      <c r="X20" s="5">
        <v>149.336724651032</v>
      </c>
      <c r="Y20" s="5">
        <v>457.07646468321178</v>
      </c>
      <c r="Z20" s="5">
        <v>45.570267334652257</v>
      </c>
      <c r="AA20" s="5">
        <v>45.01025814954194</v>
      </c>
      <c r="AB20" s="5">
        <v>39.430532660719642</v>
      </c>
      <c r="AC20" s="5">
        <v>21.711398285738991</v>
      </c>
      <c r="AD20" s="5">
        <v>23.465802882792399</v>
      </c>
      <c r="AE20" s="5">
        <v>25.88337913752061</v>
      </c>
      <c r="AF20" s="5">
        <v>24.270659149546489</v>
      </c>
      <c r="AG20" s="5">
        <v>175.76713559190799</v>
      </c>
      <c r="AH20" s="5">
        <v>55.199996327962779</v>
      </c>
      <c r="AI20" s="5">
        <v>20.956409497270759</v>
      </c>
      <c r="AJ20" s="5">
        <v>23.361013429075388</v>
      </c>
      <c r="AK20" s="5">
        <v>23.125547301354288</v>
      </c>
      <c r="AL20" s="5">
        <v>24.630734687956121</v>
      </c>
      <c r="AM20" s="5">
        <v>38.685014464136067</v>
      </c>
      <c r="AN20" s="5">
        <v>38.702229860372817</v>
      </c>
      <c r="AO20" s="5">
        <v>391.93679225958982</v>
      </c>
      <c r="AP20" s="5">
        <v>23.234284145260951</v>
      </c>
      <c r="AQ20" s="5">
        <v>25.790573433800201</v>
      </c>
      <c r="AR20" s="5">
        <v>23.047978740009409</v>
      </c>
      <c r="AS20" s="5">
        <v>22.382551882450141</v>
      </c>
      <c r="AT20" s="5">
        <v>88.404514543847029</v>
      </c>
      <c r="AU20" s="5">
        <v>33.4961269427031</v>
      </c>
      <c r="AV20" s="5">
        <v>28.273178904836939</v>
      </c>
      <c r="AW20" s="5">
        <v>22.539564597821659</v>
      </c>
      <c r="AX20" s="5">
        <v>21.167857226181319</v>
      </c>
      <c r="AY20" s="4"/>
      <c r="AZ20" s="4"/>
    </row>
    <row r="21" spans="1:52" x14ac:dyDescent="0.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hidden="1" x14ac:dyDescent="0.2">
      <c r="B22">
        <v>1</v>
      </c>
      <c r="C22">
        <v>1</v>
      </c>
      <c r="D22">
        <v>1</v>
      </c>
      <c r="E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0.5</v>
      </c>
      <c r="Q22">
        <v>0.5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0.5</v>
      </c>
      <c r="Z22">
        <v>0.5</v>
      </c>
      <c r="AA22">
        <v>1</v>
      </c>
      <c r="AB22">
        <v>1</v>
      </c>
      <c r="AC22">
        <v>1</v>
      </c>
      <c r="AD22">
        <v>0.9</v>
      </c>
      <c r="AE22">
        <v>1</v>
      </c>
      <c r="AF22">
        <v>1</v>
      </c>
      <c r="AG22">
        <v>0.5</v>
      </c>
      <c r="AH22">
        <v>0.5</v>
      </c>
      <c r="AI22">
        <v>0.5</v>
      </c>
      <c r="AJ22">
        <v>0.5</v>
      </c>
      <c r="AK22">
        <v>1</v>
      </c>
      <c r="AL22">
        <v>0.5</v>
      </c>
      <c r="AM22">
        <v>0.5</v>
      </c>
      <c r="AN22">
        <v>0.5</v>
      </c>
      <c r="AO22">
        <v>0.5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0.25</v>
      </c>
      <c r="AX22">
        <v>0.25</v>
      </c>
    </row>
    <row r="25" spans="1:52" x14ac:dyDescent="0.2">
      <c r="A25" s="47"/>
    </row>
    <row r="26" spans="1:52" x14ac:dyDescent="0.2">
      <c r="A26" s="47"/>
    </row>
    <row r="27" spans="1:52" x14ac:dyDescent="0.2">
      <c r="A27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7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2" sqref="A2:XFD2"/>
    </sheetView>
  </sheetViews>
  <sheetFormatPr baseColWidth="10" defaultColWidth="8.83203125" defaultRowHeight="15" x14ac:dyDescent="0.2"/>
  <cols>
    <col min="1" max="1" width="24.6640625" customWidth="1"/>
    <col min="2" max="7" width="18.6640625" customWidth="1"/>
    <col min="8" max="8" width="27.5" customWidth="1"/>
    <col min="9" max="9" width="28.33203125" customWidth="1"/>
    <col min="10" max="10" width="28" customWidth="1"/>
    <col min="11" max="35" width="18.6640625" customWidth="1"/>
    <col min="36" max="36" width="21.1640625" customWidth="1"/>
    <col min="37" max="37" width="18.6640625" customWidth="1"/>
    <col min="38" max="38" width="22.33203125" customWidth="1"/>
    <col min="39" max="42" width="18.6640625" customWidth="1"/>
    <col min="43" max="43" width="27.6640625" customWidth="1"/>
    <col min="44" max="48" width="18.6640625" customWidth="1"/>
  </cols>
  <sheetData>
    <row r="1" spans="1:48" x14ac:dyDescent="0.2">
      <c r="A1" s="7" t="s">
        <v>26</v>
      </c>
      <c r="B1" s="2"/>
      <c r="C1" s="2"/>
      <c r="D1" s="2" t="s">
        <v>27</v>
      </c>
      <c r="E1" s="2"/>
      <c r="F1" s="2"/>
      <c r="G1" s="2"/>
      <c r="H1" s="2"/>
      <c r="I1" s="2" t="s">
        <v>27</v>
      </c>
      <c r="J1" s="2"/>
      <c r="K1" s="2"/>
      <c r="L1" s="2"/>
      <c r="M1" s="2"/>
      <c r="N1" s="2" t="s">
        <v>27</v>
      </c>
      <c r="O1" s="2"/>
      <c r="P1" s="2"/>
      <c r="Q1" s="2"/>
      <c r="R1" s="2"/>
      <c r="S1" s="2" t="s">
        <v>27</v>
      </c>
      <c r="T1" s="2"/>
      <c r="U1" s="2"/>
      <c r="V1" s="2"/>
      <c r="W1" s="2"/>
      <c r="X1" s="2" t="s">
        <v>27</v>
      </c>
      <c r="Y1" s="2"/>
      <c r="Z1" s="2"/>
      <c r="AA1" s="2"/>
      <c r="AB1" s="2"/>
      <c r="AC1" s="2" t="s">
        <v>27</v>
      </c>
      <c r="AD1" s="2"/>
      <c r="AE1" s="2"/>
      <c r="AF1" s="2"/>
      <c r="AG1" s="2"/>
      <c r="AH1" s="2" t="s">
        <v>27</v>
      </c>
      <c r="AI1" s="2"/>
      <c r="AJ1" s="2"/>
      <c r="AK1" s="2"/>
      <c r="AL1" s="2"/>
      <c r="AM1" s="2" t="s">
        <v>27</v>
      </c>
      <c r="AN1" s="2"/>
      <c r="AO1" s="2"/>
      <c r="AP1" s="2"/>
      <c r="AQ1" s="2"/>
      <c r="AR1" s="2" t="s">
        <v>27</v>
      </c>
      <c r="AS1" s="2"/>
      <c r="AT1" s="2"/>
      <c r="AU1" s="2"/>
      <c r="AV1" s="2"/>
    </row>
    <row r="2" spans="1:48" ht="31" customHeight="1" x14ac:dyDescent="0.2">
      <c r="A2" s="8" t="s">
        <v>28</v>
      </c>
      <c r="B2" s="4" t="s">
        <v>104</v>
      </c>
      <c r="C2" s="4" t="s">
        <v>104</v>
      </c>
      <c r="D2" s="4" t="s">
        <v>104</v>
      </c>
      <c r="E2" s="4" t="s">
        <v>104</v>
      </c>
      <c r="F2" s="4" t="s">
        <v>104</v>
      </c>
      <c r="G2" s="4" t="s">
        <v>104</v>
      </c>
      <c r="H2" s="4" t="s">
        <v>104</v>
      </c>
      <c r="I2" s="4" t="s">
        <v>104</v>
      </c>
      <c r="J2" s="4" t="s">
        <v>104</v>
      </c>
      <c r="K2" s="4" t="s">
        <v>104</v>
      </c>
      <c r="L2" s="4" t="s">
        <v>104</v>
      </c>
      <c r="M2" s="4" t="s">
        <v>104</v>
      </c>
      <c r="N2" s="4" t="s">
        <v>158</v>
      </c>
      <c r="O2" s="4" t="s">
        <v>104</v>
      </c>
      <c r="P2" s="4" t="s">
        <v>104</v>
      </c>
      <c r="Q2" s="4" t="s">
        <v>104</v>
      </c>
      <c r="R2" s="4" t="s">
        <v>104</v>
      </c>
      <c r="S2" s="4" t="s">
        <v>104</v>
      </c>
      <c r="T2" s="4" t="s">
        <v>104</v>
      </c>
      <c r="U2" s="4" t="s">
        <v>159</v>
      </c>
      <c r="V2" s="4" t="s">
        <v>104</v>
      </c>
      <c r="W2" s="4" t="s">
        <v>104</v>
      </c>
      <c r="X2" s="4" t="s">
        <v>104</v>
      </c>
      <c r="Y2" s="4" t="s">
        <v>104</v>
      </c>
      <c r="Z2" s="4" t="s">
        <v>104</v>
      </c>
      <c r="AA2" s="4" t="s">
        <v>104</v>
      </c>
      <c r="AB2" s="4" t="s">
        <v>104</v>
      </c>
      <c r="AC2" s="4" t="s">
        <v>104</v>
      </c>
      <c r="AD2" s="4" t="s">
        <v>104</v>
      </c>
      <c r="AE2" s="4" t="s">
        <v>104</v>
      </c>
      <c r="AF2" s="4" t="s">
        <v>160</v>
      </c>
      <c r="AG2" s="4" t="s">
        <v>161</v>
      </c>
      <c r="AH2" s="4" t="s">
        <v>104</v>
      </c>
      <c r="AI2" s="4" t="s">
        <v>104</v>
      </c>
      <c r="AJ2" s="4" t="s">
        <v>104</v>
      </c>
      <c r="AK2" s="4" t="s">
        <v>104</v>
      </c>
      <c r="AL2" s="4" t="s">
        <v>104</v>
      </c>
      <c r="AM2" s="4" t="s">
        <v>104</v>
      </c>
      <c r="AN2" s="4" t="s">
        <v>104</v>
      </c>
      <c r="AO2" s="4" t="s">
        <v>104</v>
      </c>
      <c r="AP2" s="4" t="s">
        <v>104</v>
      </c>
      <c r="AQ2" s="4" t="s">
        <v>104</v>
      </c>
      <c r="AR2" s="4" t="s">
        <v>162</v>
      </c>
      <c r="AS2" s="4" t="s">
        <v>104</v>
      </c>
      <c r="AT2" s="4" t="s">
        <v>104</v>
      </c>
      <c r="AU2" s="4"/>
      <c r="AV2" s="4"/>
    </row>
    <row r="3" spans="1:48" x14ac:dyDescent="0.2">
      <c r="A3" s="8" t="s">
        <v>699</v>
      </c>
      <c r="B3" s="4" t="s">
        <v>24</v>
      </c>
      <c r="C3" s="4" t="s">
        <v>24</v>
      </c>
      <c r="D3" s="4">
        <v>8</v>
      </c>
      <c r="E3" s="4">
        <v>230</v>
      </c>
      <c r="F3" s="17" t="s">
        <v>24</v>
      </c>
      <c r="G3" s="4">
        <v>48</v>
      </c>
      <c r="H3" s="17" t="s">
        <v>24</v>
      </c>
      <c r="I3" s="4">
        <v>132</v>
      </c>
      <c r="J3" s="17" t="s">
        <v>24</v>
      </c>
      <c r="K3" s="17" t="s">
        <v>24</v>
      </c>
      <c r="L3" s="17" t="s">
        <v>24</v>
      </c>
      <c r="M3" s="17" t="s">
        <v>24</v>
      </c>
      <c r="N3" s="17" t="s">
        <v>24</v>
      </c>
      <c r="O3" s="17" t="s">
        <v>24</v>
      </c>
      <c r="P3" s="17" t="s">
        <v>24</v>
      </c>
      <c r="Q3" s="17" t="s">
        <v>24</v>
      </c>
      <c r="R3" s="17" t="s">
        <v>24</v>
      </c>
      <c r="S3" s="17" t="s">
        <v>24</v>
      </c>
      <c r="T3" s="17" t="s">
        <v>24</v>
      </c>
      <c r="U3" s="17" t="s">
        <v>24</v>
      </c>
      <c r="V3" s="17" t="s">
        <v>24</v>
      </c>
      <c r="W3" s="17" t="s">
        <v>24</v>
      </c>
      <c r="X3" s="4">
        <v>102</v>
      </c>
      <c r="Y3" s="17" t="s">
        <v>24</v>
      </c>
      <c r="Z3" s="4">
        <v>42</v>
      </c>
      <c r="AA3" s="17" t="s">
        <v>24</v>
      </c>
      <c r="AB3" s="4">
        <v>38</v>
      </c>
      <c r="AC3" s="4">
        <v>167</v>
      </c>
      <c r="AD3" s="17" t="s">
        <v>24</v>
      </c>
      <c r="AE3" s="4">
        <v>233</v>
      </c>
      <c r="AF3" s="4">
        <v>2</v>
      </c>
      <c r="AG3" s="4">
        <v>61</v>
      </c>
      <c r="AH3" s="4">
        <v>80</v>
      </c>
      <c r="AI3" s="17" t="s">
        <v>24</v>
      </c>
      <c r="AJ3" s="4">
        <v>11</v>
      </c>
      <c r="AK3" s="17" t="s">
        <v>24</v>
      </c>
      <c r="AL3" s="4">
        <v>10</v>
      </c>
      <c r="AM3" s="4">
        <v>57</v>
      </c>
      <c r="AN3" s="17" t="s">
        <v>24</v>
      </c>
      <c r="AO3" s="17" t="s">
        <v>24</v>
      </c>
      <c r="AP3" s="17" t="s">
        <v>24</v>
      </c>
      <c r="AQ3" s="4">
        <v>35</v>
      </c>
      <c r="AR3" s="17" t="s">
        <v>24</v>
      </c>
      <c r="AS3" s="17" t="s">
        <v>24</v>
      </c>
      <c r="AT3" s="17" t="s">
        <v>24</v>
      </c>
      <c r="AU3" s="17"/>
      <c r="AV3" s="17"/>
    </row>
    <row r="4" spans="1:48" x14ac:dyDescent="0.2">
      <c r="A4" s="8" t="s">
        <v>45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  <c r="W4" s="4" t="s">
        <v>10</v>
      </c>
      <c r="X4" s="4" t="s">
        <v>10</v>
      </c>
      <c r="Y4" s="4" t="s">
        <v>10</v>
      </c>
      <c r="Z4" s="4" t="s">
        <v>10</v>
      </c>
      <c r="AA4" s="4" t="s">
        <v>10</v>
      </c>
      <c r="AB4" s="4" t="s">
        <v>10</v>
      </c>
      <c r="AC4" s="4" t="s">
        <v>10</v>
      </c>
      <c r="AD4" s="4" t="s">
        <v>10</v>
      </c>
      <c r="AE4" s="4" t="s">
        <v>10</v>
      </c>
      <c r="AF4" s="4" t="s">
        <v>10</v>
      </c>
      <c r="AG4" s="4" t="s">
        <v>10</v>
      </c>
      <c r="AH4" s="4" t="s">
        <v>10</v>
      </c>
      <c r="AI4" s="4" t="s">
        <v>10</v>
      </c>
      <c r="AJ4" s="4" t="s">
        <v>10</v>
      </c>
      <c r="AK4" s="4" t="s">
        <v>10</v>
      </c>
      <c r="AL4" s="4" t="s">
        <v>10</v>
      </c>
      <c r="AM4" s="4" t="s">
        <v>10</v>
      </c>
      <c r="AN4" s="4" t="s">
        <v>10</v>
      </c>
      <c r="AO4" s="4" t="s">
        <v>10</v>
      </c>
      <c r="AP4" s="4" t="s">
        <v>10</v>
      </c>
      <c r="AQ4" s="4" t="s">
        <v>10</v>
      </c>
      <c r="AR4" s="4" t="s">
        <v>10</v>
      </c>
      <c r="AS4" s="4" t="s">
        <v>10</v>
      </c>
      <c r="AT4" s="4" t="s">
        <v>10</v>
      </c>
      <c r="AU4" s="4" t="s">
        <v>10</v>
      </c>
      <c r="AV4" s="4" t="s">
        <v>10</v>
      </c>
    </row>
    <row r="5" spans="1:48" x14ac:dyDescent="0.2">
      <c r="A5" s="8" t="s">
        <v>46</v>
      </c>
      <c r="B5" s="4" t="s">
        <v>638</v>
      </c>
      <c r="C5" s="4" t="s">
        <v>654</v>
      </c>
      <c r="D5" s="4" t="s">
        <v>641</v>
      </c>
      <c r="E5" s="4" t="s">
        <v>654</v>
      </c>
      <c r="F5" s="4" t="s">
        <v>654</v>
      </c>
      <c r="G5" s="4" t="s">
        <v>641</v>
      </c>
      <c r="H5" s="4" t="s">
        <v>654</v>
      </c>
      <c r="I5" s="4" t="s">
        <v>643</v>
      </c>
      <c r="J5" s="4" t="s">
        <v>643</v>
      </c>
      <c r="K5" s="4" t="s">
        <v>654</v>
      </c>
      <c r="L5" s="4" t="s">
        <v>643</v>
      </c>
      <c r="M5" s="4" t="s">
        <v>654</v>
      </c>
      <c r="N5" s="4" t="s">
        <v>654</v>
      </c>
      <c r="O5" s="4" t="s">
        <v>654</v>
      </c>
      <c r="P5" s="4" t="s">
        <v>654</v>
      </c>
      <c r="Q5" s="4" t="s">
        <v>654</v>
      </c>
      <c r="R5" s="4" t="s">
        <v>643</v>
      </c>
      <c r="S5" s="4" t="s">
        <v>643</v>
      </c>
      <c r="T5" s="4" t="s">
        <v>654</v>
      </c>
      <c r="U5" s="4" t="s">
        <v>654</v>
      </c>
      <c r="V5" s="4" t="s">
        <v>654</v>
      </c>
      <c r="W5" s="4" t="s">
        <v>654</v>
      </c>
      <c r="X5" s="4" t="s">
        <v>654</v>
      </c>
      <c r="Y5" s="4" t="s">
        <v>654</v>
      </c>
      <c r="Z5" s="4" t="s">
        <v>641</v>
      </c>
      <c r="AA5" s="4" t="s">
        <v>643</v>
      </c>
      <c r="AB5" s="4" t="s">
        <v>643</v>
      </c>
      <c r="AC5" s="4" t="s">
        <v>654</v>
      </c>
      <c r="AD5" s="4" t="s">
        <v>654</v>
      </c>
      <c r="AE5" s="4" t="s">
        <v>654</v>
      </c>
      <c r="AF5" s="4" t="s">
        <v>638</v>
      </c>
      <c r="AG5" s="4" t="s">
        <v>641</v>
      </c>
      <c r="AH5" s="4" t="s">
        <v>654</v>
      </c>
      <c r="AI5" s="4" t="s">
        <v>654</v>
      </c>
      <c r="AJ5" s="4" t="s">
        <v>654</v>
      </c>
      <c r="AK5" s="4" t="s">
        <v>654</v>
      </c>
      <c r="AL5" s="4" t="s">
        <v>654</v>
      </c>
      <c r="AM5" s="4" t="s">
        <v>654</v>
      </c>
      <c r="AN5" s="4" t="s">
        <v>654</v>
      </c>
      <c r="AO5" s="4" t="s">
        <v>654</v>
      </c>
      <c r="AP5" s="4" t="s">
        <v>654</v>
      </c>
      <c r="AQ5" s="4" t="s">
        <v>641</v>
      </c>
      <c r="AR5" s="4" t="s">
        <v>654</v>
      </c>
      <c r="AS5" s="4" t="s">
        <v>654</v>
      </c>
      <c r="AT5" s="4" t="s">
        <v>654</v>
      </c>
      <c r="AU5" s="4" t="s">
        <v>24</v>
      </c>
      <c r="AV5" s="4" t="s">
        <v>24</v>
      </c>
    </row>
    <row r="6" spans="1:48" x14ac:dyDescent="0.2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x14ac:dyDescent="0.2">
      <c r="A7" s="8" t="s">
        <v>696</v>
      </c>
      <c r="B7" s="4">
        <v>276</v>
      </c>
      <c r="C7" s="4">
        <v>1</v>
      </c>
      <c r="D7" s="4">
        <v>393</v>
      </c>
      <c r="E7" s="4">
        <v>2</v>
      </c>
      <c r="F7" s="4">
        <v>165</v>
      </c>
      <c r="G7" s="4">
        <v>119</v>
      </c>
      <c r="H7" s="4">
        <v>17</v>
      </c>
      <c r="I7" s="4">
        <v>124</v>
      </c>
      <c r="J7" s="4">
        <v>123</v>
      </c>
      <c r="K7" s="4">
        <v>3</v>
      </c>
      <c r="L7" s="4">
        <v>53</v>
      </c>
      <c r="M7" s="4">
        <v>12</v>
      </c>
      <c r="N7" s="4">
        <v>1</v>
      </c>
      <c r="O7" s="4">
        <v>5</v>
      </c>
      <c r="P7" s="4">
        <v>1</v>
      </c>
      <c r="Q7" s="4">
        <v>2</v>
      </c>
      <c r="R7" s="4">
        <v>52</v>
      </c>
      <c r="S7" s="4">
        <v>10</v>
      </c>
      <c r="T7" s="4">
        <v>17</v>
      </c>
      <c r="U7" s="4">
        <v>20</v>
      </c>
      <c r="V7" s="4">
        <v>18</v>
      </c>
      <c r="W7" s="4">
        <v>15</v>
      </c>
      <c r="X7" s="4">
        <v>2</v>
      </c>
      <c r="Y7" s="4">
        <v>4</v>
      </c>
      <c r="Z7" s="4">
        <v>248</v>
      </c>
      <c r="AA7" s="4">
        <v>46</v>
      </c>
      <c r="AB7" s="4">
        <v>47</v>
      </c>
      <c r="AC7" s="4">
        <v>10</v>
      </c>
      <c r="AD7" s="4">
        <v>6</v>
      </c>
      <c r="AE7" s="4">
        <v>3</v>
      </c>
      <c r="AF7" s="4">
        <v>501</v>
      </c>
      <c r="AG7" s="4">
        <v>179</v>
      </c>
      <c r="AH7" s="4">
        <v>34</v>
      </c>
      <c r="AI7" s="4">
        <v>4</v>
      </c>
      <c r="AJ7" s="4">
        <v>145</v>
      </c>
      <c r="AK7" s="4">
        <v>227</v>
      </c>
      <c r="AL7" s="4">
        <v>144</v>
      </c>
      <c r="AM7" s="4">
        <v>15</v>
      </c>
      <c r="AN7" s="4">
        <v>5</v>
      </c>
      <c r="AO7" s="4">
        <v>1</v>
      </c>
      <c r="AP7" s="4">
        <v>261</v>
      </c>
      <c r="AQ7" s="4">
        <v>166</v>
      </c>
      <c r="AR7" s="4">
        <v>108</v>
      </c>
      <c r="AS7" s="4">
        <v>19</v>
      </c>
      <c r="AT7" s="4">
        <v>79</v>
      </c>
      <c r="AU7" s="4">
        <f>ROUND(AVERAGE(B7:AT7),0)</f>
        <v>82</v>
      </c>
      <c r="AV7" s="4">
        <f>IF(COUNTIF(B5:AT5,"DW")&gt;0,ROUND(AVERAGEIF(B5:AT5,"DW",B7:AT7),0),"--")</f>
        <v>389</v>
      </c>
    </row>
    <row r="8" spans="1:48" x14ac:dyDescent="0.2">
      <c r="A8" s="8" t="s">
        <v>47</v>
      </c>
      <c r="B8" s="4">
        <v>118</v>
      </c>
      <c r="C8" s="4">
        <v>0</v>
      </c>
      <c r="D8" s="4">
        <v>277</v>
      </c>
      <c r="E8" s="4">
        <v>0</v>
      </c>
      <c r="F8" s="4">
        <v>65</v>
      </c>
      <c r="G8" s="4">
        <v>102</v>
      </c>
      <c r="H8" s="4">
        <v>10</v>
      </c>
      <c r="I8" s="4">
        <v>99</v>
      </c>
      <c r="J8" s="4">
        <v>102</v>
      </c>
      <c r="K8" s="4">
        <v>2</v>
      </c>
      <c r="L8" s="4">
        <v>21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30</v>
      </c>
      <c r="S8" s="4">
        <v>2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218</v>
      </c>
      <c r="AA8" s="4">
        <v>39</v>
      </c>
      <c r="AB8" s="4">
        <v>24</v>
      </c>
      <c r="AC8" s="4">
        <v>1</v>
      </c>
      <c r="AD8" s="4">
        <v>0</v>
      </c>
      <c r="AE8" s="4">
        <v>0</v>
      </c>
      <c r="AF8" s="4">
        <v>347</v>
      </c>
      <c r="AG8" s="4">
        <v>140</v>
      </c>
      <c r="AH8" s="4">
        <v>5</v>
      </c>
      <c r="AI8" s="4">
        <v>1</v>
      </c>
      <c r="AJ8" s="4">
        <v>18</v>
      </c>
      <c r="AK8" s="4">
        <v>84</v>
      </c>
      <c r="AL8" s="4">
        <v>51</v>
      </c>
      <c r="AM8" s="4">
        <v>2</v>
      </c>
      <c r="AN8" s="4">
        <v>1</v>
      </c>
      <c r="AO8" s="4">
        <v>0</v>
      </c>
      <c r="AP8" s="4">
        <v>207</v>
      </c>
      <c r="AQ8" s="4">
        <v>60</v>
      </c>
      <c r="AR8" s="4">
        <v>17</v>
      </c>
      <c r="AS8" s="4">
        <v>0</v>
      </c>
      <c r="AT8" s="4">
        <v>25</v>
      </c>
      <c r="AU8" s="4">
        <f>ROUND(AVERAGE(B8:AT8),0)</f>
        <v>46</v>
      </c>
      <c r="AV8" s="4">
        <f>IF(COUNTIF(B5:AT5,"DW")&gt;0,ROUND(AVERAGEIF(B5:AT5,"DW",B8:AT8),0),"--")</f>
        <v>233</v>
      </c>
    </row>
    <row r="9" spans="1:48" x14ac:dyDescent="0.2">
      <c r="A9" s="8" t="s">
        <v>48</v>
      </c>
      <c r="B9" s="4" t="s">
        <v>51</v>
      </c>
      <c r="C9" s="4" t="s">
        <v>51</v>
      </c>
      <c r="D9" s="4" t="s">
        <v>49</v>
      </c>
      <c r="E9" s="4" t="s">
        <v>51</v>
      </c>
      <c r="F9" s="4" t="s">
        <v>51</v>
      </c>
      <c r="G9" s="4" t="s">
        <v>51</v>
      </c>
      <c r="H9" s="4" t="s">
        <v>51</v>
      </c>
      <c r="I9" s="4" t="s">
        <v>51</v>
      </c>
      <c r="J9" s="4" t="s">
        <v>51</v>
      </c>
      <c r="K9" s="4" t="s">
        <v>51</v>
      </c>
      <c r="L9" s="4" t="s">
        <v>49</v>
      </c>
      <c r="M9" s="4" t="s">
        <v>51</v>
      </c>
      <c r="N9" s="4" t="s">
        <v>51</v>
      </c>
      <c r="O9" s="4" t="s">
        <v>51</v>
      </c>
      <c r="P9" s="4" t="s">
        <v>51</v>
      </c>
      <c r="Q9" s="4" t="s">
        <v>51</v>
      </c>
      <c r="R9" s="4" t="s">
        <v>51</v>
      </c>
      <c r="S9" s="4" t="s">
        <v>51</v>
      </c>
      <c r="T9" s="4" t="s">
        <v>51</v>
      </c>
      <c r="U9" s="4" t="s">
        <v>51</v>
      </c>
      <c r="V9" s="4" t="s">
        <v>51</v>
      </c>
      <c r="W9" s="4" t="s">
        <v>51</v>
      </c>
      <c r="X9" s="4" t="s">
        <v>51</v>
      </c>
      <c r="Y9" s="4" t="s">
        <v>51</v>
      </c>
      <c r="Z9" s="4" t="s">
        <v>49</v>
      </c>
      <c r="AA9" s="4" t="s">
        <v>51</v>
      </c>
      <c r="AB9" s="4" t="s">
        <v>49</v>
      </c>
      <c r="AC9" s="4" t="s">
        <v>51</v>
      </c>
      <c r="AD9" s="4" t="s">
        <v>51</v>
      </c>
      <c r="AE9" s="4" t="s">
        <v>51</v>
      </c>
      <c r="AF9" s="4" t="s">
        <v>49</v>
      </c>
      <c r="AG9" s="4" t="s">
        <v>49</v>
      </c>
      <c r="AH9" s="4" t="s">
        <v>51</v>
      </c>
      <c r="AI9" s="4" t="s">
        <v>51</v>
      </c>
      <c r="AJ9" s="4" t="s">
        <v>51</v>
      </c>
      <c r="AK9" s="4" t="s">
        <v>51</v>
      </c>
      <c r="AL9" s="4" t="s">
        <v>51</v>
      </c>
      <c r="AM9" s="4" t="s">
        <v>51</v>
      </c>
      <c r="AN9" s="4" t="s">
        <v>51</v>
      </c>
      <c r="AO9" s="4" t="s">
        <v>51</v>
      </c>
      <c r="AP9" s="4" t="s">
        <v>49</v>
      </c>
      <c r="AQ9" s="4" t="s">
        <v>50</v>
      </c>
      <c r="AR9" s="4" t="s">
        <v>50</v>
      </c>
      <c r="AS9" s="4" t="s">
        <v>50</v>
      </c>
      <c r="AT9" s="4" t="s">
        <v>50</v>
      </c>
      <c r="AU9" s="4"/>
      <c r="AV9" s="4"/>
    </row>
    <row r="10" spans="1:48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x14ac:dyDescent="0.2">
      <c r="A11" s="8" t="s">
        <v>695</v>
      </c>
      <c r="B11" s="5">
        <v>3.88</v>
      </c>
      <c r="C11" s="5">
        <v>0.41</v>
      </c>
      <c r="D11" s="5">
        <v>7.89</v>
      </c>
      <c r="E11" s="5">
        <v>1.25</v>
      </c>
      <c r="F11" s="5">
        <v>1.41</v>
      </c>
      <c r="G11" s="5">
        <v>3.66</v>
      </c>
      <c r="H11" s="5">
        <v>3.35</v>
      </c>
      <c r="I11" s="5">
        <v>0.51</v>
      </c>
      <c r="J11" s="5">
        <v>0.66</v>
      </c>
      <c r="K11" s="5">
        <v>1.83</v>
      </c>
      <c r="L11" s="5">
        <v>2.95</v>
      </c>
      <c r="M11" s="5">
        <v>0.14000000000000001</v>
      </c>
      <c r="N11" s="5">
        <v>1.53</v>
      </c>
      <c r="O11" s="5">
        <v>2.2200000000000002</v>
      </c>
      <c r="P11" s="5">
        <v>2.25</v>
      </c>
      <c r="Q11" s="5">
        <v>0.36</v>
      </c>
      <c r="R11" s="5">
        <v>7.8</v>
      </c>
      <c r="S11" s="5">
        <v>6.59</v>
      </c>
      <c r="T11" s="5">
        <v>10.53</v>
      </c>
      <c r="U11" s="5">
        <v>7.59</v>
      </c>
      <c r="V11" s="5">
        <v>17.309999999999999</v>
      </c>
      <c r="W11" s="5">
        <v>14.62</v>
      </c>
      <c r="X11" s="5">
        <v>2.88</v>
      </c>
      <c r="Y11" s="5">
        <v>5.64</v>
      </c>
      <c r="Z11" s="5">
        <v>1.79</v>
      </c>
      <c r="AA11" s="5">
        <v>1.23</v>
      </c>
      <c r="AB11" s="5">
        <v>0.9</v>
      </c>
      <c r="AC11" s="5">
        <v>0.92</v>
      </c>
      <c r="AD11" s="5">
        <v>2.35</v>
      </c>
      <c r="AE11" s="5">
        <v>0.49</v>
      </c>
      <c r="AF11" s="5">
        <v>37.07</v>
      </c>
      <c r="AG11" s="5">
        <v>2.61</v>
      </c>
      <c r="AH11" s="5">
        <v>6.71</v>
      </c>
      <c r="AI11" s="5">
        <v>4.2699999999999996</v>
      </c>
      <c r="AJ11" s="5">
        <v>18.82</v>
      </c>
      <c r="AK11" s="5">
        <v>2.84</v>
      </c>
      <c r="AL11" s="5">
        <v>28.03</v>
      </c>
      <c r="AM11" s="5">
        <v>5.18</v>
      </c>
      <c r="AN11" s="5">
        <v>0.2</v>
      </c>
      <c r="AO11" s="5">
        <v>1.87</v>
      </c>
      <c r="AP11" s="5">
        <v>1.51</v>
      </c>
      <c r="AQ11" s="5">
        <v>3.55</v>
      </c>
      <c r="AR11" s="5">
        <v>1.9</v>
      </c>
      <c r="AS11" s="5">
        <v>0.49</v>
      </c>
      <c r="AT11" s="5">
        <v>2.42</v>
      </c>
      <c r="AU11" s="4">
        <f>ROUND(AVERAGE(B11:AT11),2)</f>
        <v>5.16</v>
      </c>
      <c r="AV11" s="4">
        <f>IF(COUNTIF(B5:AT5,"DW")&gt;0,ROUND(AVERAGEIF(B5:AT5,"DW",B11:AT11),2),"--")</f>
        <v>20.48</v>
      </c>
    </row>
    <row r="12" spans="1:48" x14ac:dyDescent="0.2">
      <c r="A12" s="7" t="s">
        <v>52</v>
      </c>
      <c r="B12" s="5">
        <v>2.3199999999999998</v>
      </c>
      <c r="C12" s="5">
        <v>1.61</v>
      </c>
      <c r="D12" s="5">
        <v>5.23</v>
      </c>
      <c r="E12" s="5">
        <v>3.09</v>
      </c>
      <c r="F12" s="5">
        <v>2.99</v>
      </c>
      <c r="G12" s="5">
        <v>3.46</v>
      </c>
      <c r="H12" s="5">
        <v>3.47</v>
      </c>
      <c r="I12" s="5">
        <v>2.71</v>
      </c>
      <c r="J12" s="5">
        <v>4.3</v>
      </c>
      <c r="K12" s="5">
        <v>4.87</v>
      </c>
      <c r="L12" s="5">
        <v>3.79</v>
      </c>
      <c r="M12" s="5">
        <v>1.96</v>
      </c>
      <c r="N12" s="5">
        <v>2.2999999999999998</v>
      </c>
      <c r="O12" s="5">
        <v>2.21</v>
      </c>
      <c r="P12" s="5">
        <v>2.83</v>
      </c>
      <c r="Q12" s="5">
        <v>3.21</v>
      </c>
      <c r="R12" s="5">
        <v>6.6</v>
      </c>
      <c r="S12" s="5">
        <v>2.35</v>
      </c>
      <c r="T12" s="5">
        <v>2.2000000000000002</v>
      </c>
      <c r="U12" s="5">
        <v>2.96</v>
      </c>
      <c r="V12" s="5">
        <v>4.04</v>
      </c>
      <c r="W12" s="5">
        <v>4.4800000000000004</v>
      </c>
      <c r="X12" s="5">
        <v>1.99</v>
      </c>
      <c r="Y12" s="5">
        <v>2.48</v>
      </c>
      <c r="Z12" s="5">
        <v>8.3800000000000008</v>
      </c>
      <c r="AA12" s="5">
        <v>3.32</v>
      </c>
      <c r="AB12" s="5">
        <v>2.29</v>
      </c>
      <c r="AC12" s="5">
        <v>1.8</v>
      </c>
      <c r="AD12" s="5">
        <v>1.7</v>
      </c>
      <c r="AE12" s="5">
        <v>1.54</v>
      </c>
      <c r="AF12" s="5">
        <v>5.05</v>
      </c>
      <c r="AG12" s="5">
        <v>8.98</v>
      </c>
      <c r="AH12" s="5">
        <v>4.2699999999999996</v>
      </c>
      <c r="AI12" s="5">
        <v>2.37</v>
      </c>
      <c r="AJ12" s="5">
        <v>3.48</v>
      </c>
      <c r="AK12" s="5">
        <v>2.58</v>
      </c>
      <c r="AL12" s="5">
        <v>3.99</v>
      </c>
      <c r="AM12" s="5">
        <v>2.2000000000000002</v>
      </c>
      <c r="AN12" s="5">
        <v>1.43</v>
      </c>
      <c r="AO12" s="5">
        <v>1.1499999999999999</v>
      </c>
      <c r="AP12" s="5">
        <v>1.56</v>
      </c>
      <c r="AQ12" s="5">
        <v>4.2699999999999996</v>
      </c>
      <c r="AR12" s="5">
        <v>2.23</v>
      </c>
      <c r="AS12" s="5">
        <v>1.7</v>
      </c>
      <c r="AT12" s="5">
        <v>2.04</v>
      </c>
      <c r="AU12" s="4"/>
      <c r="AV12" s="4"/>
    </row>
    <row r="13" spans="1:48" x14ac:dyDescent="0.2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x14ac:dyDescent="0.2">
      <c r="A14" s="8" t="s">
        <v>55</v>
      </c>
      <c r="B14" s="5">
        <v>1.4099999666213989</v>
      </c>
      <c r="C14" s="5">
        <v>-0.31999999284744263</v>
      </c>
      <c r="D14" s="5">
        <v>2.2300000190734859</v>
      </c>
      <c r="E14" s="5">
        <v>0.17000000178813929</v>
      </c>
      <c r="F14" s="5">
        <v>1.679999947547913</v>
      </c>
      <c r="G14" s="5">
        <v>0.15999999642372131</v>
      </c>
      <c r="H14" s="5">
        <v>0.20000000298023221</v>
      </c>
      <c r="I14" s="5">
        <v>0.81999999284744263</v>
      </c>
      <c r="J14" s="5">
        <v>0.87999999523162842</v>
      </c>
      <c r="K14" s="5">
        <v>0.2800000011920929</v>
      </c>
      <c r="L14" s="5">
        <v>0.10000000149011611</v>
      </c>
      <c r="M14" s="5">
        <v>7.0000000298023224E-2</v>
      </c>
      <c r="N14" s="5">
        <v>0.1800000071525574</v>
      </c>
      <c r="O14" s="5">
        <v>0.12999999523162839</v>
      </c>
      <c r="P14" s="5">
        <v>0</v>
      </c>
      <c r="Q14" s="5">
        <v>0.10000000149011611</v>
      </c>
      <c r="R14" s="5">
        <v>1.8400000333786011</v>
      </c>
      <c r="S14" s="5">
        <v>0.43999999761581421</v>
      </c>
      <c r="T14" s="5">
        <v>0.6600000262260437</v>
      </c>
      <c r="U14" s="5">
        <v>0.34999999403953552</v>
      </c>
      <c r="V14" s="5">
        <v>0.5</v>
      </c>
      <c r="W14" s="5">
        <v>0.72000002861022949</v>
      </c>
      <c r="X14" s="5">
        <v>0.10000000149011611</v>
      </c>
      <c r="Y14" s="5">
        <v>0.61000001430511475</v>
      </c>
      <c r="Z14" s="5">
        <v>2.339999914169312</v>
      </c>
      <c r="AA14" s="5">
        <v>-0.44999998807907099</v>
      </c>
      <c r="AB14" s="5">
        <v>-5.9999998658895493E-2</v>
      </c>
      <c r="AC14" s="5">
        <v>2.9300000667572021</v>
      </c>
      <c r="AD14" s="5">
        <v>-5.1700000762939453</v>
      </c>
      <c r="AE14" s="5">
        <v>1.9999999552965161E-2</v>
      </c>
      <c r="AF14" s="5">
        <v>3</v>
      </c>
      <c r="AG14" s="5">
        <v>3.130000114440918</v>
      </c>
      <c r="AH14" s="5">
        <v>2.9600000381469731</v>
      </c>
      <c r="AI14" s="5">
        <v>2.440000057220459</v>
      </c>
      <c r="AJ14" s="5">
        <v>5.880000114440918</v>
      </c>
      <c r="AK14" s="5">
        <v>6.5100002288818359</v>
      </c>
      <c r="AL14" s="5">
        <v>5.8899998664855957</v>
      </c>
      <c r="AM14" s="5">
        <v>1.679999947547913</v>
      </c>
      <c r="AN14" s="5">
        <v>0</v>
      </c>
      <c r="AO14" s="5">
        <v>-1.799999952316284</v>
      </c>
      <c r="AP14" s="5">
        <v>3.7400000095367432</v>
      </c>
      <c r="AQ14" s="5">
        <v>3.5199999809265141</v>
      </c>
      <c r="AR14" s="5">
        <v>7.119999885559082</v>
      </c>
      <c r="AS14" s="5">
        <v>4.7399997711181641</v>
      </c>
      <c r="AT14" s="5">
        <v>6.9699997901916504</v>
      </c>
      <c r="AU14" s="4">
        <f>ROUND(AVERAGE(B14:AT14),2)</f>
        <v>1.53</v>
      </c>
      <c r="AV14" s="4">
        <f>IF(COUNTIF(B5:AT5,"DW")&gt;0,ROUND(AVERAGEIF(B5:AT5,"DW",B14:AT14),2),"--")</f>
        <v>2.2000000000000002</v>
      </c>
    </row>
    <row r="15" spans="1:48" x14ac:dyDescent="0.2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x14ac:dyDescent="0.2">
      <c r="A16" s="8" t="s">
        <v>694</v>
      </c>
      <c r="B16" s="5">
        <v>0.91</v>
      </c>
      <c r="C16" s="5">
        <v>0.45</v>
      </c>
      <c r="D16" s="5">
        <v>6.44</v>
      </c>
      <c r="E16" s="5">
        <v>7.7</v>
      </c>
      <c r="F16" s="5">
        <v>4.4800000000000004</v>
      </c>
      <c r="G16" s="5">
        <v>3.69</v>
      </c>
      <c r="H16" s="5">
        <v>1.27</v>
      </c>
      <c r="I16" s="5">
        <v>1.03</v>
      </c>
      <c r="J16" s="5">
        <v>1.79</v>
      </c>
      <c r="K16" s="5">
        <v>2.2599999999999998</v>
      </c>
      <c r="L16" s="5">
        <v>2.4900000000000002</v>
      </c>
      <c r="M16" s="5">
        <v>0.2</v>
      </c>
      <c r="N16" s="5">
        <v>0.52</v>
      </c>
      <c r="O16" s="5">
        <v>0.36</v>
      </c>
      <c r="P16" s="5">
        <v>0.72</v>
      </c>
      <c r="Q16" s="5">
        <v>1.0900000000000001</v>
      </c>
      <c r="R16" s="5">
        <v>12.02</v>
      </c>
      <c r="S16" s="5">
        <v>2.37</v>
      </c>
      <c r="T16" s="5">
        <v>1.54</v>
      </c>
      <c r="U16" s="5">
        <v>1.52</v>
      </c>
      <c r="V16" s="5">
        <v>5.38</v>
      </c>
      <c r="W16" s="5">
        <v>4.18</v>
      </c>
      <c r="X16" s="5">
        <v>4.71</v>
      </c>
      <c r="Y16" s="5">
        <v>1.6</v>
      </c>
      <c r="Z16" s="5">
        <v>11.34</v>
      </c>
      <c r="AA16" s="5">
        <v>3.64</v>
      </c>
      <c r="AB16" s="5">
        <v>4.22</v>
      </c>
      <c r="AC16" s="5">
        <v>1.0900000000000001</v>
      </c>
      <c r="AD16" s="5">
        <v>0.53</v>
      </c>
      <c r="AE16" s="5">
        <v>1.53</v>
      </c>
      <c r="AF16" s="5">
        <v>7.14</v>
      </c>
      <c r="AG16" s="5">
        <v>2.94</v>
      </c>
      <c r="AH16" s="5">
        <v>1.66</v>
      </c>
      <c r="AI16" s="5">
        <v>1.92</v>
      </c>
      <c r="AJ16" s="5">
        <v>2.12</v>
      </c>
      <c r="AK16" s="5">
        <v>1.31</v>
      </c>
      <c r="AL16" s="5">
        <v>1.59</v>
      </c>
      <c r="AM16" s="5">
        <v>1.66</v>
      </c>
      <c r="AN16" s="5">
        <v>0.52</v>
      </c>
      <c r="AO16" s="5">
        <v>0.22</v>
      </c>
      <c r="AP16" s="5">
        <v>0.93</v>
      </c>
      <c r="AQ16" s="5">
        <v>3.76</v>
      </c>
      <c r="AR16" s="5">
        <v>4.0999999999999996</v>
      </c>
      <c r="AS16" s="5">
        <v>0.67</v>
      </c>
      <c r="AT16" s="5">
        <v>0.99</v>
      </c>
      <c r="AU16" s="4">
        <f>ROUND(AVERAGE(B16:AT16),2)</f>
        <v>2.72</v>
      </c>
      <c r="AV16" s="4">
        <f>IF(COUNTIF(B5:AT5,"DW")&gt;0,ROUND(AVERAGEIF(B5:AT5,"DW",B16:AT16),2),"--")</f>
        <v>4.03</v>
      </c>
    </row>
    <row r="17" spans="1:48" x14ac:dyDescent="0.2">
      <c r="A17" s="7" t="s">
        <v>57</v>
      </c>
      <c r="B17" s="5">
        <v>0.77</v>
      </c>
      <c r="C17" s="5">
        <v>0</v>
      </c>
      <c r="D17" s="5">
        <v>2.4700000000000002</v>
      </c>
      <c r="E17" s="5">
        <v>0</v>
      </c>
      <c r="F17" s="5">
        <v>0.55000000000000004</v>
      </c>
      <c r="G17" s="5">
        <v>0.54</v>
      </c>
      <c r="H17" s="5">
        <v>7.0000000000000007E-2</v>
      </c>
      <c r="I17" s="5">
        <v>0.37</v>
      </c>
      <c r="J17" s="5">
        <v>0.62</v>
      </c>
      <c r="K17" s="5">
        <v>0.01</v>
      </c>
      <c r="L17" s="5">
        <v>0.23</v>
      </c>
      <c r="M17" s="5">
        <v>0.02</v>
      </c>
      <c r="N17" s="5">
        <v>0</v>
      </c>
      <c r="O17" s="5">
        <v>0.01</v>
      </c>
      <c r="P17" s="5">
        <v>0</v>
      </c>
      <c r="Q17" s="5">
        <v>0</v>
      </c>
      <c r="R17" s="5">
        <v>0.25</v>
      </c>
      <c r="S17" s="5">
        <v>0.03</v>
      </c>
      <c r="T17" s="5">
        <v>0.04</v>
      </c>
      <c r="U17" s="5">
        <v>0.06</v>
      </c>
      <c r="V17" s="5">
        <v>0.11</v>
      </c>
      <c r="W17" s="5">
        <v>0.08</v>
      </c>
      <c r="X17" s="5">
        <v>0</v>
      </c>
      <c r="Y17" s="5">
        <v>0.01</v>
      </c>
      <c r="Z17" s="5">
        <v>2.5</v>
      </c>
      <c r="AA17" s="5">
        <v>0.18</v>
      </c>
      <c r="AB17" s="5">
        <v>0.09</v>
      </c>
      <c r="AC17" s="5">
        <v>0.02</v>
      </c>
      <c r="AD17" s="5">
        <v>0.02</v>
      </c>
      <c r="AE17" s="5">
        <v>0</v>
      </c>
      <c r="AF17" s="5">
        <v>3.46</v>
      </c>
      <c r="AG17" s="5">
        <v>1.63</v>
      </c>
      <c r="AH17" s="5">
        <v>0.23</v>
      </c>
      <c r="AI17" s="5">
        <v>0.01</v>
      </c>
      <c r="AJ17" s="5">
        <v>0.63</v>
      </c>
      <c r="AK17" s="5">
        <v>0.75</v>
      </c>
      <c r="AL17" s="5">
        <v>1.1200000000000001</v>
      </c>
      <c r="AM17" s="5">
        <v>0.04</v>
      </c>
      <c r="AN17" s="5">
        <v>0</v>
      </c>
      <c r="AO17" s="5">
        <v>0</v>
      </c>
      <c r="AP17" s="5">
        <v>0.48</v>
      </c>
      <c r="AQ17" s="5">
        <v>1.18</v>
      </c>
      <c r="AR17" s="5">
        <v>0.28999999999999998</v>
      </c>
      <c r="AS17" s="5">
        <v>0.02</v>
      </c>
      <c r="AT17" s="5">
        <v>0.19</v>
      </c>
      <c r="AU17" s="4"/>
      <c r="AV17" s="4"/>
    </row>
    <row r="18" spans="1:48" x14ac:dyDescent="0.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2">
      <c r="A19" s="8" t="s">
        <v>58</v>
      </c>
      <c r="B19" s="5">
        <v>0.37999999523162842</v>
      </c>
      <c r="C19" s="5">
        <v>1.9999999552965161E-2</v>
      </c>
      <c r="D19" s="5">
        <v>0.64999997615814209</v>
      </c>
      <c r="E19" s="5">
        <v>2.999999932944775E-2</v>
      </c>
      <c r="F19" s="5">
        <v>0.41999998688697809</v>
      </c>
      <c r="G19" s="5">
        <v>2.999999932944775E-2</v>
      </c>
      <c r="H19" s="5">
        <v>3.9999999105930328E-2</v>
      </c>
      <c r="I19" s="5">
        <v>0.15000000596046451</v>
      </c>
      <c r="J19" s="5">
        <v>0.15999999642372131</v>
      </c>
      <c r="K19" s="5">
        <v>5.000000074505806E-2</v>
      </c>
      <c r="L19" s="5">
        <v>1.9999999552965161E-2</v>
      </c>
      <c r="M19" s="5">
        <v>9.9999997764825821E-3</v>
      </c>
      <c r="N19" s="5">
        <v>3.9999999105930328E-2</v>
      </c>
      <c r="O19" s="5">
        <v>2.999999932944775E-2</v>
      </c>
      <c r="P19" s="5">
        <v>0</v>
      </c>
      <c r="Q19" s="5">
        <v>1.9999999552965161E-2</v>
      </c>
      <c r="R19" s="5">
        <v>0.40999999642372131</v>
      </c>
      <c r="S19" s="5">
        <v>0.14000000059604639</v>
      </c>
      <c r="T19" s="5">
        <v>0.14000000059604639</v>
      </c>
      <c r="U19" s="5">
        <v>0.10999999940395359</v>
      </c>
      <c r="V19" s="5">
        <v>0.10000000149011611</v>
      </c>
      <c r="W19" s="5">
        <v>0.15000000596046451</v>
      </c>
      <c r="X19" s="5">
        <v>1.9999999552965161E-2</v>
      </c>
      <c r="Y19" s="5">
        <v>0.119999997317791</v>
      </c>
      <c r="Z19" s="5">
        <v>0.6600000262260437</v>
      </c>
      <c r="AA19" s="5">
        <v>7.0000000298023224E-2</v>
      </c>
      <c r="AB19" s="5">
        <v>0.10000000149011611</v>
      </c>
      <c r="AC19" s="5">
        <v>0.63999998569488525</v>
      </c>
      <c r="AD19" s="5">
        <v>9.9999997764825821E-3</v>
      </c>
      <c r="AE19" s="5">
        <v>0</v>
      </c>
      <c r="AF19" s="5">
        <v>0.93000000715255737</v>
      </c>
      <c r="AG19" s="5">
        <v>0.75999999046325684</v>
      </c>
      <c r="AH19" s="5">
        <v>0.62000000476837158</v>
      </c>
      <c r="AI19" s="5">
        <v>0.50999999046325684</v>
      </c>
      <c r="AJ19" s="5">
        <v>1.6499999761581421</v>
      </c>
      <c r="AK19" s="5">
        <v>1.9800000190734861</v>
      </c>
      <c r="AL19" s="5">
        <v>1.549999952316284</v>
      </c>
      <c r="AM19" s="5">
        <v>0.36000001430511469</v>
      </c>
      <c r="AN19" s="5">
        <v>0</v>
      </c>
      <c r="AO19" s="5">
        <v>7.0000000298023224E-2</v>
      </c>
      <c r="AP19" s="5">
        <v>1.070000052452087</v>
      </c>
      <c r="AQ19" s="5">
        <v>0.92000001668930054</v>
      </c>
      <c r="AR19" s="5">
        <v>2.190000057220459</v>
      </c>
      <c r="AS19" s="5">
        <v>1.139999985694885</v>
      </c>
      <c r="AT19" s="5">
        <v>1.820000052452087</v>
      </c>
      <c r="AU19" s="4">
        <f>ROUND(AVERAGE(B19:AT19),2)</f>
        <v>0.45</v>
      </c>
      <c r="AV19" s="4">
        <f>IF(COUNTIF(B5:AT5,"DW")&gt;0,ROUND(AVERAGEIF(B5:AT5,"DW",B19:AT19),2),"--")</f>
        <v>0.66</v>
      </c>
    </row>
    <row r="20" spans="1:48" x14ac:dyDescent="0.2">
      <c r="A20" s="7" t="s">
        <v>59</v>
      </c>
      <c r="B20" s="5">
        <v>25.59959506393168</v>
      </c>
      <c r="C20" s="5">
        <v>31.58089390637705</v>
      </c>
      <c r="D20" s="5">
        <v>26.11693706552964</v>
      </c>
      <c r="E20" s="5">
        <v>174.00905717013211</v>
      </c>
      <c r="F20" s="5">
        <v>36.586154227878467</v>
      </c>
      <c r="G20" s="5">
        <v>138.34355160452611</v>
      </c>
      <c r="H20" s="5">
        <v>66.123104220565438</v>
      </c>
      <c r="I20" s="5">
        <v>48.44896240340281</v>
      </c>
      <c r="J20" s="5">
        <v>49.05900780869181</v>
      </c>
      <c r="K20" s="5">
        <v>293.7946802817662</v>
      </c>
      <c r="L20" s="5">
        <v>142.72716661375509</v>
      </c>
      <c r="M20" s="5">
        <v>562.63481076111532</v>
      </c>
      <c r="N20" s="5">
        <v>448.56757919283922</v>
      </c>
      <c r="O20" s="5">
        <v>606.39449350740676</v>
      </c>
      <c r="P20" s="4" t="s">
        <v>115</v>
      </c>
      <c r="Q20" s="5">
        <v>4349.993613289711</v>
      </c>
      <c r="R20" s="5">
        <v>92.450742222685705</v>
      </c>
      <c r="S20" s="5">
        <v>203.07718191036679</v>
      </c>
      <c r="T20" s="5">
        <v>140.9709867420093</v>
      </c>
      <c r="U20" s="5">
        <v>109.6372453317379</v>
      </c>
      <c r="V20" s="5">
        <v>154.86153166988251</v>
      </c>
      <c r="W20" s="5">
        <v>188.0544365003459</v>
      </c>
      <c r="X20" s="5">
        <v>954.7037975029649</v>
      </c>
      <c r="Y20" s="5">
        <v>209.28911794863319</v>
      </c>
      <c r="Z20" s="5">
        <v>52.032354654890433</v>
      </c>
      <c r="AA20" s="5">
        <v>217.4822115227752</v>
      </c>
      <c r="AB20" s="5">
        <v>197.71248590262411</v>
      </c>
      <c r="AC20" s="5">
        <v>143.13218970033219</v>
      </c>
      <c r="AD20" s="5">
        <v>167.43290692311831</v>
      </c>
      <c r="AE20" s="5">
        <v>92.764287738980045</v>
      </c>
      <c r="AF20" s="5">
        <v>76.883319660726258</v>
      </c>
      <c r="AG20" s="5">
        <v>72.315310997951386</v>
      </c>
      <c r="AH20" s="5">
        <v>95.798719776806578</v>
      </c>
      <c r="AI20" s="5">
        <v>433.1084370216962</v>
      </c>
      <c r="AJ20" s="5">
        <v>65.600738648626148</v>
      </c>
      <c r="AK20" s="5">
        <v>44.032268052345351</v>
      </c>
      <c r="AL20" s="5">
        <v>51.936649179414367</v>
      </c>
      <c r="AM20" s="5">
        <v>177.7352445906389</v>
      </c>
      <c r="AN20" s="5">
        <v>202.97851509589461</v>
      </c>
      <c r="AO20" s="5">
        <v>43.161440736391597</v>
      </c>
      <c r="AP20" s="5">
        <v>31.992451117562229</v>
      </c>
      <c r="AQ20" s="5">
        <v>34.852991939698413</v>
      </c>
      <c r="AR20" s="5">
        <v>23.380646049332011</v>
      </c>
      <c r="AS20" s="5">
        <v>145.43344936531761</v>
      </c>
      <c r="AT20" s="5">
        <v>23.944802795644001</v>
      </c>
      <c r="AU20" s="4"/>
      <c r="AV20" s="4"/>
    </row>
    <row r="21" spans="1:48" x14ac:dyDescent="0.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idden="1" x14ac:dyDescent="0.2">
      <c r="B22">
        <v>1</v>
      </c>
      <c r="C22">
        <v>1</v>
      </c>
      <c r="D22">
        <v>1</v>
      </c>
      <c r="E22">
        <v>0.5</v>
      </c>
      <c r="F22">
        <v>0.5</v>
      </c>
      <c r="G22">
        <v>1</v>
      </c>
      <c r="H22">
        <v>0.5</v>
      </c>
      <c r="I22">
        <v>0.5</v>
      </c>
      <c r="J22">
        <v>1</v>
      </c>
      <c r="K22">
        <v>1</v>
      </c>
      <c r="L22">
        <v>1</v>
      </c>
      <c r="M22">
        <v>0.125</v>
      </c>
      <c r="N22">
        <v>0.125</v>
      </c>
      <c r="O22">
        <v>0.125</v>
      </c>
      <c r="P22">
        <v>0.125</v>
      </c>
      <c r="Q22">
        <v>0.125</v>
      </c>
      <c r="R22">
        <v>1</v>
      </c>
      <c r="S22">
        <v>1</v>
      </c>
      <c r="T22">
        <v>0.25</v>
      </c>
      <c r="U22">
        <v>0.25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0.8</v>
      </c>
      <c r="AH22">
        <v>0.2</v>
      </c>
      <c r="AI22">
        <v>1</v>
      </c>
      <c r="AJ22">
        <v>0.5</v>
      </c>
      <c r="AK22">
        <v>0.5</v>
      </c>
      <c r="AL22">
        <v>1</v>
      </c>
      <c r="AM22">
        <v>0.8</v>
      </c>
      <c r="AN22">
        <v>0.2</v>
      </c>
      <c r="AO22">
        <v>1</v>
      </c>
      <c r="AP22">
        <v>1</v>
      </c>
      <c r="AQ22">
        <v>1</v>
      </c>
      <c r="AR22">
        <v>0.7</v>
      </c>
      <c r="AS22">
        <v>0.1</v>
      </c>
      <c r="AT22">
        <v>0.2</v>
      </c>
    </row>
    <row r="25" spans="1:48" x14ac:dyDescent="0.2">
      <c r="A25" s="47"/>
    </row>
    <row r="26" spans="1:48" x14ac:dyDescent="0.2">
      <c r="A26" s="47"/>
    </row>
    <row r="27" spans="1:48" x14ac:dyDescent="0.2">
      <c r="A27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2" sqref="A2:XFD2"/>
    </sheetView>
  </sheetViews>
  <sheetFormatPr baseColWidth="10" defaultColWidth="8.83203125" defaultRowHeight="15" x14ac:dyDescent="0.2"/>
  <cols>
    <col min="1" max="1" width="24.6640625" customWidth="1"/>
    <col min="2" max="2" width="22.83203125" bestFit="1" customWidth="1"/>
    <col min="3" max="3" width="17.33203125" bestFit="1" customWidth="1"/>
    <col min="4" max="4" width="16.6640625" bestFit="1" customWidth="1"/>
    <col min="5" max="5" width="14.6640625" bestFit="1" customWidth="1"/>
    <col min="6" max="6" width="20" customWidth="1"/>
    <col min="7" max="7" width="12" customWidth="1"/>
    <col min="8" max="8" width="16" bestFit="1" customWidth="1"/>
    <col min="9" max="9" width="12.83203125" bestFit="1" customWidth="1"/>
    <col min="10" max="10" width="16" bestFit="1" customWidth="1"/>
    <col min="11" max="11" width="14.83203125" bestFit="1" customWidth="1"/>
    <col min="12" max="12" width="16" bestFit="1" customWidth="1"/>
    <col min="13" max="13" width="17.6640625" bestFit="1" customWidth="1"/>
    <col min="14" max="15" width="18.6640625" customWidth="1"/>
  </cols>
  <sheetData>
    <row r="1" spans="1:15" x14ac:dyDescent="0.2">
      <c r="A1" s="7" t="s">
        <v>26</v>
      </c>
      <c r="B1" s="2"/>
      <c r="C1" s="2"/>
      <c r="D1" s="2" t="s">
        <v>27</v>
      </c>
      <c r="E1" s="2"/>
      <c r="F1" s="2"/>
      <c r="G1" s="2"/>
      <c r="H1" s="2"/>
      <c r="I1" s="2" t="s">
        <v>27</v>
      </c>
      <c r="J1" s="2"/>
      <c r="K1" s="2"/>
      <c r="L1" s="2"/>
      <c r="M1" s="2"/>
      <c r="N1" s="2"/>
      <c r="O1" s="2"/>
    </row>
    <row r="2" spans="1:15" ht="30" customHeight="1" x14ac:dyDescent="0.2">
      <c r="A2" s="8" t="s">
        <v>28</v>
      </c>
      <c r="B2" s="4" t="s">
        <v>104</v>
      </c>
      <c r="C2" s="4" t="s">
        <v>104</v>
      </c>
      <c r="D2" s="4" t="s">
        <v>104</v>
      </c>
      <c r="E2" s="4" t="s">
        <v>104</v>
      </c>
      <c r="F2" s="4" t="s">
        <v>104</v>
      </c>
      <c r="G2" s="4" t="s">
        <v>104</v>
      </c>
      <c r="H2" s="4" t="s">
        <v>104</v>
      </c>
      <c r="I2" s="4" t="s">
        <v>104</v>
      </c>
      <c r="J2" s="4" t="s">
        <v>104</v>
      </c>
      <c r="K2" s="4" t="s">
        <v>104</v>
      </c>
      <c r="L2" s="4" t="s">
        <v>104</v>
      </c>
      <c r="M2" s="4" t="s">
        <v>104</v>
      </c>
      <c r="N2" s="4"/>
      <c r="O2" s="4"/>
    </row>
    <row r="3" spans="1:15" x14ac:dyDescent="0.2">
      <c r="A3" s="8" t="s">
        <v>699</v>
      </c>
      <c r="B3" s="4">
        <v>74</v>
      </c>
      <c r="C3" s="4">
        <v>51</v>
      </c>
      <c r="D3" s="4">
        <v>240</v>
      </c>
      <c r="E3" s="4">
        <v>225</v>
      </c>
      <c r="F3" s="4" t="s">
        <v>24</v>
      </c>
      <c r="G3" s="4" t="s">
        <v>24</v>
      </c>
      <c r="H3" s="4">
        <v>214</v>
      </c>
      <c r="I3" s="17" t="s">
        <v>24</v>
      </c>
      <c r="J3" s="4">
        <v>94</v>
      </c>
      <c r="K3" s="17" t="s">
        <v>24</v>
      </c>
      <c r="L3" s="4">
        <v>194</v>
      </c>
      <c r="M3" s="17" t="s">
        <v>24</v>
      </c>
      <c r="N3" s="17"/>
      <c r="O3" s="17"/>
    </row>
    <row r="4" spans="1:15" x14ac:dyDescent="0.2">
      <c r="A4" s="8" t="s">
        <v>45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  <c r="O4" s="4" t="s">
        <v>11</v>
      </c>
    </row>
    <row r="5" spans="1:15" x14ac:dyDescent="0.2">
      <c r="A5" s="8" t="s">
        <v>46</v>
      </c>
      <c r="B5" s="4" t="s">
        <v>646</v>
      </c>
      <c r="C5" s="4" t="s">
        <v>646</v>
      </c>
      <c r="D5" s="4" t="s">
        <v>650</v>
      </c>
      <c r="E5" s="4" t="s">
        <v>646</v>
      </c>
      <c r="F5" s="4" t="s">
        <v>654</v>
      </c>
      <c r="G5" s="4" t="s">
        <v>654</v>
      </c>
      <c r="H5" s="4" t="s">
        <v>643</v>
      </c>
      <c r="I5" s="4" t="s">
        <v>654</v>
      </c>
      <c r="J5" s="4" t="s">
        <v>643</v>
      </c>
      <c r="K5" s="4" t="s">
        <v>654</v>
      </c>
      <c r="L5" s="4" t="s">
        <v>654</v>
      </c>
      <c r="M5" s="4" t="s">
        <v>654</v>
      </c>
      <c r="N5" s="4" t="s">
        <v>24</v>
      </c>
      <c r="O5" s="4" t="s">
        <v>24</v>
      </c>
    </row>
    <row r="6" spans="1:15" x14ac:dyDescent="0.2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8" t="s">
        <v>696</v>
      </c>
      <c r="B7" s="4">
        <v>162</v>
      </c>
      <c r="C7" s="4">
        <v>481</v>
      </c>
      <c r="D7" s="4">
        <v>76</v>
      </c>
      <c r="E7" s="4">
        <v>162</v>
      </c>
      <c r="F7" s="4">
        <v>2</v>
      </c>
      <c r="G7" s="4">
        <v>2</v>
      </c>
      <c r="H7" s="4">
        <v>91</v>
      </c>
      <c r="I7" s="4">
        <v>2</v>
      </c>
      <c r="J7" s="4">
        <v>28</v>
      </c>
      <c r="K7" s="4">
        <v>55</v>
      </c>
      <c r="L7" s="4">
        <v>41</v>
      </c>
      <c r="M7" s="4">
        <v>1</v>
      </c>
      <c r="N7" s="4">
        <f>ROUND(AVERAGE(B7:M7),0)</f>
        <v>92</v>
      </c>
      <c r="O7" s="4" t="str">
        <f>IF(COUNTIF(B5:M5,"DW")&gt;0,ROUND(AVERAGEIF(B5:M5,"DW",B7:M7),0),"--")</f>
        <v>--</v>
      </c>
    </row>
    <row r="8" spans="1:15" x14ac:dyDescent="0.2">
      <c r="A8" s="8" t="s">
        <v>47</v>
      </c>
      <c r="B8" s="4">
        <v>110</v>
      </c>
      <c r="C8" s="4">
        <v>365</v>
      </c>
      <c r="D8" s="4">
        <v>40</v>
      </c>
      <c r="E8" s="4">
        <v>4</v>
      </c>
      <c r="F8" s="4">
        <v>0</v>
      </c>
      <c r="G8" s="4">
        <v>0</v>
      </c>
      <c r="H8" s="4">
        <v>70</v>
      </c>
      <c r="I8" s="4">
        <v>0</v>
      </c>
      <c r="J8" s="4">
        <v>21</v>
      </c>
      <c r="K8" s="4">
        <v>22</v>
      </c>
      <c r="L8" s="4">
        <v>24</v>
      </c>
      <c r="M8" s="4">
        <v>0</v>
      </c>
      <c r="N8" s="4">
        <f>ROUND(AVERAGE(B8:M8),0)</f>
        <v>55</v>
      </c>
      <c r="O8" s="4" t="str">
        <f>IF(COUNTIF(B5:M5,"DW")&gt;0,ROUND(AVERAGEIF(B5:M5,"DW",B8:M8),0),"--")</f>
        <v>--</v>
      </c>
    </row>
    <row r="9" spans="1:15" x14ac:dyDescent="0.2">
      <c r="A9" s="8" t="s">
        <v>48</v>
      </c>
      <c r="B9" s="4" t="s">
        <v>49</v>
      </c>
      <c r="C9" s="4" t="s">
        <v>49</v>
      </c>
      <c r="D9" s="4" t="s">
        <v>50</v>
      </c>
      <c r="E9" s="4" t="s">
        <v>49</v>
      </c>
      <c r="F9" s="4" t="s">
        <v>49</v>
      </c>
      <c r="G9" s="4" t="s">
        <v>49</v>
      </c>
      <c r="H9" s="4" t="s">
        <v>49</v>
      </c>
      <c r="I9" s="4" t="s">
        <v>51</v>
      </c>
      <c r="J9" s="4" t="s">
        <v>51</v>
      </c>
      <c r="K9" s="4" t="s">
        <v>51</v>
      </c>
      <c r="L9" s="4" t="s">
        <v>51</v>
      </c>
      <c r="M9" s="4" t="s">
        <v>51</v>
      </c>
      <c r="N9" s="4"/>
      <c r="O9" s="4"/>
    </row>
    <row r="10" spans="1:15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">
      <c r="A11" s="8" t="s">
        <v>695</v>
      </c>
      <c r="B11" s="5">
        <v>50.08</v>
      </c>
      <c r="C11" s="5">
        <v>113.6</v>
      </c>
      <c r="D11" s="5">
        <v>31.92</v>
      </c>
      <c r="E11" s="5">
        <v>167.47</v>
      </c>
      <c r="F11" s="5">
        <v>1.37</v>
      </c>
      <c r="G11" s="5">
        <v>1.61</v>
      </c>
      <c r="H11" s="5">
        <v>3.48</v>
      </c>
      <c r="I11" s="5">
        <v>2.9</v>
      </c>
      <c r="J11" s="5">
        <v>0.53</v>
      </c>
      <c r="K11" s="5">
        <v>1.31</v>
      </c>
      <c r="L11" s="5">
        <v>0.37</v>
      </c>
      <c r="M11" s="5">
        <v>2.4300000000000002</v>
      </c>
      <c r="N11" s="4">
        <f>ROUND(AVERAGE(B11:M11),2)</f>
        <v>31.42</v>
      </c>
      <c r="O11" s="4" t="str">
        <f>IF(COUNTIF(B5:M5,"DW")&gt;0,ROUND(AVERAGEIF(B5:M5,"DW",B11:M11),2),"--")</f>
        <v>--</v>
      </c>
    </row>
    <row r="12" spans="1:15" x14ac:dyDescent="0.2">
      <c r="A12" s="7" t="s">
        <v>52</v>
      </c>
      <c r="B12" s="5">
        <v>32.17</v>
      </c>
      <c r="C12" s="5">
        <v>22.08</v>
      </c>
      <c r="D12" s="5">
        <v>10.59</v>
      </c>
      <c r="E12" s="5">
        <v>14.94</v>
      </c>
      <c r="F12" s="5">
        <v>3.31</v>
      </c>
      <c r="G12" s="5">
        <v>1.89</v>
      </c>
      <c r="H12" s="5">
        <v>10.42</v>
      </c>
      <c r="I12" s="5">
        <v>3.13</v>
      </c>
      <c r="J12" s="5">
        <v>3.86</v>
      </c>
      <c r="K12" s="5">
        <v>2.2400000000000002</v>
      </c>
      <c r="L12" s="5">
        <v>2.37</v>
      </c>
      <c r="M12" s="5">
        <v>2.0299999999999998</v>
      </c>
      <c r="N12" s="4"/>
      <c r="O12" s="4"/>
    </row>
    <row r="13" spans="1:15" x14ac:dyDescent="0.2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8" t="s">
        <v>55</v>
      </c>
      <c r="B14" s="5">
        <v>0.75</v>
      </c>
      <c r="C14" s="5">
        <v>3.619999885559082</v>
      </c>
      <c r="D14" s="5">
        <v>0.12999999523162839</v>
      </c>
      <c r="E14" s="5">
        <v>1.2100000381469731</v>
      </c>
      <c r="F14" s="5">
        <v>0.17000000178813929</v>
      </c>
      <c r="G14" s="5">
        <v>0.15999999642372131</v>
      </c>
      <c r="H14" s="5">
        <v>0.25999999046325678</v>
      </c>
      <c r="I14" s="5">
        <v>3.9999999105930328E-2</v>
      </c>
      <c r="J14" s="5">
        <v>0.30000001192092901</v>
      </c>
      <c r="K14" s="5">
        <v>0.40000000596046448</v>
      </c>
      <c r="L14" s="5">
        <v>0.34999999403953552</v>
      </c>
      <c r="M14" s="5">
        <v>0.34000000357627869</v>
      </c>
      <c r="N14" s="4">
        <f>ROUND(AVERAGE(B14:M14),2)</f>
        <v>0.64</v>
      </c>
      <c r="O14" s="4" t="str">
        <f>IF(COUNTIF(B5:M5,"DW")&gt;0,ROUND(AVERAGEIF(B5:M5,"DW",B14:M14),2),"--")</f>
        <v>--</v>
      </c>
    </row>
    <row r="15" spans="1:15" x14ac:dyDescent="0.2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8" t="s">
        <v>694</v>
      </c>
      <c r="B16" s="5">
        <v>10.46</v>
      </c>
      <c r="C16" s="5">
        <v>7.69</v>
      </c>
      <c r="D16" s="5">
        <v>3.98</v>
      </c>
      <c r="E16" s="5">
        <v>22.35</v>
      </c>
      <c r="F16" s="5">
        <v>2.97</v>
      </c>
      <c r="G16" s="5">
        <v>0.56000000000000005</v>
      </c>
      <c r="H16" s="5">
        <v>6.92</v>
      </c>
      <c r="I16" s="5">
        <v>3.45</v>
      </c>
      <c r="J16" s="5">
        <v>2.86</v>
      </c>
      <c r="K16" s="5">
        <v>1.91</v>
      </c>
      <c r="L16" s="5">
        <v>1.66</v>
      </c>
      <c r="M16" s="5">
        <v>1.8</v>
      </c>
      <c r="N16" s="4">
        <f>ROUND(AVERAGE(B16:M16),2)</f>
        <v>5.55</v>
      </c>
      <c r="O16" s="4" t="str">
        <f>IF(COUNTIF(B5:M5,"DW")&gt;0,ROUND(AVERAGEIF(B5:M5,"DW",B16:M16),2),"--")</f>
        <v>--</v>
      </c>
    </row>
    <row r="17" spans="1:15" x14ac:dyDescent="0.2">
      <c r="A17" s="7" t="s">
        <v>57</v>
      </c>
      <c r="B17" s="5">
        <v>13.07</v>
      </c>
      <c r="C17" s="5">
        <v>20.78</v>
      </c>
      <c r="D17" s="5">
        <v>0.98</v>
      </c>
      <c r="E17" s="5">
        <v>3.06</v>
      </c>
      <c r="F17" s="5">
        <v>0</v>
      </c>
      <c r="G17" s="5">
        <v>0</v>
      </c>
      <c r="H17" s="5">
        <v>1.08</v>
      </c>
      <c r="I17" s="5">
        <v>0</v>
      </c>
      <c r="J17" s="5">
        <v>0.14000000000000001</v>
      </c>
      <c r="K17" s="5">
        <v>0.13</v>
      </c>
      <c r="L17" s="5">
        <v>0.06</v>
      </c>
      <c r="M17" s="5">
        <v>0</v>
      </c>
      <c r="N17" s="4"/>
      <c r="O17" s="4"/>
    </row>
    <row r="18" spans="1:15" x14ac:dyDescent="0.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">
      <c r="A19" s="8" t="s">
        <v>58</v>
      </c>
      <c r="B19" s="5">
        <v>0.119999997317791</v>
      </c>
      <c r="C19" s="5">
        <v>0.89999997615814209</v>
      </c>
      <c r="D19" s="5">
        <v>1.9999999552965161E-2</v>
      </c>
      <c r="E19" s="5">
        <v>0.25999999046325678</v>
      </c>
      <c r="F19" s="5">
        <v>2.999999932944775E-2</v>
      </c>
      <c r="G19" s="5">
        <v>2.999999932944775E-2</v>
      </c>
      <c r="H19" s="5">
        <v>3.9999999105930328E-2</v>
      </c>
      <c r="I19" s="5">
        <v>9.9999997764825821E-3</v>
      </c>
      <c r="J19" s="5">
        <v>5.000000074505806E-2</v>
      </c>
      <c r="K19" s="5">
        <v>5.9999998658895493E-2</v>
      </c>
      <c r="L19" s="5">
        <v>5.9999998658895493E-2</v>
      </c>
      <c r="M19" s="5">
        <v>5.9999998658895493E-2</v>
      </c>
      <c r="N19" s="4">
        <f>ROUND(AVERAGE(B19:M19),2)</f>
        <v>0.14000000000000001</v>
      </c>
      <c r="O19" s="4" t="str">
        <f>IF(COUNTIF(B5:M5,"DW")&gt;0,ROUND(AVERAGEIF(B5:M5,"DW",B19:M19),2),"--")</f>
        <v>--</v>
      </c>
    </row>
    <row r="20" spans="1:15" x14ac:dyDescent="0.2">
      <c r="A20" s="7" t="s">
        <v>59</v>
      </c>
      <c r="B20" s="5">
        <v>34.579147999852218</v>
      </c>
      <c r="C20" s="5">
        <v>17.97615859144998</v>
      </c>
      <c r="D20" s="5">
        <v>212.3531792687393</v>
      </c>
      <c r="E20" s="5">
        <v>42.962249132645063</v>
      </c>
      <c r="F20" s="5">
        <v>319.12960106617362</v>
      </c>
      <c r="G20" s="5">
        <v>114.9301430697396</v>
      </c>
      <c r="H20" s="5">
        <v>54.851334315784428</v>
      </c>
      <c r="I20" s="5">
        <v>1018.194230047103</v>
      </c>
      <c r="J20" s="5">
        <v>197.07123584882549</v>
      </c>
      <c r="K20" s="5">
        <v>213.42676428368631</v>
      </c>
      <c r="L20" s="5">
        <v>223.83977677826201</v>
      </c>
      <c r="M20" s="5">
        <v>585.74941710537576</v>
      </c>
      <c r="N20" s="4"/>
      <c r="O20" s="4"/>
    </row>
    <row r="21" spans="1:15" x14ac:dyDescent="0.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idden="1" x14ac:dyDescent="0.2">
      <c r="B22">
        <v>1</v>
      </c>
      <c r="C22">
        <v>1</v>
      </c>
      <c r="D22">
        <v>0.05</v>
      </c>
      <c r="E22">
        <v>0.95</v>
      </c>
      <c r="F22">
        <v>0.5</v>
      </c>
      <c r="G22">
        <v>0.5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5" spans="1:15" x14ac:dyDescent="0.2">
      <c r="A25" s="47"/>
    </row>
    <row r="26" spans="1:15" x14ac:dyDescent="0.2">
      <c r="A26" s="47"/>
    </row>
    <row r="27" spans="1:15" x14ac:dyDescent="0.2">
      <c r="A27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9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2" sqref="A2:XFD2"/>
    </sheetView>
  </sheetViews>
  <sheetFormatPr baseColWidth="10" defaultColWidth="8.83203125" defaultRowHeight="15" x14ac:dyDescent="0.2"/>
  <cols>
    <col min="1" max="1" width="24.6640625" customWidth="1"/>
    <col min="2" max="2" width="14.6640625" bestFit="1" customWidth="1"/>
    <col min="3" max="3" width="14.33203125" bestFit="1" customWidth="1"/>
    <col min="4" max="4" width="22" bestFit="1" customWidth="1"/>
    <col min="5" max="5" width="17.1640625" customWidth="1"/>
    <col min="6" max="6" width="16" customWidth="1"/>
    <col min="7" max="7" width="15.1640625" customWidth="1"/>
    <col min="8" max="8" width="18.83203125" bestFit="1" customWidth="1"/>
    <col min="9" max="9" width="19.1640625" bestFit="1" customWidth="1"/>
    <col min="10" max="10" width="15.5" bestFit="1" customWidth="1"/>
    <col min="11" max="11" width="18" bestFit="1" customWidth="1"/>
    <col min="12" max="12" width="13.6640625" bestFit="1" customWidth="1"/>
    <col min="13" max="13" width="20.1640625" bestFit="1" customWidth="1"/>
    <col min="14" max="14" width="19.5" bestFit="1" customWidth="1"/>
    <col min="15" max="16" width="12.83203125" bestFit="1" customWidth="1"/>
    <col min="17" max="17" width="16" bestFit="1" customWidth="1"/>
    <col min="18" max="18" width="13.33203125" bestFit="1" customWidth="1"/>
    <col min="19" max="19" width="14.5" bestFit="1" customWidth="1"/>
    <col min="20" max="20" width="18.33203125" bestFit="1" customWidth="1"/>
    <col min="21" max="21" width="13.5" bestFit="1" customWidth="1"/>
    <col min="22" max="22" width="15.83203125" bestFit="1" customWidth="1"/>
    <col min="23" max="24" width="19.83203125" bestFit="1" customWidth="1"/>
    <col min="25" max="25" width="19" bestFit="1" customWidth="1"/>
    <col min="26" max="26" width="22.83203125" bestFit="1" customWidth="1"/>
    <col min="27" max="27" width="17.5" bestFit="1" customWidth="1"/>
    <col min="28" max="28" width="25" bestFit="1" customWidth="1"/>
    <col min="29" max="29" width="19.33203125" bestFit="1" customWidth="1"/>
    <col min="30" max="31" width="18.6640625" customWidth="1"/>
  </cols>
  <sheetData>
    <row r="1" spans="1:31" x14ac:dyDescent="0.2">
      <c r="A1" s="7" t="s">
        <v>26</v>
      </c>
      <c r="B1" s="2"/>
      <c r="C1" s="2"/>
      <c r="D1" s="2" t="s">
        <v>27</v>
      </c>
      <c r="E1" s="2"/>
      <c r="F1" s="2"/>
      <c r="G1" s="2"/>
      <c r="H1" s="2"/>
      <c r="I1" s="2" t="s">
        <v>27</v>
      </c>
      <c r="J1" s="2"/>
      <c r="K1" s="2"/>
      <c r="L1" s="2"/>
      <c r="M1" s="2"/>
      <c r="N1" s="2" t="s">
        <v>27</v>
      </c>
      <c r="O1" s="2"/>
      <c r="P1" s="2"/>
      <c r="Q1" s="2"/>
      <c r="R1" s="2"/>
      <c r="S1" s="2" t="s">
        <v>27</v>
      </c>
      <c r="T1" s="2"/>
      <c r="U1" s="2"/>
      <c r="V1" s="2"/>
      <c r="W1" s="2"/>
      <c r="X1" s="2" t="s">
        <v>27</v>
      </c>
      <c r="Y1" s="2"/>
      <c r="Z1" s="2"/>
      <c r="AA1" s="2"/>
      <c r="AB1" s="2"/>
      <c r="AC1" s="2" t="s">
        <v>27</v>
      </c>
      <c r="AD1" s="2"/>
      <c r="AE1" s="2"/>
    </row>
    <row r="2" spans="1:31" ht="31" customHeight="1" x14ac:dyDescent="0.2">
      <c r="A2" s="8" t="s">
        <v>28</v>
      </c>
      <c r="B2" s="4" t="s">
        <v>104</v>
      </c>
      <c r="C2" s="4" t="s">
        <v>104</v>
      </c>
      <c r="D2" s="4" t="s">
        <v>104</v>
      </c>
      <c r="E2" s="4" t="s">
        <v>104</v>
      </c>
      <c r="F2" s="4" t="s">
        <v>104</v>
      </c>
      <c r="G2" s="4" t="s">
        <v>104</v>
      </c>
      <c r="H2" s="4" t="s">
        <v>104</v>
      </c>
      <c r="I2" s="4" t="s">
        <v>104</v>
      </c>
      <c r="J2" s="4" t="s">
        <v>104</v>
      </c>
      <c r="K2" s="4" t="s">
        <v>104</v>
      </c>
      <c r="L2" s="4" t="s">
        <v>104</v>
      </c>
      <c r="M2" s="4" t="s">
        <v>104</v>
      </c>
      <c r="N2" s="4" t="s">
        <v>216</v>
      </c>
      <c r="O2" s="4" t="s">
        <v>217</v>
      </c>
      <c r="P2" s="4" t="s">
        <v>104</v>
      </c>
      <c r="Q2" s="4" t="s">
        <v>218</v>
      </c>
      <c r="R2" s="4" t="s">
        <v>219</v>
      </c>
      <c r="S2" s="4" t="s">
        <v>220</v>
      </c>
      <c r="T2" s="4" t="s">
        <v>39</v>
      </c>
      <c r="U2" s="4" t="s">
        <v>221</v>
      </c>
      <c r="V2" s="4" t="s">
        <v>222</v>
      </c>
      <c r="W2" s="4" t="s">
        <v>223</v>
      </c>
      <c r="X2" s="4" t="s">
        <v>223</v>
      </c>
      <c r="Y2" s="4" t="s">
        <v>224</v>
      </c>
      <c r="Z2" s="4" t="s">
        <v>225</v>
      </c>
      <c r="AA2" s="4" t="s">
        <v>226</v>
      </c>
      <c r="AB2" s="4" t="s">
        <v>104</v>
      </c>
      <c r="AC2" s="4" t="s">
        <v>227</v>
      </c>
      <c r="AD2" s="4"/>
      <c r="AE2" s="4"/>
    </row>
    <row r="3" spans="1:31" x14ac:dyDescent="0.2">
      <c r="A3" s="8" t="s">
        <v>699</v>
      </c>
      <c r="B3" s="4">
        <v>111</v>
      </c>
      <c r="C3" s="4">
        <v>163</v>
      </c>
      <c r="D3" s="4">
        <v>217</v>
      </c>
      <c r="E3" s="4" t="s">
        <v>24</v>
      </c>
      <c r="F3" s="4" t="s">
        <v>24</v>
      </c>
      <c r="G3" s="4" t="s">
        <v>24</v>
      </c>
      <c r="H3" s="4">
        <v>169</v>
      </c>
      <c r="I3" s="17" t="s">
        <v>24</v>
      </c>
      <c r="J3" s="4">
        <v>144</v>
      </c>
      <c r="K3" s="17" t="s">
        <v>24</v>
      </c>
      <c r="L3" s="4">
        <v>241</v>
      </c>
      <c r="M3" s="4">
        <v>78</v>
      </c>
      <c r="N3" s="4">
        <v>139</v>
      </c>
      <c r="O3" s="17" t="s">
        <v>24</v>
      </c>
      <c r="P3" s="17" t="s">
        <v>24</v>
      </c>
      <c r="Q3" s="17" t="s">
        <v>24</v>
      </c>
      <c r="R3" s="17" t="s">
        <v>24</v>
      </c>
      <c r="S3" s="17" t="s">
        <v>24</v>
      </c>
      <c r="T3" s="17" t="s">
        <v>24</v>
      </c>
      <c r="U3" s="17" t="s">
        <v>24</v>
      </c>
      <c r="V3" s="17" t="s">
        <v>24</v>
      </c>
      <c r="W3" s="17" t="s">
        <v>24</v>
      </c>
      <c r="X3" s="17" t="s">
        <v>24</v>
      </c>
      <c r="Y3" s="17" t="s">
        <v>24</v>
      </c>
      <c r="Z3" s="4">
        <v>59</v>
      </c>
      <c r="AA3" s="4">
        <v>70</v>
      </c>
      <c r="AB3" s="17" t="s">
        <v>24</v>
      </c>
      <c r="AC3" s="4">
        <v>220</v>
      </c>
      <c r="AD3" s="17"/>
      <c r="AE3" s="17"/>
    </row>
    <row r="4" spans="1:31" x14ac:dyDescent="0.2">
      <c r="A4" s="8" t="s">
        <v>45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 t="s">
        <v>12</v>
      </c>
      <c r="L4" s="4" t="s">
        <v>12</v>
      </c>
      <c r="M4" s="4" t="s">
        <v>12</v>
      </c>
      <c r="N4" s="4" t="s">
        <v>12</v>
      </c>
      <c r="O4" s="4" t="s">
        <v>12</v>
      </c>
      <c r="P4" s="4" t="s">
        <v>12</v>
      </c>
      <c r="Q4" s="4" t="s">
        <v>12</v>
      </c>
      <c r="R4" s="4" t="s">
        <v>12</v>
      </c>
      <c r="S4" s="4" t="s">
        <v>12</v>
      </c>
      <c r="T4" s="4" t="s">
        <v>12</v>
      </c>
      <c r="U4" s="4" t="s">
        <v>12</v>
      </c>
      <c r="V4" s="4" t="s">
        <v>12</v>
      </c>
      <c r="W4" s="4" t="s">
        <v>12</v>
      </c>
      <c r="X4" s="4" t="s">
        <v>12</v>
      </c>
      <c r="Y4" s="4" t="s">
        <v>12</v>
      </c>
      <c r="Z4" s="4" t="s">
        <v>12</v>
      </c>
      <c r="AA4" s="4" t="s">
        <v>12</v>
      </c>
      <c r="AB4" s="4" t="s">
        <v>12</v>
      </c>
      <c r="AC4" s="4" t="s">
        <v>12</v>
      </c>
      <c r="AD4" s="4" t="s">
        <v>12</v>
      </c>
      <c r="AE4" s="4" t="s">
        <v>12</v>
      </c>
    </row>
    <row r="5" spans="1:31" x14ac:dyDescent="0.2">
      <c r="A5" s="8" t="s">
        <v>46</v>
      </c>
      <c r="B5" s="4" t="s">
        <v>646</v>
      </c>
      <c r="C5" s="4" t="s">
        <v>650</v>
      </c>
      <c r="D5" s="4" t="s">
        <v>638</v>
      </c>
      <c r="E5" s="4" t="s">
        <v>654</v>
      </c>
      <c r="F5" s="4" t="s">
        <v>654</v>
      </c>
      <c r="G5" s="4" t="s">
        <v>654</v>
      </c>
      <c r="H5" s="4" t="s">
        <v>643</v>
      </c>
      <c r="I5" s="4" t="s">
        <v>646</v>
      </c>
      <c r="J5" s="4" t="s">
        <v>646</v>
      </c>
      <c r="K5" s="4" t="s">
        <v>646</v>
      </c>
      <c r="L5" s="4" t="s">
        <v>654</v>
      </c>
      <c r="M5" s="4" t="s">
        <v>646</v>
      </c>
      <c r="N5" s="4" t="s">
        <v>638</v>
      </c>
      <c r="O5" s="4" t="s">
        <v>654</v>
      </c>
      <c r="P5" s="4" t="s">
        <v>654</v>
      </c>
      <c r="Q5" s="4" t="s">
        <v>654</v>
      </c>
      <c r="R5" s="4" t="s">
        <v>654</v>
      </c>
      <c r="S5" s="4" t="s">
        <v>654</v>
      </c>
      <c r="T5" s="4" t="s">
        <v>638</v>
      </c>
      <c r="U5" s="4" t="s">
        <v>654</v>
      </c>
      <c r="V5" s="4" t="s">
        <v>654</v>
      </c>
      <c r="W5" s="4" t="s">
        <v>654</v>
      </c>
      <c r="X5" s="4" t="s">
        <v>654</v>
      </c>
      <c r="Y5" s="4" t="s">
        <v>643</v>
      </c>
      <c r="Z5" s="4" t="s">
        <v>638</v>
      </c>
      <c r="AA5" s="4" t="s">
        <v>638</v>
      </c>
      <c r="AB5" s="4" t="s">
        <v>654</v>
      </c>
      <c r="AC5" s="4" t="s">
        <v>638</v>
      </c>
      <c r="AD5" s="4" t="s">
        <v>24</v>
      </c>
      <c r="AE5" s="4" t="s">
        <v>24</v>
      </c>
    </row>
    <row r="6" spans="1:31" x14ac:dyDescent="0.2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8" t="s">
        <v>696</v>
      </c>
      <c r="B8" s="4">
        <v>76</v>
      </c>
      <c r="C8" s="4">
        <v>191</v>
      </c>
      <c r="D8" s="4">
        <v>193</v>
      </c>
      <c r="E8" s="4">
        <v>1</v>
      </c>
      <c r="F8" s="4">
        <v>1</v>
      </c>
      <c r="G8" s="4">
        <v>0</v>
      </c>
      <c r="H8" s="4">
        <v>37</v>
      </c>
      <c r="I8" s="4">
        <v>135</v>
      </c>
      <c r="J8" s="4">
        <v>539</v>
      </c>
      <c r="K8" s="4">
        <v>112</v>
      </c>
      <c r="L8" s="4">
        <v>1</v>
      </c>
      <c r="M8" s="4">
        <v>825</v>
      </c>
      <c r="N8" s="4">
        <v>146</v>
      </c>
      <c r="O8" s="4">
        <v>3</v>
      </c>
      <c r="P8" s="4">
        <v>2</v>
      </c>
      <c r="Q8" s="4">
        <v>1</v>
      </c>
      <c r="R8" s="4">
        <v>27</v>
      </c>
      <c r="S8" s="4">
        <v>2</v>
      </c>
      <c r="T8" s="4">
        <v>158</v>
      </c>
      <c r="U8" s="4">
        <v>40</v>
      </c>
      <c r="V8" s="4">
        <v>35</v>
      </c>
      <c r="W8" s="4">
        <v>87</v>
      </c>
      <c r="X8" s="4">
        <v>41</v>
      </c>
      <c r="Y8" s="4">
        <v>185</v>
      </c>
      <c r="Z8" s="4">
        <v>251</v>
      </c>
      <c r="AA8" s="4">
        <v>192</v>
      </c>
      <c r="AB8" s="4">
        <v>45</v>
      </c>
      <c r="AC8" s="4">
        <v>54</v>
      </c>
      <c r="AD8" s="4">
        <f>ROUND(AVERAGE(B8:AC8),0)</f>
        <v>121</v>
      </c>
      <c r="AE8" s="4">
        <f>IF(COUNTIF(B5:AC5,"DW")&gt;0,ROUND(AVERAGEIF(B5:AC5,"DW",B8:AC8),0),"--")</f>
        <v>166</v>
      </c>
    </row>
    <row r="9" spans="1:31" x14ac:dyDescent="0.2">
      <c r="A9" s="8" t="s">
        <v>47</v>
      </c>
      <c r="B9" s="4">
        <v>24</v>
      </c>
      <c r="C9" s="4">
        <v>67</v>
      </c>
      <c r="D9" s="4">
        <v>156</v>
      </c>
      <c r="E9" s="4">
        <v>0</v>
      </c>
      <c r="F9" s="4">
        <v>0</v>
      </c>
      <c r="G9" s="4">
        <v>0</v>
      </c>
      <c r="H9" s="4">
        <v>19</v>
      </c>
      <c r="I9" s="4">
        <v>48</v>
      </c>
      <c r="J9" s="4">
        <v>436</v>
      </c>
      <c r="K9" s="4">
        <v>88</v>
      </c>
      <c r="L9" s="4">
        <v>0</v>
      </c>
      <c r="M9" s="4">
        <v>543</v>
      </c>
      <c r="N9" s="4">
        <v>117</v>
      </c>
      <c r="O9" s="4">
        <v>0</v>
      </c>
      <c r="P9" s="4">
        <v>1</v>
      </c>
      <c r="Q9" s="4">
        <v>0</v>
      </c>
      <c r="R9" s="4">
        <v>16</v>
      </c>
      <c r="S9" s="4">
        <v>0</v>
      </c>
      <c r="T9" s="4">
        <v>120</v>
      </c>
      <c r="U9" s="4">
        <v>0</v>
      </c>
      <c r="V9" s="4">
        <v>0</v>
      </c>
      <c r="W9" s="4">
        <v>26</v>
      </c>
      <c r="X9" s="4">
        <v>7</v>
      </c>
      <c r="Y9" s="4">
        <v>46</v>
      </c>
      <c r="Z9" s="4">
        <v>159</v>
      </c>
      <c r="AA9" s="4">
        <v>154</v>
      </c>
      <c r="AB9" s="4">
        <v>0</v>
      </c>
      <c r="AC9" s="4">
        <v>29</v>
      </c>
      <c r="AD9" s="4">
        <f>ROUND(AVERAGE(B9:AC9),0)</f>
        <v>73</v>
      </c>
      <c r="AE9" s="4">
        <f>IF(COUNTIF(B5:AC5,"DW")&gt;0,ROUND(AVERAGEIF(B5:AC5,"DW",B9:AC9),0),"--")</f>
        <v>123</v>
      </c>
    </row>
    <row r="10" spans="1:31" x14ac:dyDescent="0.2">
      <c r="A10" s="8" t="s">
        <v>48</v>
      </c>
      <c r="B10" s="4" t="s">
        <v>51</v>
      </c>
      <c r="C10" s="4" t="s">
        <v>51</v>
      </c>
      <c r="D10" s="4" t="s">
        <v>51</v>
      </c>
      <c r="E10" s="4" t="s">
        <v>51</v>
      </c>
      <c r="F10" s="4" t="s">
        <v>51</v>
      </c>
      <c r="G10" s="4" t="s">
        <v>51</v>
      </c>
      <c r="H10" s="4" t="s">
        <v>51</v>
      </c>
      <c r="I10" s="4" t="s">
        <v>51</v>
      </c>
      <c r="J10" s="4" t="s">
        <v>49</v>
      </c>
      <c r="K10" s="4" t="s">
        <v>51</v>
      </c>
      <c r="L10" s="4" t="s">
        <v>51</v>
      </c>
      <c r="M10" s="4" t="s">
        <v>49</v>
      </c>
      <c r="N10" s="4" t="s">
        <v>49</v>
      </c>
      <c r="O10" s="4" t="s">
        <v>51</v>
      </c>
      <c r="P10" s="4" t="s">
        <v>51</v>
      </c>
      <c r="Q10" s="4" t="s">
        <v>51</v>
      </c>
      <c r="R10" s="4" t="s">
        <v>51</v>
      </c>
      <c r="S10" s="4" t="s">
        <v>51</v>
      </c>
      <c r="T10" s="4" t="s">
        <v>49</v>
      </c>
      <c r="U10" s="4" t="s">
        <v>49</v>
      </c>
      <c r="V10" s="4" t="s">
        <v>49</v>
      </c>
      <c r="W10" s="4" t="s">
        <v>49</v>
      </c>
      <c r="X10" s="4" t="s">
        <v>49</v>
      </c>
      <c r="Y10" s="4" t="s">
        <v>49</v>
      </c>
      <c r="Z10" s="4" t="s">
        <v>49</v>
      </c>
      <c r="AA10" s="4" t="s">
        <v>49</v>
      </c>
      <c r="AB10" s="4" t="s">
        <v>51</v>
      </c>
      <c r="AC10" s="4" t="s">
        <v>51</v>
      </c>
      <c r="AD10" s="4"/>
      <c r="AE10" s="4"/>
    </row>
    <row r="11" spans="1:31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8" t="s">
        <v>695</v>
      </c>
      <c r="B12" s="5">
        <v>0</v>
      </c>
      <c r="C12" s="5">
        <v>20.8</v>
      </c>
      <c r="D12" s="5">
        <v>3.85</v>
      </c>
      <c r="E12" s="5">
        <v>3.27</v>
      </c>
      <c r="F12" s="5">
        <v>5.87</v>
      </c>
      <c r="G12" s="5">
        <v>11.94</v>
      </c>
      <c r="H12" s="5">
        <v>2.57</v>
      </c>
      <c r="I12" s="5">
        <v>4.1500000000000004</v>
      </c>
      <c r="J12" s="5">
        <v>85.24</v>
      </c>
      <c r="K12" s="5">
        <v>-2.85</v>
      </c>
      <c r="L12" s="5">
        <v>1.1100000000000001</v>
      </c>
      <c r="M12" s="5">
        <v>26.27</v>
      </c>
      <c r="N12" s="5">
        <v>279.99</v>
      </c>
      <c r="O12" s="5">
        <v>2.27</v>
      </c>
      <c r="P12" s="5">
        <v>0.7</v>
      </c>
      <c r="Q12" s="5">
        <v>5.29</v>
      </c>
      <c r="R12" s="5">
        <v>2.96</v>
      </c>
      <c r="S12" s="5">
        <v>1.54</v>
      </c>
      <c r="T12" s="5">
        <v>3.98</v>
      </c>
      <c r="U12" s="5">
        <v>2.29</v>
      </c>
      <c r="V12" s="5">
        <v>1.62</v>
      </c>
      <c r="W12" s="5">
        <v>0.86</v>
      </c>
      <c r="X12" s="5">
        <v>1.66</v>
      </c>
      <c r="Y12" s="5">
        <v>6.9</v>
      </c>
      <c r="Z12" s="5">
        <v>39.14</v>
      </c>
      <c r="AA12" s="5">
        <v>8.7100000000000009</v>
      </c>
      <c r="AB12" s="5">
        <v>3.52</v>
      </c>
      <c r="AC12" s="5">
        <v>23.41</v>
      </c>
      <c r="AD12" s="4">
        <f>ROUND(AVERAGE(B12:AC12),2)</f>
        <v>19.54</v>
      </c>
      <c r="AE12" s="4">
        <f>IF(COUNTIF(B5:AC5,"DW")&gt;0,ROUND(AVERAGEIF(B5:AC5,"DW",B12:AC12),2),"--")</f>
        <v>59.85</v>
      </c>
    </row>
    <row r="13" spans="1:31" x14ac:dyDescent="0.2">
      <c r="A13" s="7" t="s">
        <v>52</v>
      </c>
      <c r="B13" s="5">
        <v>11.59</v>
      </c>
      <c r="C13" s="5">
        <v>8.24</v>
      </c>
      <c r="D13" s="5">
        <v>3.7</v>
      </c>
      <c r="E13" s="5">
        <v>2.4700000000000002</v>
      </c>
      <c r="F13" s="5">
        <v>2.27</v>
      </c>
      <c r="G13" s="5">
        <v>2.73</v>
      </c>
      <c r="H13" s="5">
        <v>4.3</v>
      </c>
      <c r="I13" s="5">
        <v>10.72</v>
      </c>
      <c r="J13" s="5">
        <v>8.51</v>
      </c>
      <c r="K13" s="5">
        <v>3.99</v>
      </c>
      <c r="L13" s="5">
        <v>1.59</v>
      </c>
      <c r="M13" s="5">
        <v>15.84</v>
      </c>
      <c r="N13" s="5">
        <v>88.73</v>
      </c>
      <c r="O13" s="5">
        <v>3.19</v>
      </c>
      <c r="P13" s="5">
        <v>1.67</v>
      </c>
      <c r="Q13" s="5">
        <v>3.29</v>
      </c>
      <c r="R13" s="5">
        <v>3.08</v>
      </c>
      <c r="S13" s="5">
        <v>3.05</v>
      </c>
      <c r="T13" s="5">
        <v>2.46</v>
      </c>
      <c r="U13" s="5">
        <v>2.39</v>
      </c>
      <c r="V13" s="5">
        <v>1.97</v>
      </c>
      <c r="W13" s="5">
        <v>1.48</v>
      </c>
      <c r="X13" s="5">
        <v>1.54</v>
      </c>
      <c r="Y13" s="5">
        <v>2.0699999999999998</v>
      </c>
      <c r="Z13" s="5">
        <v>4.88</v>
      </c>
      <c r="AA13" s="5">
        <v>9.89</v>
      </c>
      <c r="AB13" s="5">
        <v>3.9</v>
      </c>
      <c r="AC13" s="5">
        <v>6.16</v>
      </c>
      <c r="AD13" s="4"/>
      <c r="AE13" s="4"/>
    </row>
    <row r="14" spans="1:31" x14ac:dyDescent="0.2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8" t="s">
        <v>55</v>
      </c>
      <c r="B15" s="5">
        <v>0.36000001430511469</v>
      </c>
      <c r="C15" s="5">
        <v>1.220000028610229</v>
      </c>
      <c r="D15" s="5">
        <v>1.0099999904632571</v>
      </c>
      <c r="E15" s="5">
        <v>0</v>
      </c>
      <c r="F15" s="5">
        <v>0</v>
      </c>
      <c r="G15" s="5">
        <v>0</v>
      </c>
      <c r="H15" s="5">
        <v>2.999999932944775E-2</v>
      </c>
      <c r="I15" s="5">
        <v>0.87999999523162842</v>
      </c>
      <c r="J15" s="5">
        <v>2.130000114440918</v>
      </c>
      <c r="K15" s="5">
        <v>0.5899999737739563</v>
      </c>
      <c r="L15" s="5">
        <v>0</v>
      </c>
      <c r="M15" s="5">
        <v>2.0199999809265141</v>
      </c>
      <c r="N15" s="5">
        <v>0.97000002861022949</v>
      </c>
      <c r="O15" s="5">
        <v>0.25999999046325678</v>
      </c>
      <c r="P15" s="5">
        <v>5.9999998658895493E-2</v>
      </c>
      <c r="Q15" s="5">
        <v>0.36000001430511469</v>
      </c>
      <c r="R15" s="5">
        <v>0.5</v>
      </c>
      <c r="S15" s="5">
        <v>9.0000003576278687E-2</v>
      </c>
      <c r="T15" s="5">
        <v>0.93999999761581421</v>
      </c>
      <c r="U15" s="5">
        <v>0.10000000149011611</v>
      </c>
      <c r="V15" s="5">
        <v>0.68000000715255737</v>
      </c>
      <c r="W15" s="5">
        <v>2.0699999332427979</v>
      </c>
      <c r="X15" s="5">
        <v>0.20000000298023221</v>
      </c>
      <c r="Y15" s="5">
        <v>1.4600000381469731</v>
      </c>
      <c r="Z15" s="5">
        <v>1.440000057220459</v>
      </c>
      <c r="AA15" s="5">
        <v>1.610000014305115</v>
      </c>
      <c r="AB15" s="5">
        <v>0.51999998092651367</v>
      </c>
      <c r="AC15" s="5">
        <v>0.41999998688697809</v>
      </c>
      <c r="AD15" s="4">
        <f>ROUND(AVERAGE(B15:AC15),2)</f>
        <v>0.71</v>
      </c>
      <c r="AE15" s="4">
        <f>IF(COUNTIF(B5:AC5,"DW")&gt;0,ROUND(AVERAGEIF(B5:AC5,"DW",B15:AC15),2),"--")</f>
        <v>1.07</v>
      </c>
    </row>
    <row r="16" spans="1:31" x14ac:dyDescent="0.2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8" t="s">
        <v>694</v>
      </c>
      <c r="B17" s="5">
        <v>4.3499999999999996</v>
      </c>
      <c r="C17" s="5">
        <v>4.79</v>
      </c>
      <c r="D17" s="5">
        <v>2.1800000000000002</v>
      </c>
      <c r="E17" s="5">
        <v>1.42</v>
      </c>
      <c r="F17" s="5">
        <v>0.73</v>
      </c>
      <c r="G17" s="5">
        <v>1.19</v>
      </c>
      <c r="H17" s="5">
        <v>0.74</v>
      </c>
      <c r="I17" s="5">
        <v>2.14</v>
      </c>
      <c r="J17" s="5">
        <v>4.6500000000000004</v>
      </c>
      <c r="K17" s="5">
        <v>1.61</v>
      </c>
      <c r="L17" s="5">
        <v>0.24</v>
      </c>
      <c r="M17" s="5">
        <v>6.27</v>
      </c>
      <c r="N17" s="5">
        <v>20.79</v>
      </c>
      <c r="O17" s="5">
        <v>0.34</v>
      </c>
      <c r="P17" s="5">
        <v>0.14000000000000001</v>
      </c>
      <c r="Q17" s="5">
        <v>0.37</v>
      </c>
      <c r="R17" s="5">
        <v>0.63</v>
      </c>
      <c r="S17" s="5">
        <v>0.54</v>
      </c>
      <c r="T17" s="5">
        <v>0.67</v>
      </c>
      <c r="U17" s="5">
        <v>0.36</v>
      </c>
      <c r="V17" s="5">
        <v>0.05</v>
      </c>
      <c r="W17" s="5">
        <v>0.12</v>
      </c>
      <c r="X17" s="5">
        <v>0.36</v>
      </c>
      <c r="Y17" s="5">
        <v>0.35</v>
      </c>
      <c r="Z17" s="5">
        <v>1.29</v>
      </c>
      <c r="AA17" s="5">
        <v>1.92</v>
      </c>
      <c r="AB17" s="5">
        <v>1.74</v>
      </c>
      <c r="AC17" s="5">
        <v>1.89</v>
      </c>
      <c r="AD17" s="4">
        <f>ROUND(AVERAGE(B17:AC17),2)</f>
        <v>2.21</v>
      </c>
      <c r="AE17" s="4">
        <f>IF(COUNTIF(B5:AC5,"DW")&gt;0,ROUND(AVERAGEIF(B5:AC5,"DW",B17:AC17),2),"--")</f>
        <v>4.79</v>
      </c>
    </row>
    <row r="18" spans="1:31" x14ac:dyDescent="0.2">
      <c r="A18" s="7" t="s">
        <v>57</v>
      </c>
      <c r="B18" s="5">
        <v>1.1100000000000001</v>
      </c>
      <c r="C18" s="5">
        <v>1.82</v>
      </c>
      <c r="D18" s="5">
        <v>0.84</v>
      </c>
      <c r="E18" s="5">
        <v>0</v>
      </c>
      <c r="F18" s="5">
        <v>0</v>
      </c>
      <c r="G18" s="5">
        <v>0</v>
      </c>
      <c r="H18" s="5">
        <v>0.22</v>
      </c>
      <c r="I18" s="5">
        <v>2.58</v>
      </c>
      <c r="J18" s="5">
        <v>5.77</v>
      </c>
      <c r="K18" s="5">
        <v>0.77</v>
      </c>
      <c r="L18" s="5">
        <v>0</v>
      </c>
      <c r="M18" s="5">
        <v>28.76</v>
      </c>
      <c r="N18" s="5">
        <v>15.63</v>
      </c>
      <c r="O18" s="5">
        <v>0</v>
      </c>
      <c r="P18" s="5">
        <v>0</v>
      </c>
      <c r="Q18" s="5">
        <v>0</v>
      </c>
      <c r="R18" s="5">
        <v>0.09</v>
      </c>
      <c r="S18" s="5">
        <v>0</v>
      </c>
      <c r="T18" s="5">
        <v>0.44</v>
      </c>
      <c r="U18" s="5">
        <v>0.08</v>
      </c>
      <c r="V18" s="5">
        <v>7.0000000000000007E-2</v>
      </c>
      <c r="W18" s="5">
        <v>0.14000000000000001</v>
      </c>
      <c r="X18" s="5">
        <v>0.06</v>
      </c>
      <c r="Y18" s="5">
        <v>0.47</v>
      </c>
      <c r="Z18" s="5">
        <v>2.33</v>
      </c>
      <c r="AA18" s="5">
        <v>2.11</v>
      </c>
      <c r="AB18" s="5">
        <v>0.1</v>
      </c>
      <c r="AC18" s="5">
        <v>0.35</v>
      </c>
      <c r="AD18" s="4"/>
      <c r="AE18" s="4"/>
    </row>
    <row r="19" spans="1:31" x14ac:dyDescent="0.2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8" t="s">
        <v>58</v>
      </c>
      <c r="B20" s="5">
        <v>5.9999998658895493E-2</v>
      </c>
      <c r="C20" s="5">
        <v>0.25</v>
      </c>
      <c r="D20" s="5">
        <v>0.18999999761581421</v>
      </c>
      <c r="E20" s="5">
        <v>0</v>
      </c>
      <c r="F20" s="5">
        <v>0</v>
      </c>
      <c r="G20" s="5">
        <v>0</v>
      </c>
      <c r="H20" s="5">
        <v>0</v>
      </c>
      <c r="I20" s="5">
        <v>0.15999999642372131</v>
      </c>
      <c r="J20" s="5">
        <v>0.51999998092651367</v>
      </c>
      <c r="K20" s="5">
        <v>0.10000000149011611</v>
      </c>
      <c r="L20" s="5">
        <v>0</v>
      </c>
      <c r="M20" s="5">
        <v>0.5</v>
      </c>
      <c r="N20" s="5">
        <v>0.1800000071525574</v>
      </c>
      <c r="O20" s="5">
        <v>5.000000074505806E-2</v>
      </c>
      <c r="P20" s="5">
        <v>9.9999997764825821E-3</v>
      </c>
      <c r="Q20" s="5">
        <v>5.9999998658895493E-2</v>
      </c>
      <c r="R20" s="5">
        <v>9.0000003576278687E-2</v>
      </c>
      <c r="S20" s="5">
        <v>1.9999999552965161E-2</v>
      </c>
      <c r="T20" s="5">
        <v>0.17000000178813929</v>
      </c>
      <c r="U20" s="5">
        <v>2.999999932944775E-2</v>
      </c>
      <c r="V20" s="5">
        <v>0.10000000149011611</v>
      </c>
      <c r="W20" s="5">
        <v>0.38999998569488531</v>
      </c>
      <c r="X20" s="5">
        <v>7.0000000298023224E-2</v>
      </c>
      <c r="Y20" s="5">
        <v>0.2800000011920929</v>
      </c>
      <c r="Z20" s="5">
        <v>0.28999999165534968</v>
      </c>
      <c r="AA20" s="5">
        <v>0.31999999284744263</v>
      </c>
      <c r="AB20" s="5">
        <v>9.0000003576278687E-2</v>
      </c>
      <c r="AC20" s="5">
        <v>7.0000000298023224E-2</v>
      </c>
      <c r="AD20" s="4">
        <f>ROUND(AVERAGE(B20:AC20),2)</f>
        <v>0.14000000000000001</v>
      </c>
      <c r="AE20" s="4">
        <f>IF(COUNTIF(B5:AC5,"DW")&gt;0,ROUND(AVERAGEIF(B5:AC5,"DW",B20:AC20),2),"--")</f>
        <v>0.2</v>
      </c>
    </row>
    <row r="21" spans="1:31" x14ac:dyDescent="0.2">
      <c r="A21" s="7" t="s">
        <v>59</v>
      </c>
      <c r="B21" s="5">
        <v>35.813591562566792</v>
      </c>
      <c r="C21" s="5">
        <v>24.10256568513487</v>
      </c>
      <c r="D21" s="5">
        <v>26.228740892384671</v>
      </c>
      <c r="E21" s="5">
        <v>2400.3501863112729</v>
      </c>
      <c r="F21" s="5">
        <v>1433.4722039198291</v>
      </c>
      <c r="G21" s="5">
        <v>802.12611837039299</v>
      </c>
      <c r="H21" s="5">
        <v>245.95571296166159</v>
      </c>
      <c r="I21" s="5">
        <v>27.679395274327419</v>
      </c>
      <c r="J21" s="5">
        <v>22.971939474364451</v>
      </c>
      <c r="K21" s="5">
        <v>39.622617514270452</v>
      </c>
      <c r="L21" s="5">
        <v>274.91689193184999</v>
      </c>
      <c r="M21" s="5">
        <v>17.089500860382671</v>
      </c>
      <c r="N21" s="5">
        <v>21.348548910800581</v>
      </c>
      <c r="O21" s="5">
        <v>253.3595135877064</v>
      </c>
      <c r="P21" s="5">
        <v>328.02535426778309</v>
      </c>
      <c r="Q21" s="5">
        <v>713.28238559139265</v>
      </c>
      <c r="R21" s="5">
        <v>106.8978103942635</v>
      </c>
      <c r="S21" s="5">
        <v>28.87866875338338</v>
      </c>
      <c r="T21" s="5">
        <v>51.951910014851101</v>
      </c>
      <c r="U21" s="5">
        <v>76.324815581857024</v>
      </c>
      <c r="V21" s="5">
        <v>67.445008218802798</v>
      </c>
      <c r="W21" s="5">
        <v>29.01493522009941</v>
      </c>
      <c r="X21" s="5">
        <v>80.109956606118757</v>
      </c>
      <c r="Y21" s="5">
        <v>37.971513304830808</v>
      </c>
      <c r="Z21" s="5">
        <v>36.446079358950769</v>
      </c>
      <c r="AA21" s="5">
        <v>33.669462332796932</v>
      </c>
      <c r="AB21" s="5">
        <v>65.036353285264227</v>
      </c>
      <c r="AC21" s="5">
        <v>99.824408797564857</v>
      </c>
      <c r="AD21" s="4"/>
      <c r="AE21" s="4"/>
    </row>
    <row r="22" spans="1:31" x14ac:dyDescent="0.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idden="1" x14ac:dyDescent="0.2">
      <c r="B23">
        <v>1</v>
      </c>
      <c r="C23">
        <v>1</v>
      </c>
      <c r="D23">
        <v>1</v>
      </c>
      <c r="E23">
        <v>0.33300000000000002</v>
      </c>
      <c r="F23">
        <v>0.33300000000000002</v>
      </c>
      <c r="G23">
        <v>0.33300000000000002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0.5</v>
      </c>
      <c r="P23">
        <v>0.5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7" spans="1:31" x14ac:dyDescent="0.2">
      <c r="A27" s="47"/>
    </row>
    <row r="28" spans="1:31" x14ac:dyDescent="0.2">
      <c r="A28" s="47"/>
    </row>
    <row r="29" spans="1:31" x14ac:dyDescent="0.2">
      <c r="A29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28"/>
  <sheetViews>
    <sheetView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baseColWidth="10" defaultColWidth="8.83203125" defaultRowHeight="15" x14ac:dyDescent="0.2"/>
  <cols>
    <col min="1" max="1" width="24.6640625" customWidth="1"/>
    <col min="2" max="2" width="18.1640625" bestFit="1" customWidth="1"/>
    <col min="3" max="3" width="16.5" bestFit="1" customWidth="1"/>
    <col min="4" max="4" width="14.83203125" bestFit="1" customWidth="1"/>
    <col min="5" max="5" width="15.33203125" bestFit="1" customWidth="1"/>
    <col min="6" max="6" width="13.5" bestFit="1" customWidth="1"/>
    <col min="7" max="7" width="14" bestFit="1" customWidth="1"/>
    <col min="8" max="8" width="12.83203125" bestFit="1" customWidth="1"/>
    <col min="9" max="9" width="13.5" bestFit="1" customWidth="1"/>
    <col min="10" max="10" width="22" bestFit="1" customWidth="1"/>
    <col min="11" max="11" width="19.5" bestFit="1" customWidth="1"/>
    <col min="12" max="12" width="20.5" bestFit="1" customWidth="1"/>
    <col min="13" max="13" width="12.83203125" bestFit="1" customWidth="1"/>
    <col min="14" max="14" width="13.5" bestFit="1" customWidth="1"/>
    <col min="15" max="15" width="26.33203125" bestFit="1" customWidth="1"/>
    <col min="16" max="16" width="13.5" bestFit="1" customWidth="1"/>
    <col min="17" max="17" width="12.83203125" bestFit="1" customWidth="1"/>
    <col min="18" max="18" width="25.1640625" bestFit="1" customWidth="1"/>
    <col min="19" max="20" width="22.5" bestFit="1" customWidth="1"/>
    <col min="21" max="21" width="16" bestFit="1" customWidth="1"/>
    <col min="22" max="22" width="14.1640625" bestFit="1" customWidth="1"/>
    <col min="23" max="24" width="17.6640625" bestFit="1" customWidth="1"/>
    <col min="25" max="26" width="20.5" bestFit="1" customWidth="1"/>
    <col min="27" max="27" width="21" bestFit="1" customWidth="1"/>
    <col min="28" max="28" width="25.33203125" customWidth="1"/>
    <col min="29" max="29" width="25.33203125" bestFit="1" customWidth="1"/>
    <col min="30" max="31" width="16.83203125" bestFit="1" customWidth="1"/>
    <col min="32" max="32" width="18.6640625" customWidth="1"/>
    <col min="33" max="34" width="21.33203125" bestFit="1" customWidth="1"/>
    <col min="35" max="35" width="14" bestFit="1" customWidth="1"/>
    <col min="36" max="36" width="14.33203125" bestFit="1" customWidth="1"/>
    <col min="37" max="40" width="20.83203125" bestFit="1" customWidth="1"/>
    <col min="41" max="42" width="20.5" bestFit="1" customWidth="1"/>
    <col min="43" max="43" width="18" bestFit="1" customWidth="1"/>
    <col min="44" max="44" width="15.33203125" bestFit="1" customWidth="1"/>
    <col min="45" max="45" width="14" bestFit="1" customWidth="1"/>
    <col min="46" max="46" width="17.33203125" bestFit="1" customWidth="1"/>
    <col min="47" max="47" width="15.6640625" bestFit="1" customWidth="1"/>
    <col min="48" max="48" width="15.33203125" bestFit="1" customWidth="1"/>
    <col min="49" max="49" width="20.1640625" bestFit="1" customWidth="1"/>
    <col min="50" max="50" width="17" bestFit="1" customWidth="1"/>
    <col min="51" max="51" width="21.1640625" bestFit="1" customWidth="1"/>
    <col min="52" max="56" width="19.6640625" bestFit="1" customWidth="1"/>
    <col min="57" max="57" width="19.5" bestFit="1" customWidth="1"/>
    <col min="58" max="58" width="19.33203125" bestFit="1" customWidth="1"/>
    <col min="59" max="59" width="20.1640625" bestFit="1" customWidth="1"/>
    <col min="60" max="61" width="18.6640625" customWidth="1"/>
  </cols>
  <sheetData>
    <row r="1" spans="1:61" x14ac:dyDescent="0.2">
      <c r="A1" s="7" t="s">
        <v>26</v>
      </c>
      <c r="B1" s="2"/>
      <c r="C1" s="2"/>
      <c r="D1" s="2" t="s">
        <v>27</v>
      </c>
      <c r="E1" s="2"/>
      <c r="F1" s="2"/>
      <c r="G1" s="2"/>
      <c r="H1" s="2"/>
      <c r="I1" s="2" t="s">
        <v>27</v>
      </c>
      <c r="J1" s="2"/>
      <c r="K1" s="2"/>
      <c r="L1" s="2"/>
      <c r="M1" s="2"/>
      <c r="N1" s="2" t="s">
        <v>27</v>
      </c>
      <c r="O1" s="2"/>
      <c r="P1" s="2"/>
      <c r="Q1" s="2"/>
      <c r="R1" s="2"/>
      <c r="S1" s="2" t="s">
        <v>27</v>
      </c>
      <c r="T1" s="2"/>
      <c r="U1" s="2"/>
      <c r="V1" s="2"/>
      <c r="W1" s="2"/>
      <c r="X1" s="2" t="s">
        <v>27</v>
      </c>
      <c r="Y1" s="2"/>
      <c r="Z1" s="2"/>
      <c r="AA1" s="2"/>
      <c r="AB1" s="2"/>
      <c r="AC1" s="2" t="s">
        <v>27</v>
      </c>
      <c r="AD1" s="2"/>
      <c r="AE1" s="2"/>
      <c r="AF1" s="2"/>
      <c r="AG1" s="2"/>
      <c r="AH1" s="2" t="s">
        <v>27</v>
      </c>
      <c r="AI1" s="2"/>
      <c r="AJ1" s="2"/>
      <c r="AK1" s="2"/>
      <c r="AL1" s="2"/>
      <c r="AM1" s="2" t="s">
        <v>27</v>
      </c>
      <c r="AN1" s="2"/>
      <c r="AO1" s="2"/>
      <c r="AP1" s="2"/>
      <c r="AQ1" s="2"/>
      <c r="AR1" s="2" t="s">
        <v>27</v>
      </c>
      <c r="AS1" s="2"/>
      <c r="AT1" s="2"/>
      <c r="AU1" s="2"/>
      <c r="AV1" s="2"/>
      <c r="AW1" s="2" t="s">
        <v>27</v>
      </c>
      <c r="AX1" s="2"/>
      <c r="AY1" s="2"/>
      <c r="AZ1" s="2"/>
      <c r="BA1" s="2"/>
      <c r="BB1" s="2" t="s">
        <v>27</v>
      </c>
      <c r="BC1" s="2"/>
      <c r="BD1" s="2"/>
      <c r="BE1" s="2"/>
      <c r="BF1" s="2"/>
      <c r="BG1" s="2" t="s">
        <v>27</v>
      </c>
      <c r="BH1" s="2"/>
      <c r="BI1" s="2"/>
    </row>
    <row r="2" spans="1:61" x14ac:dyDescent="0.2">
      <c r="A2" s="8" t="s">
        <v>28</v>
      </c>
      <c r="B2" s="2" t="s">
        <v>257</v>
      </c>
      <c r="C2" s="2" t="s">
        <v>258</v>
      </c>
      <c r="D2" s="2" t="s">
        <v>259</v>
      </c>
      <c r="E2" s="2" t="s">
        <v>260</v>
      </c>
      <c r="F2" s="2" t="s">
        <v>261</v>
      </c>
      <c r="G2" s="2" t="s">
        <v>262</v>
      </c>
      <c r="H2" s="2" t="s">
        <v>263</v>
      </c>
      <c r="I2" s="2" t="s">
        <v>264</v>
      </c>
      <c r="J2" s="2" t="s">
        <v>265</v>
      </c>
      <c r="K2" s="2" t="s">
        <v>266</v>
      </c>
      <c r="L2" s="2" t="s">
        <v>267</v>
      </c>
      <c r="M2" s="2" t="s">
        <v>268</v>
      </c>
      <c r="N2" s="2" t="s">
        <v>269</v>
      </c>
      <c r="O2" s="2" t="s">
        <v>270</v>
      </c>
      <c r="P2" s="2" t="s">
        <v>271</v>
      </c>
      <c r="Q2" s="2" t="s">
        <v>272</v>
      </c>
      <c r="R2" s="2" t="s">
        <v>273</v>
      </c>
      <c r="S2" s="2" t="s">
        <v>274</v>
      </c>
      <c r="T2" s="2" t="s">
        <v>275</v>
      </c>
      <c r="U2" s="2" t="s">
        <v>276</v>
      </c>
      <c r="V2" s="2" t="s">
        <v>277</v>
      </c>
      <c r="W2" s="2" t="s">
        <v>278</v>
      </c>
      <c r="X2" s="2" t="s">
        <v>279</v>
      </c>
      <c r="Y2" s="2" t="s">
        <v>280</v>
      </c>
      <c r="Z2" s="2" t="s">
        <v>281</v>
      </c>
      <c r="AA2" s="2" t="s">
        <v>282</v>
      </c>
      <c r="AB2" s="2" t="s">
        <v>283</v>
      </c>
      <c r="AC2" s="2" t="s">
        <v>201</v>
      </c>
      <c r="AD2" s="2" t="s">
        <v>284</v>
      </c>
      <c r="AE2" s="2" t="s">
        <v>285</v>
      </c>
      <c r="AF2" s="2" t="s">
        <v>286</v>
      </c>
      <c r="AG2" s="2" t="s">
        <v>287</v>
      </c>
      <c r="AH2" s="2" t="s">
        <v>288</v>
      </c>
      <c r="AI2" s="2" t="s">
        <v>289</v>
      </c>
      <c r="AJ2" s="2" t="s">
        <v>290</v>
      </c>
      <c r="AK2" s="2" t="s">
        <v>291</v>
      </c>
      <c r="AL2" s="2" t="s">
        <v>292</v>
      </c>
      <c r="AM2" s="2" t="s">
        <v>293</v>
      </c>
      <c r="AN2" s="2" t="s">
        <v>294</v>
      </c>
      <c r="AO2" s="2" t="s">
        <v>295</v>
      </c>
      <c r="AP2" s="2" t="s">
        <v>296</v>
      </c>
      <c r="AQ2" s="2" t="s">
        <v>297</v>
      </c>
      <c r="AR2" s="2" t="s">
        <v>298</v>
      </c>
      <c r="AS2" s="2" t="s">
        <v>299</v>
      </c>
      <c r="AT2" s="2" t="s">
        <v>300</v>
      </c>
      <c r="AU2" s="2" t="s">
        <v>301</v>
      </c>
      <c r="AV2" s="2" t="s">
        <v>302</v>
      </c>
      <c r="AW2" s="2" t="s">
        <v>303</v>
      </c>
      <c r="AX2" s="2" t="s">
        <v>304</v>
      </c>
      <c r="AY2" s="2" t="s">
        <v>305</v>
      </c>
      <c r="AZ2" s="2" t="s">
        <v>306</v>
      </c>
      <c r="BA2" s="2" t="s">
        <v>307</v>
      </c>
      <c r="BB2" s="2" t="s">
        <v>308</v>
      </c>
      <c r="BC2" s="2" t="s">
        <v>309</v>
      </c>
      <c r="BD2" s="2" t="s">
        <v>310</v>
      </c>
      <c r="BE2" s="2" t="s">
        <v>311</v>
      </c>
      <c r="BF2" s="2" t="s">
        <v>312</v>
      </c>
      <c r="BG2" s="2" t="s">
        <v>313</v>
      </c>
      <c r="BH2" s="2" t="s">
        <v>23</v>
      </c>
      <c r="BI2" s="2" t="s">
        <v>688</v>
      </c>
    </row>
    <row r="3" spans="1:61" x14ac:dyDescent="0.2">
      <c r="A3" s="7" t="s">
        <v>34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1" x14ac:dyDescent="0.2">
      <c r="A4" s="8" t="s">
        <v>28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104</v>
      </c>
      <c r="G4" s="4" t="s">
        <v>314</v>
      </c>
      <c r="H4" s="4" t="s">
        <v>104</v>
      </c>
      <c r="I4" s="4" t="s">
        <v>104</v>
      </c>
      <c r="J4" s="4" t="s">
        <v>104</v>
      </c>
      <c r="K4" s="4" t="s">
        <v>104</v>
      </c>
      <c r="L4" s="4" t="s">
        <v>315</v>
      </c>
      <c r="M4" s="4" t="s">
        <v>104</v>
      </c>
      <c r="N4" s="4" t="s">
        <v>104</v>
      </c>
      <c r="O4" s="4" t="s">
        <v>316</v>
      </c>
      <c r="P4" s="4" t="s">
        <v>104</v>
      </c>
      <c r="Q4" s="4" t="s">
        <v>104</v>
      </c>
      <c r="R4" s="4" t="s">
        <v>104</v>
      </c>
      <c r="S4" s="4" t="s">
        <v>317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318</v>
      </c>
      <c r="Y4" s="4" t="s">
        <v>104</v>
      </c>
      <c r="Z4" s="4" t="s">
        <v>104</v>
      </c>
      <c r="AA4" s="4" t="s">
        <v>319</v>
      </c>
      <c r="AB4" s="4" t="s">
        <v>104</v>
      </c>
      <c r="AC4" s="4" t="s">
        <v>104</v>
      </c>
      <c r="AD4" s="4" t="s">
        <v>104</v>
      </c>
      <c r="AE4" s="4" t="s">
        <v>104</v>
      </c>
      <c r="AF4" s="4" t="s">
        <v>104</v>
      </c>
      <c r="AG4" s="4" t="s">
        <v>104</v>
      </c>
      <c r="AH4" s="4" t="s">
        <v>216</v>
      </c>
      <c r="AI4" s="4" t="s">
        <v>104</v>
      </c>
      <c r="AJ4" s="4" t="s">
        <v>104</v>
      </c>
      <c r="AK4" s="4" t="s">
        <v>104</v>
      </c>
      <c r="AL4" s="4" t="s">
        <v>320</v>
      </c>
      <c r="AM4" s="4" t="s">
        <v>104</v>
      </c>
      <c r="AN4" s="4" t="s">
        <v>104</v>
      </c>
      <c r="AO4" s="4" t="s">
        <v>104</v>
      </c>
      <c r="AP4" s="4" t="s">
        <v>104</v>
      </c>
      <c r="AQ4" s="4" t="s">
        <v>321</v>
      </c>
      <c r="AR4" s="4" t="s">
        <v>322</v>
      </c>
      <c r="AS4" s="4" t="s">
        <v>104</v>
      </c>
      <c r="AT4" s="4" t="s">
        <v>323</v>
      </c>
      <c r="AU4" s="4" t="s">
        <v>32</v>
      </c>
      <c r="AV4" s="4" t="s">
        <v>33</v>
      </c>
      <c r="AW4" s="4" t="s">
        <v>324</v>
      </c>
      <c r="AX4" s="4" t="s">
        <v>325</v>
      </c>
      <c r="AY4" s="4" t="s">
        <v>326</v>
      </c>
      <c r="AZ4" s="4" t="s">
        <v>104</v>
      </c>
      <c r="BA4" s="4" t="s">
        <v>327</v>
      </c>
      <c r="BB4" s="4" t="s">
        <v>104</v>
      </c>
      <c r="BC4" s="4" t="s">
        <v>104</v>
      </c>
      <c r="BD4" s="4" t="s">
        <v>104</v>
      </c>
      <c r="BE4" s="4" t="s">
        <v>104</v>
      </c>
      <c r="BF4" s="4" t="s">
        <v>78</v>
      </c>
      <c r="BG4" s="4" t="s">
        <v>104</v>
      </c>
      <c r="BH4" s="4"/>
      <c r="BI4" s="4"/>
    </row>
    <row r="5" spans="1:61" x14ac:dyDescent="0.2">
      <c r="A5" s="8" t="s">
        <v>699</v>
      </c>
      <c r="B5" s="17" t="s">
        <v>24</v>
      </c>
      <c r="C5" s="17" t="s">
        <v>24</v>
      </c>
      <c r="D5" s="17" t="s">
        <v>24</v>
      </c>
      <c r="E5" s="17" t="s">
        <v>24</v>
      </c>
      <c r="F5" s="17" t="s">
        <v>24</v>
      </c>
      <c r="G5" s="4" t="s">
        <v>24</v>
      </c>
      <c r="H5" s="4">
        <v>216</v>
      </c>
      <c r="I5" s="4">
        <v>179</v>
      </c>
      <c r="J5" s="4" t="s">
        <v>24</v>
      </c>
      <c r="K5" s="4" t="s">
        <v>24</v>
      </c>
      <c r="L5" s="4" t="s">
        <v>24</v>
      </c>
      <c r="M5" s="4">
        <v>151</v>
      </c>
      <c r="N5" s="4">
        <v>118</v>
      </c>
      <c r="O5" s="17" t="s">
        <v>24</v>
      </c>
      <c r="P5" s="17" t="s">
        <v>24</v>
      </c>
      <c r="Q5" s="4">
        <v>193</v>
      </c>
      <c r="R5" s="4">
        <v>89</v>
      </c>
      <c r="S5" s="4">
        <v>100</v>
      </c>
      <c r="T5" s="17" t="s">
        <v>24</v>
      </c>
      <c r="U5" s="17" t="s">
        <v>24</v>
      </c>
      <c r="V5" s="17" t="s">
        <v>24</v>
      </c>
      <c r="W5" s="17" t="s">
        <v>24</v>
      </c>
      <c r="X5" s="4">
        <v>97</v>
      </c>
      <c r="Y5" s="17" t="s">
        <v>24</v>
      </c>
      <c r="Z5" s="17" t="s">
        <v>24</v>
      </c>
      <c r="AA5" s="4">
        <v>16</v>
      </c>
      <c r="AB5" s="17" t="s">
        <v>24</v>
      </c>
      <c r="AC5" s="17" t="s">
        <v>24</v>
      </c>
      <c r="AD5" s="17" t="s">
        <v>24</v>
      </c>
      <c r="AE5" s="17" t="s">
        <v>24</v>
      </c>
      <c r="AF5" s="4">
        <v>28</v>
      </c>
      <c r="AG5" s="4">
        <v>75</v>
      </c>
      <c r="AH5" s="4">
        <v>27</v>
      </c>
      <c r="AI5" s="17" t="s">
        <v>24</v>
      </c>
      <c r="AJ5" s="4">
        <v>83</v>
      </c>
      <c r="AK5" s="17">
        <v>116</v>
      </c>
      <c r="AL5" s="4">
        <v>37</v>
      </c>
      <c r="AM5" s="17" t="s">
        <v>24</v>
      </c>
      <c r="AN5" s="17" t="s">
        <v>24</v>
      </c>
      <c r="AO5" s="17">
        <v>24</v>
      </c>
      <c r="AP5" s="17" t="s">
        <v>24</v>
      </c>
      <c r="AQ5" s="4">
        <v>17</v>
      </c>
      <c r="AR5" s="4">
        <v>21</v>
      </c>
      <c r="AS5" s="17" t="s">
        <v>24</v>
      </c>
      <c r="AT5" s="4">
        <v>130</v>
      </c>
      <c r="AU5" s="4">
        <v>106</v>
      </c>
      <c r="AV5" s="17" t="s">
        <v>24</v>
      </c>
      <c r="AW5" s="4">
        <v>101</v>
      </c>
      <c r="AX5" s="4">
        <v>41</v>
      </c>
      <c r="AY5" s="17" t="s">
        <v>24</v>
      </c>
      <c r="AZ5" s="17" t="s">
        <v>24</v>
      </c>
      <c r="BA5" s="17" t="s">
        <v>24</v>
      </c>
      <c r="BB5" s="17" t="s">
        <v>24</v>
      </c>
      <c r="BC5" s="17" t="s">
        <v>24</v>
      </c>
      <c r="BD5" s="4">
        <v>26</v>
      </c>
      <c r="BE5" s="4">
        <v>18</v>
      </c>
      <c r="BF5" s="4">
        <v>22</v>
      </c>
      <c r="BG5" s="17" t="s">
        <v>24</v>
      </c>
      <c r="BH5" s="17"/>
      <c r="BI5" s="17"/>
    </row>
    <row r="6" spans="1:61" x14ac:dyDescent="0.2">
      <c r="A6" s="8" t="s">
        <v>45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  <c r="N6" s="4" t="s">
        <v>13</v>
      </c>
      <c r="O6" s="4" t="s">
        <v>13</v>
      </c>
      <c r="P6" s="4" t="s">
        <v>13</v>
      </c>
      <c r="Q6" s="4" t="s">
        <v>13</v>
      </c>
      <c r="R6" s="4" t="s">
        <v>13</v>
      </c>
      <c r="S6" s="4" t="s">
        <v>13</v>
      </c>
      <c r="T6" s="4" t="s">
        <v>13</v>
      </c>
      <c r="U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  <c r="AE6" s="4" t="s">
        <v>13</v>
      </c>
      <c r="AF6" s="4" t="s">
        <v>13</v>
      </c>
      <c r="AG6" s="4" t="s">
        <v>13</v>
      </c>
      <c r="AH6" s="4" t="s">
        <v>13</v>
      </c>
      <c r="AI6" s="4" t="s">
        <v>13</v>
      </c>
      <c r="AJ6" s="4" t="s">
        <v>13</v>
      </c>
      <c r="AK6" s="4" t="s">
        <v>13</v>
      </c>
      <c r="AL6" s="4" t="s">
        <v>13</v>
      </c>
      <c r="AM6" s="4" t="s">
        <v>13</v>
      </c>
      <c r="AN6" s="4" t="s">
        <v>13</v>
      </c>
      <c r="AO6" s="4" t="s">
        <v>13</v>
      </c>
      <c r="AP6" s="4" t="s">
        <v>13</v>
      </c>
      <c r="AQ6" s="4" t="s">
        <v>13</v>
      </c>
      <c r="AR6" s="4" t="s">
        <v>13</v>
      </c>
      <c r="AS6" s="4" t="s">
        <v>13</v>
      </c>
      <c r="AT6" s="4" t="s">
        <v>13</v>
      </c>
      <c r="AU6" s="4" t="s">
        <v>13</v>
      </c>
      <c r="AV6" s="4" t="s">
        <v>13</v>
      </c>
      <c r="AW6" s="4" t="s">
        <v>13</v>
      </c>
      <c r="AX6" s="4" t="s">
        <v>13</v>
      </c>
      <c r="AY6" s="4" t="s">
        <v>13</v>
      </c>
      <c r="AZ6" s="4" t="s">
        <v>13</v>
      </c>
      <c r="BA6" s="4" t="s">
        <v>13</v>
      </c>
      <c r="BB6" s="4" t="s">
        <v>13</v>
      </c>
      <c r="BC6" s="4" t="s">
        <v>13</v>
      </c>
      <c r="BD6" s="4" t="s">
        <v>13</v>
      </c>
      <c r="BE6" s="4" t="s">
        <v>13</v>
      </c>
      <c r="BF6" s="4" t="s">
        <v>13</v>
      </c>
      <c r="BG6" s="4" t="s">
        <v>13</v>
      </c>
      <c r="BH6" s="4" t="s">
        <v>13</v>
      </c>
      <c r="BI6" s="4" t="s">
        <v>13</v>
      </c>
    </row>
    <row r="7" spans="1:61" x14ac:dyDescent="0.2">
      <c r="A7" s="8" t="s">
        <v>46</v>
      </c>
      <c r="B7" s="4" t="s">
        <v>638</v>
      </c>
      <c r="C7" s="4" t="s">
        <v>638</v>
      </c>
      <c r="D7" s="4" t="s">
        <v>654</v>
      </c>
      <c r="E7" s="4" t="s">
        <v>641</v>
      </c>
      <c r="F7" s="4" t="s">
        <v>638</v>
      </c>
      <c r="G7" s="4" t="s">
        <v>654</v>
      </c>
      <c r="H7" s="4" t="s">
        <v>654</v>
      </c>
      <c r="I7" s="4" t="s">
        <v>638</v>
      </c>
      <c r="J7" s="4" t="s">
        <v>638</v>
      </c>
      <c r="K7" s="4" t="s">
        <v>638</v>
      </c>
      <c r="L7" s="4" t="s">
        <v>643</v>
      </c>
      <c r="M7" s="4" t="s">
        <v>654</v>
      </c>
      <c r="N7" s="4" t="s">
        <v>638</v>
      </c>
      <c r="O7" s="4" t="s">
        <v>641</v>
      </c>
      <c r="P7" s="4" t="s">
        <v>638</v>
      </c>
      <c r="Q7" s="4" t="s">
        <v>654</v>
      </c>
      <c r="R7" s="4" t="s">
        <v>638</v>
      </c>
      <c r="S7" s="4" t="s">
        <v>638</v>
      </c>
      <c r="T7" s="4" t="s">
        <v>638</v>
      </c>
      <c r="U7" s="4" t="s">
        <v>643</v>
      </c>
      <c r="V7" s="4" t="s">
        <v>638</v>
      </c>
      <c r="W7" s="4" t="s">
        <v>641</v>
      </c>
      <c r="X7" s="4" t="s">
        <v>638</v>
      </c>
      <c r="Y7" s="4" t="s">
        <v>638</v>
      </c>
      <c r="Z7" s="4" t="s">
        <v>638</v>
      </c>
      <c r="AA7" s="4" t="s">
        <v>638</v>
      </c>
      <c r="AB7" s="4" t="s">
        <v>643</v>
      </c>
      <c r="AC7" s="4" t="s">
        <v>638</v>
      </c>
      <c r="AD7" s="4" t="s">
        <v>638</v>
      </c>
      <c r="AE7" s="4" t="s">
        <v>641</v>
      </c>
      <c r="AF7" s="4" t="s">
        <v>638</v>
      </c>
      <c r="AG7" s="4" t="s">
        <v>638</v>
      </c>
      <c r="AH7" s="4" t="s">
        <v>638</v>
      </c>
      <c r="AI7" s="4" t="s">
        <v>638</v>
      </c>
      <c r="AJ7" s="4" t="s">
        <v>650</v>
      </c>
      <c r="AK7" s="4" t="s">
        <v>638</v>
      </c>
      <c r="AL7" s="4" t="s">
        <v>638</v>
      </c>
      <c r="AM7" s="4" t="s">
        <v>638</v>
      </c>
      <c r="AN7" s="4" t="s">
        <v>638</v>
      </c>
      <c r="AO7" s="4" t="s">
        <v>638</v>
      </c>
      <c r="AP7" s="4" t="s">
        <v>638</v>
      </c>
      <c r="AQ7" s="4" t="s">
        <v>646</v>
      </c>
      <c r="AR7" s="4" t="s">
        <v>641</v>
      </c>
      <c r="AS7" s="4" t="s">
        <v>638</v>
      </c>
      <c r="AT7" s="4" t="s">
        <v>641</v>
      </c>
      <c r="AU7" s="4" t="s">
        <v>641</v>
      </c>
      <c r="AV7" s="4" t="s">
        <v>641</v>
      </c>
      <c r="AW7" s="4" t="s">
        <v>638</v>
      </c>
      <c r="AX7" s="4" t="s">
        <v>638</v>
      </c>
      <c r="AY7" s="4" t="s">
        <v>641</v>
      </c>
      <c r="AZ7" s="4" t="s">
        <v>643</v>
      </c>
      <c r="BA7" s="4" t="s">
        <v>641</v>
      </c>
      <c r="BB7" s="4" t="s">
        <v>638</v>
      </c>
      <c r="BC7" s="4" t="s">
        <v>638</v>
      </c>
      <c r="BD7" s="4" t="s">
        <v>638</v>
      </c>
      <c r="BE7" s="4" t="s">
        <v>638</v>
      </c>
      <c r="BF7" s="4" t="s">
        <v>641</v>
      </c>
      <c r="BG7" s="4" t="s">
        <v>650</v>
      </c>
      <c r="BH7" s="4" t="s">
        <v>24</v>
      </c>
      <c r="BI7" s="4" t="s">
        <v>24</v>
      </c>
    </row>
    <row r="8" spans="1:61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2">
      <c r="A9" s="8" t="s">
        <v>696</v>
      </c>
      <c r="B9" s="4">
        <v>134</v>
      </c>
      <c r="C9" s="4">
        <v>139</v>
      </c>
      <c r="D9" s="4">
        <v>119</v>
      </c>
      <c r="E9" s="4">
        <v>174</v>
      </c>
      <c r="F9" s="4">
        <v>164</v>
      </c>
      <c r="G9" s="4">
        <v>4</v>
      </c>
      <c r="H9" s="4">
        <v>93</v>
      </c>
      <c r="I9" s="4">
        <v>93</v>
      </c>
      <c r="J9" s="4">
        <v>109</v>
      </c>
      <c r="K9" s="4">
        <v>207</v>
      </c>
      <c r="L9" s="4">
        <v>54</v>
      </c>
      <c r="M9" s="4">
        <v>5</v>
      </c>
      <c r="N9" s="4">
        <v>207</v>
      </c>
      <c r="O9" s="4">
        <v>269</v>
      </c>
      <c r="P9" s="4">
        <v>102</v>
      </c>
      <c r="Q9" s="4">
        <v>107</v>
      </c>
      <c r="R9" s="4">
        <v>282</v>
      </c>
      <c r="S9" s="4">
        <v>290</v>
      </c>
      <c r="T9" s="4">
        <v>122</v>
      </c>
      <c r="U9" s="4">
        <v>85</v>
      </c>
      <c r="V9" s="4">
        <v>215</v>
      </c>
      <c r="W9" s="4">
        <v>176</v>
      </c>
      <c r="X9" s="4">
        <v>233</v>
      </c>
      <c r="Y9" s="4">
        <v>233</v>
      </c>
      <c r="Z9" s="4">
        <v>104</v>
      </c>
      <c r="AA9" s="4">
        <v>553</v>
      </c>
      <c r="AB9" s="4">
        <v>89</v>
      </c>
      <c r="AC9" s="4">
        <v>207</v>
      </c>
      <c r="AD9" s="4">
        <v>213</v>
      </c>
      <c r="AE9" s="4">
        <v>118</v>
      </c>
      <c r="AF9" s="4">
        <v>264</v>
      </c>
      <c r="AG9" s="4">
        <v>250</v>
      </c>
      <c r="AH9" s="4">
        <v>212</v>
      </c>
      <c r="AI9" s="4">
        <v>178</v>
      </c>
      <c r="AJ9" s="4">
        <v>167</v>
      </c>
      <c r="AK9" s="4">
        <v>139</v>
      </c>
      <c r="AL9" s="4">
        <v>339</v>
      </c>
      <c r="AM9" s="4">
        <v>397</v>
      </c>
      <c r="AN9" s="4">
        <v>237</v>
      </c>
      <c r="AO9" s="4">
        <v>334</v>
      </c>
      <c r="AP9" s="4">
        <v>263</v>
      </c>
      <c r="AQ9" s="4">
        <v>605</v>
      </c>
      <c r="AR9" s="4">
        <v>325</v>
      </c>
      <c r="AS9" s="4">
        <v>115</v>
      </c>
      <c r="AT9" s="4">
        <v>177</v>
      </c>
      <c r="AU9" s="4">
        <v>263</v>
      </c>
      <c r="AV9" s="4">
        <v>242</v>
      </c>
      <c r="AW9" s="4">
        <v>167</v>
      </c>
      <c r="AX9" s="4">
        <v>355</v>
      </c>
      <c r="AY9" s="4">
        <v>205</v>
      </c>
      <c r="AZ9" s="4">
        <v>58</v>
      </c>
      <c r="BA9" s="4">
        <v>107</v>
      </c>
      <c r="BB9" s="4">
        <v>110</v>
      </c>
      <c r="BC9" s="4">
        <v>292</v>
      </c>
      <c r="BD9" s="4">
        <v>411</v>
      </c>
      <c r="BE9" s="4">
        <v>468</v>
      </c>
      <c r="BF9" s="4">
        <v>258</v>
      </c>
      <c r="BG9" s="4">
        <v>183</v>
      </c>
      <c r="BH9" s="4">
        <f>ROUND(AVERAGE(B9:BG9),0)</f>
        <v>207</v>
      </c>
      <c r="BI9" s="4">
        <f>IF(COUNTIF(B7:BG7,"DW")&gt;0,ROUND(AVERAGEIF(B7:BG7,"DW",B9:BG9),0),"--")</f>
        <v>233</v>
      </c>
    </row>
    <row r="10" spans="1:61" x14ac:dyDescent="0.2">
      <c r="A10" s="8" t="s">
        <v>47</v>
      </c>
      <c r="B10" s="4">
        <v>97</v>
      </c>
      <c r="C10" s="4">
        <v>85</v>
      </c>
      <c r="D10" s="4">
        <v>0</v>
      </c>
      <c r="E10" s="4">
        <v>122</v>
      </c>
      <c r="F10" s="4">
        <v>102</v>
      </c>
      <c r="G10" s="4">
        <v>0</v>
      </c>
      <c r="H10" s="4">
        <v>21</v>
      </c>
      <c r="I10" s="4">
        <v>49</v>
      </c>
      <c r="J10" s="4">
        <v>85</v>
      </c>
      <c r="K10" s="4">
        <v>148</v>
      </c>
      <c r="L10" s="4">
        <v>29</v>
      </c>
      <c r="M10" s="4">
        <v>0</v>
      </c>
      <c r="N10" s="4">
        <v>161</v>
      </c>
      <c r="O10" s="4">
        <v>235</v>
      </c>
      <c r="P10" s="4">
        <v>44</v>
      </c>
      <c r="Q10" s="4">
        <v>0</v>
      </c>
      <c r="R10" s="4">
        <v>207</v>
      </c>
      <c r="S10" s="4">
        <v>104</v>
      </c>
      <c r="T10" s="4">
        <v>98</v>
      </c>
      <c r="U10" s="4">
        <v>50</v>
      </c>
      <c r="V10" s="4">
        <v>114</v>
      </c>
      <c r="W10" s="4">
        <v>102</v>
      </c>
      <c r="X10" s="4">
        <v>173</v>
      </c>
      <c r="Y10" s="4">
        <v>148</v>
      </c>
      <c r="Z10" s="4">
        <v>65</v>
      </c>
      <c r="AA10" s="4">
        <v>365</v>
      </c>
      <c r="AB10" s="4">
        <v>59</v>
      </c>
      <c r="AC10" s="4">
        <v>149</v>
      </c>
      <c r="AD10" s="4">
        <v>187</v>
      </c>
      <c r="AE10" s="4">
        <v>97</v>
      </c>
      <c r="AF10" s="4">
        <v>165</v>
      </c>
      <c r="AG10" s="4">
        <v>200</v>
      </c>
      <c r="AH10" s="4">
        <v>170</v>
      </c>
      <c r="AI10" s="4">
        <v>130</v>
      </c>
      <c r="AJ10" s="4">
        <v>134</v>
      </c>
      <c r="AK10" s="4">
        <v>107</v>
      </c>
      <c r="AL10" s="4">
        <v>271</v>
      </c>
      <c r="AM10" s="4">
        <v>225</v>
      </c>
      <c r="AN10" s="4">
        <v>177</v>
      </c>
      <c r="AO10" s="4">
        <v>221</v>
      </c>
      <c r="AP10" s="4">
        <v>147</v>
      </c>
      <c r="AQ10" s="4">
        <v>289</v>
      </c>
      <c r="AR10" s="4">
        <v>274</v>
      </c>
      <c r="AS10" s="4">
        <v>64</v>
      </c>
      <c r="AT10" s="4">
        <v>146</v>
      </c>
      <c r="AU10" s="4">
        <v>210</v>
      </c>
      <c r="AV10" s="4">
        <v>196</v>
      </c>
      <c r="AW10" s="4">
        <v>123</v>
      </c>
      <c r="AX10" s="4">
        <v>261</v>
      </c>
      <c r="AY10" s="4">
        <v>168</v>
      </c>
      <c r="AZ10" s="4">
        <v>48</v>
      </c>
      <c r="BA10" s="4">
        <v>32</v>
      </c>
      <c r="BB10" s="4">
        <v>82</v>
      </c>
      <c r="BC10" s="4">
        <v>155</v>
      </c>
      <c r="BD10" s="4">
        <v>219</v>
      </c>
      <c r="BE10" s="4">
        <v>349</v>
      </c>
      <c r="BF10" s="4">
        <v>203</v>
      </c>
      <c r="BG10" s="4">
        <v>106</v>
      </c>
      <c r="BH10" s="4">
        <f>ROUND(AVERAGE(B10:BG10),0)</f>
        <v>137</v>
      </c>
      <c r="BI10" s="4">
        <f>IF(COUNTIF(B7:BG7,"DW")&gt;0,ROUND(AVERAGEIF(B7:BG7,"DW",B10:BG10),0),"--")</f>
        <v>156</v>
      </c>
    </row>
    <row r="11" spans="1:61" x14ac:dyDescent="0.2">
      <c r="A11" s="8" t="s">
        <v>48</v>
      </c>
      <c r="B11" s="4" t="s">
        <v>50</v>
      </c>
      <c r="C11" s="4" t="s">
        <v>50</v>
      </c>
      <c r="D11" s="4" t="s">
        <v>50</v>
      </c>
      <c r="E11" s="4" t="s">
        <v>49</v>
      </c>
      <c r="F11" s="4" t="s">
        <v>50</v>
      </c>
      <c r="G11" s="4" t="s">
        <v>51</v>
      </c>
      <c r="H11" s="4" t="s">
        <v>50</v>
      </c>
      <c r="I11" s="4" t="s">
        <v>50</v>
      </c>
      <c r="J11" s="4" t="s">
        <v>50</v>
      </c>
      <c r="K11" s="4" t="s">
        <v>49</v>
      </c>
      <c r="L11" s="4" t="s">
        <v>50</v>
      </c>
      <c r="M11" s="4" t="s">
        <v>49</v>
      </c>
      <c r="N11" s="4" t="s">
        <v>49</v>
      </c>
      <c r="O11" s="4" t="s">
        <v>50</v>
      </c>
      <c r="P11" s="4" t="s">
        <v>49</v>
      </c>
      <c r="Q11" s="4" t="s">
        <v>49</v>
      </c>
      <c r="R11" s="4" t="s">
        <v>50</v>
      </c>
      <c r="S11" s="4" t="s">
        <v>50</v>
      </c>
      <c r="T11" s="4" t="s">
        <v>51</v>
      </c>
      <c r="U11" s="4" t="s">
        <v>49</v>
      </c>
      <c r="V11" s="4" t="s">
        <v>50</v>
      </c>
      <c r="W11" s="4" t="s">
        <v>49</v>
      </c>
      <c r="X11" s="4" t="s">
        <v>49</v>
      </c>
      <c r="Y11" s="4" t="s">
        <v>49</v>
      </c>
      <c r="Z11" s="4" t="s">
        <v>51</v>
      </c>
      <c r="AA11" s="4" t="s">
        <v>51</v>
      </c>
      <c r="AB11" s="4" t="s">
        <v>49</v>
      </c>
      <c r="AC11" s="4" t="s">
        <v>49</v>
      </c>
      <c r="AD11" s="4" t="s">
        <v>49</v>
      </c>
      <c r="AE11" s="4" t="s">
        <v>50</v>
      </c>
      <c r="AF11" s="4" t="s">
        <v>49</v>
      </c>
      <c r="AG11" s="4" t="s">
        <v>50</v>
      </c>
      <c r="AH11" s="4" t="s">
        <v>49</v>
      </c>
      <c r="AI11" s="4" t="s">
        <v>50</v>
      </c>
      <c r="AJ11" s="4" t="s">
        <v>50</v>
      </c>
      <c r="AK11" s="4" t="s">
        <v>49</v>
      </c>
      <c r="AL11" s="4" t="s">
        <v>49</v>
      </c>
      <c r="AM11" s="4" t="s">
        <v>49</v>
      </c>
      <c r="AN11" s="4" t="s">
        <v>50</v>
      </c>
      <c r="AO11" s="4" t="s">
        <v>49</v>
      </c>
      <c r="AP11" s="4" t="s">
        <v>50</v>
      </c>
      <c r="AQ11" s="4" t="s">
        <v>50</v>
      </c>
      <c r="AR11" s="4" t="s">
        <v>50</v>
      </c>
      <c r="AS11" s="4" t="s">
        <v>50</v>
      </c>
      <c r="AT11" s="4" t="s">
        <v>49</v>
      </c>
      <c r="AU11" s="4" t="s">
        <v>49</v>
      </c>
      <c r="AV11" s="4" t="s">
        <v>50</v>
      </c>
      <c r="AW11" s="4" t="s">
        <v>49</v>
      </c>
      <c r="AX11" s="4" t="s">
        <v>49</v>
      </c>
      <c r="AY11" s="4" t="s">
        <v>50</v>
      </c>
      <c r="AZ11" s="4" t="s">
        <v>49</v>
      </c>
      <c r="BA11" s="4" t="s">
        <v>49</v>
      </c>
      <c r="BB11" s="4" t="s">
        <v>50</v>
      </c>
      <c r="BC11" s="4" t="s">
        <v>50</v>
      </c>
      <c r="BD11" s="4" t="s">
        <v>50</v>
      </c>
      <c r="BE11" s="4" t="s">
        <v>49</v>
      </c>
      <c r="BF11" s="4" t="s">
        <v>49</v>
      </c>
      <c r="BG11" s="4" t="s">
        <v>50</v>
      </c>
      <c r="BH11" s="4"/>
      <c r="BI11" s="4"/>
    </row>
    <row r="12" spans="1:61" x14ac:dyDescent="0.2">
      <c r="A12" s="8" t="s">
        <v>695</v>
      </c>
      <c r="B12" s="5">
        <v>25.87</v>
      </c>
      <c r="C12" s="5">
        <v>7.87</v>
      </c>
      <c r="D12" s="5">
        <v>5.16</v>
      </c>
      <c r="E12" s="5">
        <v>5.15</v>
      </c>
      <c r="F12" s="5">
        <v>31.98</v>
      </c>
      <c r="G12" s="5">
        <v>5.84</v>
      </c>
      <c r="H12" s="5">
        <v>6.34</v>
      </c>
      <c r="I12" s="5">
        <v>3.11</v>
      </c>
      <c r="J12" s="5">
        <v>0.51</v>
      </c>
      <c r="K12" s="5">
        <v>16.78</v>
      </c>
      <c r="L12" s="5">
        <v>10.220000000000001</v>
      </c>
      <c r="M12" s="5">
        <v>3.74</v>
      </c>
      <c r="N12" s="5">
        <v>8.56</v>
      </c>
      <c r="O12" s="5">
        <v>1.72</v>
      </c>
      <c r="P12" s="5">
        <v>6.81</v>
      </c>
      <c r="Q12" s="5">
        <v>10.1</v>
      </c>
      <c r="R12" s="5">
        <v>28.23</v>
      </c>
      <c r="S12" s="5">
        <v>20.61</v>
      </c>
      <c r="T12" s="5">
        <v>1.1399999999999999</v>
      </c>
      <c r="U12" s="5">
        <v>1.56</v>
      </c>
      <c r="V12" s="5">
        <v>14.4</v>
      </c>
      <c r="W12" s="5">
        <v>1.75</v>
      </c>
      <c r="X12" s="5">
        <v>6.29</v>
      </c>
      <c r="Y12" s="5">
        <v>7.02</v>
      </c>
      <c r="Z12" s="5">
        <v>12.52</v>
      </c>
      <c r="AA12" s="5">
        <v>16.57</v>
      </c>
      <c r="AB12" s="5">
        <v>1.94</v>
      </c>
      <c r="AC12" s="5">
        <v>26.65</v>
      </c>
      <c r="AD12" s="5">
        <v>26.7</v>
      </c>
      <c r="AE12" s="5">
        <v>1.49</v>
      </c>
      <c r="AF12" s="5">
        <v>37</v>
      </c>
      <c r="AG12" s="5">
        <v>7.75</v>
      </c>
      <c r="AH12" s="5">
        <v>39.93</v>
      </c>
      <c r="AI12" s="5">
        <v>20.68</v>
      </c>
      <c r="AJ12" s="5">
        <v>62.31</v>
      </c>
      <c r="AK12" s="5">
        <v>27.92</v>
      </c>
      <c r="AL12" s="5">
        <v>7.72</v>
      </c>
      <c r="AM12" s="5">
        <v>4.3</v>
      </c>
      <c r="AN12" s="5">
        <v>6.12</v>
      </c>
      <c r="AO12" s="5">
        <v>4.67</v>
      </c>
      <c r="AP12" s="5">
        <v>27.36</v>
      </c>
      <c r="AQ12" s="5">
        <v>22.16</v>
      </c>
      <c r="AR12" s="5">
        <v>6.1</v>
      </c>
      <c r="AS12" s="5">
        <v>2.34</v>
      </c>
      <c r="AT12" s="5">
        <v>4.96</v>
      </c>
      <c r="AU12" s="5">
        <v>3.96</v>
      </c>
      <c r="AV12" s="5">
        <v>1.86</v>
      </c>
      <c r="AW12" s="5">
        <v>6.24</v>
      </c>
      <c r="AX12" s="5">
        <v>24.11</v>
      </c>
      <c r="AY12" s="5">
        <v>0.28000000000000003</v>
      </c>
      <c r="AZ12" s="5">
        <v>1.29</v>
      </c>
      <c r="BA12" s="5">
        <v>1.54</v>
      </c>
      <c r="BB12" s="5">
        <v>3.91</v>
      </c>
      <c r="BC12" s="5">
        <v>14.8</v>
      </c>
      <c r="BD12" s="5">
        <v>20.91</v>
      </c>
      <c r="BE12" s="5">
        <v>13.5</v>
      </c>
      <c r="BF12" s="5">
        <v>4.82</v>
      </c>
      <c r="BG12" s="5">
        <v>6.98</v>
      </c>
      <c r="BH12" s="4">
        <f>ROUND(AVERAGE(B12:BG12),2)</f>
        <v>12.11</v>
      </c>
      <c r="BI12" s="4">
        <f>IF(COUNTIF(B7:BG7,"DW")&gt;0,ROUND(AVERAGEIF(B7:BG7,"DW",B12:BG12),2),"--")</f>
        <v>15.17</v>
      </c>
    </row>
    <row r="13" spans="1:61" x14ac:dyDescent="0.2">
      <c r="A13" s="7" t="s">
        <v>52</v>
      </c>
      <c r="B13" s="5">
        <v>4.92</v>
      </c>
      <c r="C13" s="5">
        <v>3.05</v>
      </c>
      <c r="D13" s="5">
        <v>2.97</v>
      </c>
      <c r="E13" s="5">
        <v>5.47</v>
      </c>
      <c r="F13" s="5">
        <v>6.62</v>
      </c>
      <c r="G13" s="5">
        <v>2.71</v>
      </c>
      <c r="H13" s="5">
        <v>4.1100000000000003</v>
      </c>
      <c r="I13" s="5">
        <v>2.35</v>
      </c>
      <c r="J13" s="5">
        <v>2.04</v>
      </c>
      <c r="K13" s="5">
        <v>4</v>
      </c>
      <c r="L13" s="5">
        <v>12.14</v>
      </c>
      <c r="M13" s="5">
        <v>2.33</v>
      </c>
      <c r="N13" s="5">
        <v>3.88</v>
      </c>
      <c r="O13" s="5">
        <v>5.41</v>
      </c>
      <c r="P13" s="5">
        <v>1.53</v>
      </c>
      <c r="Q13" s="5">
        <v>2.2000000000000002</v>
      </c>
      <c r="R13" s="5">
        <v>4.18</v>
      </c>
      <c r="S13" s="5">
        <v>5.44</v>
      </c>
      <c r="T13" s="5">
        <v>2.64</v>
      </c>
      <c r="U13" s="5">
        <v>1.42</v>
      </c>
      <c r="V13" s="5">
        <v>4.0599999999999996</v>
      </c>
      <c r="W13" s="5">
        <v>2.31</v>
      </c>
      <c r="X13" s="5">
        <v>5.81</v>
      </c>
      <c r="Y13" s="5">
        <v>3.21</v>
      </c>
      <c r="Z13" s="5">
        <v>3.59</v>
      </c>
      <c r="AA13" s="5">
        <v>3.98</v>
      </c>
      <c r="AB13" s="5">
        <v>3.17</v>
      </c>
      <c r="AC13" s="5">
        <v>8.4</v>
      </c>
      <c r="AD13" s="5">
        <v>9.58</v>
      </c>
      <c r="AE13" s="5">
        <v>8.56</v>
      </c>
      <c r="AF13" s="5">
        <v>6.36</v>
      </c>
      <c r="AG13" s="5">
        <v>3.08</v>
      </c>
      <c r="AH13" s="5">
        <v>9.86</v>
      </c>
      <c r="AI13" s="5">
        <v>4.7</v>
      </c>
      <c r="AJ13" s="5">
        <v>7.8</v>
      </c>
      <c r="AK13" s="5">
        <v>16.13</v>
      </c>
      <c r="AL13" s="5">
        <v>4.74</v>
      </c>
      <c r="AM13" s="5">
        <v>3.87</v>
      </c>
      <c r="AN13" s="5">
        <v>3.08</v>
      </c>
      <c r="AO13" s="5">
        <v>5.56</v>
      </c>
      <c r="AP13" s="5">
        <v>4.4400000000000004</v>
      </c>
      <c r="AQ13" s="5">
        <v>4.3499999999999996</v>
      </c>
      <c r="AR13" s="5">
        <v>4.78</v>
      </c>
      <c r="AS13" s="5">
        <v>2.1</v>
      </c>
      <c r="AT13" s="5">
        <v>5.26</v>
      </c>
      <c r="AU13" s="5">
        <v>5.15</v>
      </c>
      <c r="AV13" s="5">
        <v>3.87</v>
      </c>
      <c r="AW13" s="5">
        <v>4.51</v>
      </c>
      <c r="AX13" s="5">
        <v>9.7899999999999991</v>
      </c>
      <c r="AY13" s="5">
        <v>3.57</v>
      </c>
      <c r="AZ13" s="5">
        <v>1.49</v>
      </c>
      <c r="BA13" s="5">
        <v>1.58</v>
      </c>
      <c r="BB13" s="5">
        <v>1.72</v>
      </c>
      <c r="BC13" s="5">
        <v>2.77</v>
      </c>
      <c r="BD13" s="5">
        <v>3.01</v>
      </c>
      <c r="BE13" s="5">
        <v>3.47</v>
      </c>
      <c r="BF13" s="5">
        <v>4.21</v>
      </c>
      <c r="BG13" s="5">
        <v>2.58</v>
      </c>
      <c r="BH13" s="4"/>
      <c r="BI13" s="4"/>
    </row>
    <row r="14" spans="1:61" x14ac:dyDescent="0.2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2">
      <c r="A15" s="8" t="s">
        <v>55</v>
      </c>
      <c r="B15" s="5">
        <v>1.620000004768372</v>
      </c>
      <c r="C15" s="5">
        <v>1.7100000381469731</v>
      </c>
      <c r="D15" s="5">
        <v>2.220000028610229</v>
      </c>
      <c r="E15" s="5">
        <v>2.5099999904632568</v>
      </c>
      <c r="F15" s="5">
        <v>3.4000000953674321</v>
      </c>
      <c r="G15" s="5">
        <v>-1.429999947547913</v>
      </c>
      <c r="H15" s="5">
        <v>1.7599999904632571</v>
      </c>
      <c r="I15" s="5">
        <v>2.0399999618530269</v>
      </c>
      <c r="J15" s="5">
        <v>2.470000028610229</v>
      </c>
      <c r="K15" s="5">
        <v>2.9800000190734859</v>
      </c>
      <c r="L15" s="5">
        <v>1.860000014305115</v>
      </c>
      <c r="M15" s="5">
        <v>-1.6599999666213989</v>
      </c>
      <c r="N15" s="5">
        <v>3.1400001049041748</v>
      </c>
      <c r="O15" s="5">
        <v>3.2400000095367432</v>
      </c>
      <c r="P15" s="5">
        <v>2.1400001049041748</v>
      </c>
      <c r="Q15" s="5">
        <v>2.4200000762939449</v>
      </c>
      <c r="R15" s="5">
        <v>3.4500000476837158</v>
      </c>
      <c r="S15" s="5">
        <v>3.7000000476837158</v>
      </c>
      <c r="T15" s="5">
        <v>2.2400000095367432</v>
      </c>
      <c r="U15" s="5">
        <v>1.830000042915344</v>
      </c>
      <c r="V15" s="5">
        <v>3.0199999809265141</v>
      </c>
      <c r="W15" s="5">
        <v>2.75</v>
      </c>
      <c r="X15" s="5">
        <v>3.809999942779541</v>
      </c>
      <c r="Y15" s="5">
        <v>3.309999942779541</v>
      </c>
      <c r="Z15" s="5">
        <v>2.2899999618530269</v>
      </c>
      <c r="AA15" s="5">
        <v>4.1599998474121094</v>
      </c>
      <c r="AB15" s="5">
        <v>2.0199999809265141</v>
      </c>
      <c r="AC15" s="5">
        <v>3.089999914169312</v>
      </c>
      <c r="AD15" s="5">
        <v>3.0699999332427979</v>
      </c>
      <c r="AE15" s="5">
        <v>2.440000057220459</v>
      </c>
      <c r="AF15" s="5">
        <v>3.6099998950958252</v>
      </c>
      <c r="AG15" s="5">
        <v>2.9500000476837158</v>
      </c>
      <c r="AH15" s="5">
        <v>2.720000028610229</v>
      </c>
      <c r="AI15" s="5">
        <v>2.5799999237060551</v>
      </c>
      <c r="AJ15" s="5">
        <v>2.5999999046325679</v>
      </c>
      <c r="AK15" s="5">
        <v>2.660000085830688</v>
      </c>
      <c r="AL15" s="5">
        <v>3.0499999523162842</v>
      </c>
      <c r="AM15" s="5">
        <v>3.809999942779541</v>
      </c>
      <c r="AN15" s="5">
        <v>2.9900000095367432</v>
      </c>
      <c r="AO15" s="5">
        <v>3.4600000381469731</v>
      </c>
      <c r="AP15" s="5">
        <v>3.119999885559082</v>
      </c>
      <c r="AQ15" s="5">
        <v>3.690000057220459</v>
      </c>
      <c r="AR15" s="5">
        <v>3.369999885559082</v>
      </c>
      <c r="AS15" s="5">
        <v>2.7999999523162842</v>
      </c>
      <c r="AT15" s="5">
        <v>3.089999914169312</v>
      </c>
      <c r="AU15" s="5">
        <v>3.1500000953674321</v>
      </c>
      <c r="AV15" s="5">
        <v>3.1099998950958252</v>
      </c>
      <c r="AW15" s="5">
        <v>3.3199999332427979</v>
      </c>
      <c r="AX15" s="5">
        <v>3.6700000762939449</v>
      </c>
      <c r="AY15" s="5">
        <v>3.059999942779541</v>
      </c>
      <c r="AZ15" s="5">
        <v>2.589999914169312</v>
      </c>
      <c r="BA15" s="5">
        <v>3.4800000190734859</v>
      </c>
      <c r="BB15" s="5">
        <v>3.0699999332427979</v>
      </c>
      <c r="BC15" s="5">
        <v>4.2199997901916504</v>
      </c>
      <c r="BD15" s="5">
        <v>3.940000057220459</v>
      </c>
      <c r="BE15" s="5">
        <v>3.9800000190734859</v>
      </c>
      <c r="BF15" s="5">
        <v>3.839999914169312</v>
      </c>
      <c r="BG15" s="5">
        <v>3.089999914169312</v>
      </c>
      <c r="BH15" s="4">
        <f>ROUND(AVERAGE(B15:BG15),2)</f>
        <v>2.8</v>
      </c>
      <c r="BI15" s="4">
        <f>IF(COUNTIF(B7:BG7,"DW")&gt;0,ROUND(AVERAGEIF(B7:BG7,"DW",B15:BG15),2),"--")</f>
        <v>3.07</v>
      </c>
    </row>
    <row r="16" spans="1:61" x14ac:dyDescent="0.2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2">
      <c r="A17" s="8" t="s">
        <v>694</v>
      </c>
      <c r="B17" s="5">
        <v>0.79</v>
      </c>
      <c r="C17" s="5">
        <v>0.48</v>
      </c>
      <c r="D17" s="5">
        <v>0.53</v>
      </c>
      <c r="E17" s="5">
        <v>0.54</v>
      </c>
      <c r="F17" s="5">
        <v>1.31</v>
      </c>
      <c r="G17" s="5">
        <v>0.3</v>
      </c>
      <c r="H17" s="5">
        <v>0.41</v>
      </c>
      <c r="I17" s="5">
        <v>0.31</v>
      </c>
      <c r="J17" s="5">
        <v>0.28999999999999998</v>
      </c>
      <c r="K17" s="5">
        <v>0.94</v>
      </c>
      <c r="L17" s="5">
        <v>0.63</v>
      </c>
      <c r="M17" s="5">
        <v>0.39</v>
      </c>
      <c r="N17" s="5">
        <v>0.27</v>
      </c>
      <c r="O17" s="5">
        <v>1.1499999999999999</v>
      </c>
      <c r="P17" s="5">
        <v>0.22</v>
      </c>
      <c r="Q17" s="5">
        <v>0.54</v>
      </c>
      <c r="R17" s="5">
        <v>1.07</v>
      </c>
      <c r="S17" s="5">
        <v>1.39</v>
      </c>
      <c r="T17" s="5">
        <v>0.2</v>
      </c>
      <c r="U17" s="5">
        <v>0.14000000000000001</v>
      </c>
      <c r="V17" s="5">
        <v>0.69</v>
      </c>
      <c r="W17" s="5">
        <v>0.77</v>
      </c>
      <c r="X17" s="5">
        <v>1.07</v>
      </c>
      <c r="Y17" s="5">
        <v>0.77</v>
      </c>
      <c r="Z17" s="5">
        <v>0.69</v>
      </c>
      <c r="AA17" s="5">
        <v>2.0099999999999998</v>
      </c>
      <c r="AB17" s="5">
        <v>1.1200000000000001</v>
      </c>
      <c r="AC17" s="5">
        <v>0.97</v>
      </c>
      <c r="AD17" s="5">
        <v>1.45</v>
      </c>
      <c r="AE17" s="5">
        <v>0.46</v>
      </c>
      <c r="AF17" s="5">
        <v>2.87</v>
      </c>
      <c r="AG17" s="5">
        <v>1.31</v>
      </c>
      <c r="AH17" s="5">
        <v>2.85</v>
      </c>
      <c r="AI17" s="5">
        <v>0.78</v>
      </c>
      <c r="AJ17" s="5">
        <v>3.96</v>
      </c>
      <c r="AK17" s="5">
        <v>1.79</v>
      </c>
      <c r="AL17" s="5">
        <v>1.77</v>
      </c>
      <c r="AM17" s="5">
        <v>0.51</v>
      </c>
      <c r="AN17" s="5">
        <v>0.94</v>
      </c>
      <c r="AO17" s="5">
        <v>1.82</v>
      </c>
      <c r="AP17" s="5">
        <v>1.03</v>
      </c>
      <c r="AQ17" s="5">
        <v>2.99</v>
      </c>
      <c r="AR17" s="5">
        <v>5.17</v>
      </c>
      <c r="AS17" s="5">
        <v>0.81</v>
      </c>
      <c r="AT17" s="5">
        <v>2.87</v>
      </c>
      <c r="AU17" s="5">
        <v>3</v>
      </c>
      <c r="AV17" s="5">
        <v>3.21</v>
      </c>
      <c r="AW17" s="5">
        <v>2.15</v>
      </c>
      <c r="AX17" s="5">
        <v>4.99</v>
      </c>
      <c r="AY17" s="5">
        <v>3.41</v>
      </c>
      <c r="AZ17" s="5">
        <v>0.22</v>
      </c>
      <c r="BA17" s="5">
        <v>0.41</v>
      </c>
      <c r="BB17" s="5">
        <v>0.26</v>
      </c>
      <c r="BC17" s="5">
        <v>1.21</v>
      </c>
      <c r="BD17" s="5">
        <v>3.57</v>
      </c>
      <c r="BE17" s="5">
        <v>3.12</v>
      </c>
      <c r="BF17" s="5">
        <v>3.43</v>
      </c>
      <c r="BG17" s="5">
        <v>2.41</v>
      </c>
      <c r="BH17" s="4">
        <f>ROUND(AVERAGE(B17:BG17),2)</f>
        <v>1.46</v>
      </c>
      <c r="BI17" s="4">
        <f>IF(COUNTIF(B7:BG7,"DW")&gt;0,ROUND(AVERAGEIF(B7:BG7,"DW",B17:BG17),2),"--")</f>
        <v>1.33</v>
      </c>
    </row>
    <row r="18" spans="1:61" x14ac:dyDescent="0.2">
      <c r="A18" s="7" t="s">
        <v>57</v>
      </c>
      <c r="B18" s="5">
        <v>0.86</v>
      </c>
      <c r="C18" s="5">
        <v>0.51</v>
      </c>
      <c r="D18" s="5">
        <v>0.36</v>
      </c>
      <c r="E18" s="5">
        <v>1.1200000000000001</v>
      </c>
      <c r="F18" s="5">
        <v>1.41</v>
      </c>
      <c r="G18" s="5">
        <v>0</v>
      </c>
      <c r="H18" s="5">
        <v>0.37</v>
      </c>
      <c r="I18" s="5">
        <v>0.25</v>
      </c>
      <c r="J18" s="5">
        <v>0.26</v>
      </c>
      <c r="K18" s="5">
        <v>1.04</v>
      </c>
      <c r="L18" s="5">
        <v>0.83</v>
      </c>
      <c r="M18" s="5">
        <v>0.01</v>
      </c>
      <c r="N18" s="5">
        <v>1.04</v>
      </c>
      <c r="O18" s="5">
        <v>1.84</v>
      </c>
      <c r="P18" s="5">
        <v>0.21</v>
      </c>
      <c r="Q18" s="5">
        <v>0.27</v>
      </c>
      <c r="R18" s="5">
        <v>1.34</v>
      </c>
      <c r="S18" s="5">
        <v>1.77</v>
      </c>
      <c r="T18" s="5">
        <v>0.38</v>
      </c>
      <c r="U18" s="5">
        <v>0.15</v>
      </c>
      <c r="V18" s="5">
        <v>1.0900000000000001</v>
      </c>
      <c r="W18" s="5">
        <v>0.46</v>
      </c>
      <c r="X18" s="5">
        <v>1.88</v>
      </c>
      <c r="Y18" s="5">
        <v>0.95</v>
      </c>
      <c r="Z18" s="5">
        <v>0.5</v>
      </c>
      <c r="AA18" s="5">
        <v>3.16</v>
      </c>
      <c r="AB18" s="5">
        <v>0.33</v>
      </c>
      <c r="AC18" s="5">
        <v>1.37</v>
      </c>
      <c r="AD18" s="5">
        <v>3.68</v>
      </c>
      <c r="AE18" s="5">
        <v>1.1299999999999999</v>
      </c>
      <c r="AF18" s="5">
        <v>2.02</v>
      </c>
      <c r="AG18" s="5">
        <v>0.89</v>
      </c>
      <c r="AH18" s="5">
        <v>2.69</v>
      </c>
      <c r="AI18" s="5">
        <v>1.01</v>
      </c>
      <c r="AJ18" s="5">
        <v>2.0699999999999998</v>
      </c>
      <c r="AK18" s="5">
        <v>2.63</v>
      </c>
      <c r="AL18" s="5">
        <v>2.0099999999999998</v>
      </c>
      <c r="AM18" s="5">
        <v>1.62</v>
      </c>
      <c r="AN18" s="5">
        <v>0.96</v>
      </c>
      <c r="AO18" s="5">
        <v>2.17</v>
      </c>
      <c r="AP18" s="5">
        <v>1.82</v>
      </c>
      <c r="AQ18" s="5">
        <v>3.23</v>
      </c>
      <c r="AR18" s="5">
        <v>1.78</v>
      </c>
      <c r="AS18" s="5">
        <v>0.28999999999999998</v>
      </c>
      <c r="AT18" s="5">
        <v>1.1399999999999999</v>
      </c>
      <c r="AU18" s="5">
        <v>1.81</v>
      </c>
      <c r="AV18" s="5">
        <v>1.08</v>
      </c>
      <c r="AW18" s="5">
        <v>0.98</v>
      </c>
      <c r="AX18" s="5">
        <v>4.63</v>
      </c>
      <c r="AY18" s="5">
        <v>1.01</v>
      </c>
      <c r="AZ18" s="5">
        <v>0.11</v>
      </c>
      <c r="BA18" s="5">
        <v>0.18</v>
      </c>
      <c r="BB18" s="5">
        <v>0.24</v>
      </c>
      <c r="BC18" s="5">
        <v>1.08</v>
      </c>
      <c r="BD18" s="5">
        <v>1.55</v>
      </c>
      <c r="BE18" s="5">
        <v>1.89</v>
      </c>
      <c r="BF18" s="5">
        <v>1.54</v>
      </c>
      <c r="BG18" s="5">
        <v>0.55000000000000004</v>
      </c>
      <c r="BH18" s="4"/>
      <c r="BI18" s="4"/>
    </row>
    <row r="19" spans="1:61" x14ac:dyDescent="0.2">
      <c r="A19" s="8" t="s">
        <v>58</v>
      </c>
      <c r="B19" s="5">
        <v>0.30000001192092901</v>
      </c>
      <c r="C19" s="5">
        <v>0.31999999284744263</v>
      </c>
      <c r="D19" s="5">
        <v>0.44999998807907099</v>
      </c>
      <c r="E19" s="5">
        <v>0.51999998092651367</v>
      </c>
      <c r="F19" s="5">
        <v>0.75999999046325684</v>
      </c>
      <c r="G19" s="5">
        <v>2.999999932944775E-2</v>
      </c>
      <c r="H19" s="5">
        <v>0.31999999284744263</v>
      </c>
      <c r="I19" s="5">
        <v>0.38999998569488531</v>
      </c>
      <c r="J19" s="5">
        <v>0.5</v>
      </c>
      <c r="K19" s="5">
        <v>0.67000001668930054</v>
      </c>
      <c r="L19" s="5">
        <v>0.33000001311302191</v>
      </c>
      <c r="M19" s="5">
        <v>1.9999999552965161E-2</v>
      </c>
      <c r="N19" s="5">
        <v>0.67000001668930054</v>
      </c>
      <c r="O19" s="5">
        <v>0.76999998092651367</v>
      </c>
      <c r="P19" s="5">
        <v>0.40999999642372131</v>
      </c>
      <c r="Q19" s="5">
        <v>0.5</v>
      </c>
      <c r="R19" s="5">
        <v>0.87000000476837158</v>
      </c>
      <c r="S19" s="5">
        <v>0.87000000476837158</v>
      </c>
      <c r="T19" s="5">
        <v>0.43000000715255737</v>
      </c>
      <c r="U19" s="5">
        <v>0.33000001311302191</v>
      </c>
      <c r="V19" s="5">
        <v>0.67000001668930054</v>
      </c>
      <c r="W19" s="5">
        <v>0.62000000476837158</v>
      </c>
      <c r="X19" s="5">
        <v>0.87999999523162842</v>
      </c>
      <c r="Y19" s="5">
        <v>0.75</v>
      </c>
      <c r="Z19" s="5">
        <v>0.44999998807907099</v>
      </c>
      <c r="AA19" s="5">
        <v>1.190000057220459</v>
      </c>
      <c r="AB19" s="5">
        <v>0.38999998569488531</v>
      </c>
      <c r="AC19" s="5">
        <v>0.68999999761581421</v>
      </c>
      <c r="AD19" s="5">
        <v>0.6600000262260437</v>
      </c>
      <c r="AE19" s="5">
        <v>0.4699999988079071</v>
      </c>
      <c r="AF19" s="5">
        <v>0.92000001668930054</v>
      </c>
      <c r="AG19" s="5">
        <v>0.69999998807907104</v>
      </c>
      <c r="AH19" s="5">
        <v>0.5899999737739563</v>
      </c>
      <c r="AI19" s="5">
        <v>0.52999997138977051</v>
      </c>
      <c r="AJ19" s="5">
        <v>0.56000000238418579</v>
      </c>
      <c r="AK19" s="5">
        <v>0.54000002145767212</v>
      </c>
      <c r="AL19" s="5">
        <v>0.73000001907348633</v>
      </c>
      <c r="AM19" s="5">
        <v>0.88999998569488525</v>
      </c>
      <c r="AN19" s="5">
        <v>0.67000001668930054</v>
      </c>
      <c r="AO19" s="5">
        <v>0.82999998331069946</v>
      </c>
      <c r="AP19" s="5">
        <v>0.68999999761581421</v>
      </c>
      <c r="AQ19" s="5">
        <v>1.049999952316284</v>
      </c>
      <c r="AR19" s="5">
        <v>0.92000001668930054</v>
      </c>
      <c r="AS19" s="5">
        <v>0.5899999737739563</v>
      </c>
      <c r="AT19" s="5">
        <v>0.72000002861022949</v>
      </c>
      <c r="AU19" s="5">
        <v>0.76999998092651367</v>
      </c>
      <c r="AV19" s="5">
        <v>0.79000002145767212</v>
      </c>
      <c r="AW19" s="5">
        <v>0.75999999046325684</v>
      </c>
      <c r="AX19" s="5">
        <v>0.93999999761581421</v>
      </c>
      <c r="AY19" s="5">
        <v>0.75</v>
      </c>
      <c r="AZ19" s="5">
        <v>0.5</v>
      </c>
      <c r="BA19" s="5">
        <v>0.76999998092651367</v>
      </c>
      <c r="BB19" s="5">
        <v>0.63999998569488525</v>
      </c>
      <c r="BC19" s="5">
        <v>1.070000052452087</v>
      </c>
      <c r="BD19" s="5">
        <v>1.1599999666213989</v>
      </c>
      <c r="BE19" s="5">
        <v>1.169999957084656</v>
      </c>
      <c r="BF19" s="5">
        <v>0.98000001907348633</v>
      </c>
      <c r="BG19" s="5">
        <v>0.79000002145767212</v>
      </c>
      <c r="BH19" s="4">
        <f>ROUND(AVERAGE(B19:BG19),2)</f>
        <v>0.66</v>
      </c>
      <c r="BI19" s="4">
        <f>IF(COUNTIF(B7:BG7,"DW")&gt;0,ROUND(AVERAGEIF(B7:BG7,"DW",B19:BG19),2),"--")</f>
        <v>0.71</v>
      </c>
    </row>
    <row r="20" spans="1:61" x14ac:dyDescent="0.2">
      <c r="A20" s="7" t="s">
        <v>59</v>
      </c>
      <c r="B20" s="5">
        <v>23.287261903099051</v>
      </c>
      <c r="C20" s="5">
        <v>21.81228877584623</v>
      </c>
      <c r="D20" s="5">
        <v>18.99352082084312</v>
      </c>
      <c r="E20" s="5">
        <v>21.231366935137238</v>
      </c>
      <c r="F20" s="5">
        <v>18.839752265604641</v>
      </c>
      <c r="G20" s="5">
        <v>170.6321017807945</v>
      </c>
      <c r="H20" s="5">
        <v>19.469177316442391</v>
      </c>
      <c r="I20" s="5">
        <v>20.650726978228249</v>
      </c>
      <c r="J20" s="5">
        <v>21.676158469701839</v>
      </c>
      <c r="K20" s="5">
        <v>20.465209139768941</v>
      </c>
      <c r="L20" s="5">
        <v>30.481058535959288</v>
      </c>
      <c r="M20" s="5">
        <v>74.795472627391547</v>
      </c>
      <c r="N20" s="5">
        <v>19.651304539387208</v>
      </c>
      <c r="O20" s="5">
        <v>19.266068896061121</v>
      </c>
      <c r="P20" s="5">
        <v>21.004440459296251</v>
      </c>
      <c r="Q20" s="5">
        <v>18.830103712930981</v>
      </c>
      <c r="R20" s="5">
        <v>18.14837137916043</v>
      </c>
      <c r="S20" s="5">
        <v>18.44580894955913</v>
      </c>
      <c r="T20" s="5">
        <v>18.478292589992179</v>
      </c>
      <c r="U20" s="5">
        <v>20.078318807440532</v>
      </c>
      <c r="V20" s="5">
        <v>17.155518849258019</v>
      </c>
      <c r="W20" s="5">
        <v>22.799280981988812</v>
      </c>
      <c r="X20" s="5">
        <v>17.354293596926439</v>
      </c>
      <c r="Y20" s="5">
        <v>17.172608490388551</v>
      </c>
      <c r="Z20" s="5">
        <v>20.450195998532589</v>
      </c>
      <c r="AA20" s="5">
        <v>19.121708588920189</v>
      </c>
      <c r="AB20" s="5">
        <v>17.728856041111349</v>
      </c>
      <c r="AC20" s="5">
        <v>17.222060355880821</v>
      </c>
      <c r="AD20" s="5">
        <v>17.241340723154501</v>
      </c>
      <c r="AE20" s="5">
        <v>18.533149472307681</v>
      </c>
      <c r="AF20" s="5">
        <v>22.146946473085471</v>
      </c>
      <c r="AG20" s="5">
        <v>17.28456100586914</v>
      </c>
      <c r="AH20" s="5">
        <v>18.36151813394234</v>
      </c>
      <c r="AI20" s="5">
        <v>18.921989156221269</v>
      </c>
      <c r="AJ20" s="5">
        <v>17.632710129320628</v>
      </c>
      <c r="AK20" s="5">
        <v>17.932256042735851</v>
      </c>
      <c r="AL20" s="5">
        <v>19.336228929246811</v>
      </c>
      <c r="AM20" s="5">
        <v>17.692850271895029</v>
      </c>
      <c r="AN20" s="5">
        <v>17.789888784265241</v>
      </c>
      <c r="AO20" s="5">
        <v>20.446978896460589</v>
      </c>
      <c r="AP20" s="5">
        <v>17.902497236250809</v>
      </c>
      <c r="AQ20" s="5">
        <v>17.48564775743786</v>
      </c>
      <c r="AR20" s="5">
        <v>20.32902051171407</v>
      </c>
      <c r="AS20" s="5">
        <v>21.692973268541099</v>
      </c>
      <c r="AT20" s="5">
        <v>20.59453845279479</v>
      </c>
      <c r="AU20" s="5">
        <v>23.364899596524609</v>
      </c>
      <c r="AV20" s="5">
        <v>24.37681175609783</v>
      </c>
      <c r="AW20" s="5">
        <v>26.453707417062581</v>
      </c>
      <c r="AX20" s="5">
        <v>20.419072680865021</v>
      </c>
      <c r="AY20" s="5">
        <v>24.912910486931281</v>
      </c>
      <c r="AZ20" s="5">
        <v>22.167532657897699</v>
      </c>
      <c r="BA20" s="5">
        <v>21.426275907130151</v>
      </c>
      <c r="BB20" s="5">
        <v>20.169306091407488</v>
      </c>
      <c r="BC20" s="5">
        <v>19.350898122019601</v>
      </c>
      <c r="BD20" s="5">
        <v>19.264880873564891</v>
      </c>
      <c r="BE20" s="5">
        <v>19.38245136242767</v>
      </c>
      <c r="BF20" s="5">
        <v>21.353989453109872</v>
      </c>
      <c r="BG20" s="5">
        <v>22.0820829950617</v>
      </c>
      <c r="BH20" s="4"/>
      <c r="BI20" s="4"/>
    </row>
    <row r="21" spans="1:61" x14ac:dyDescent="0.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hidden="1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0.33300000000000002</v>
      </c>
      <c r="H22">
        <v>0.33300000000000002</v>
      </c>
      <c r="I22">
        <v>0.33300000000000002</v>
      </c>
      <c r="J22">
        <v>1</v>
      </c>
      <c r="K22">
        <v>1</v>
      </c>
      <c r="L22">
        <v>1</v>
      </c>
      <c r="M22">
        <v>0.4</v>
      </c>
      <c r="N22">
        <v>0.6</v>
      </c>
      <c r="O22">
        <v>0.6</v>
      </c>
      <c r="P22">
        <v>0.2</v>
      </c>
      <c r="Q22">
        <v>0.2</v>
      </c>
      <c r="R22">
        <v>1</v>
      </c>
      <c r="S22">
        <v>0.8</v>
      </c>
      <c r="T22">
        <v>0.2</v>
      </c>
      <c r="U22">
        <v>0.2</v>
      </c>
      <c r="V22">
        <v>0.8</v>
      </c>
      <c r="W22">
        <v>0.2</v>
      </c>
      <c r="X22">
        <v>0.8</v>
      </c>
      <c r="Y22">
        <v>0.5</v>
      </c>
      <c r="Z22">
        <v>0.5</v>
      </c>
      <c r="AA22">
        <v>1</v>
      </c>
      <c r="AB22">
        <v>0.5</v>
      </c>
      <c r="AC22">
        <v>0.5</v>
      </c>
      <c r="AD22">
        <v>0.5</v>
      </c>
      <c r="AE22">
        <v>0.5</v>
      </c>
      <c r="AF22">
        <v>1</v>
      </c>
      <c r="AG22">
        <v>0.5</v>
      </c>
      <c r="AH22">
        <v>0.5</v>
      </c>
      <c r="AI22">
        <v>0.3</v>
      </c>
      <c r="AJ22">
        <v>0.7</v>
      </c>
      <c r="AK22">
        <v>0.25</v>
      </c>
      <c r="AL22">
        <v>0.25</v>
      </c>
      <c r="AM22">
        <v>0.25</v>
      </c>
      <c r="AN22">
        <v>0.25</v>
      </c>
      <c r="AO22">
        <v>0.5</v>
      </c>
      <c r="AP22">
        <v>0.5</v>
      </c>
      <c r="AQ22">
        <v>1</v>
      </c>
      <c r="AR22">
        <v>0.9</v>
      </c>
      <c r="AS22">
        <v>0.1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0.05</v>
      </c>
      <c r="BA22">
        <v>0.05</v>
      </c>
      <c r="BB22">
        <v>0.05</v>
      </c>
      <c r="BC22">
        <v>0.35</v>
      </c>
      <c r="BD22">
        <v>0.5</v>
      </c>
      <c r="BE22">
        <v>1</v>
      </c>
      <c r="BF22">
        <v>1</v>
      </c>
      <c r="BG22">
        <v>1</v>
      </c>
    </row>
    <row r="26" spans="1:61" x14ac:dyDescent="0.2">
      <c r="A26" s="47"/>
    </row>
    <row r="27" spans="1:61" x14ac:dyDescent="0.2">
      <c r="A27" s="47"/>
    </row>
    <row r="28" spans="1:61" ht="16" customHeight="1" x14ac:dyDescent="0.2">
      <c r="A28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.83203125" defaultRowHeight="15" x14ac:dyDescent="0.2"/>
  <cols>
    <col min="1" max="1" width="30.6640625" customWidth="1"/>
    <col min="2" max="2" width="14.5" customWidth="1"/>
    <col min="3" max="3" width="19" style="31" bestFit="1" customWidth="1"/>
    <col min="4" max="4" width="17.83203125" customWidth="1"/>
  </cols>
  <sheetData>
    <row r="1" spans="1:32" x14ac:dyDescent="0.2">
      <c r="A1" s="7" t="s">
        <v>690</v>
      </c>
      <c r="B1" s="48" t="s">
        <v>595</v>
      </c>
      <c r="C1" s="48"/>
      <c r="D1" s="25" t="s">
        <v>597</v>
      </c>
      <c r="E1" s="7" t="s">
        <v>596</v>
      </c>
    </row>
    <row r="2" spans="1:32" x14ac:dyDescent="0.2">
      <c r="A2" s="33" t="s">
        <v>368</v>
      </c>
      <c r="B2" s="34" t="s">
        <v>594</v>
      </c>
      <c r="C2" s="35" t="s">
        <v>689</v>
      </c>
      <c r="D2" s="34" t="s">
        <v>598</v>
      </c>
      <c r="E2" s="2" t="s">
        <v>369</v>
      </c>
      <c r="F2" s="2" t="s">
        <v>370</v>
      </c>
      <c r="G2" s="2" t="s">
        <v>371</v>
      </c>
      <c r="H2" s="2" t="s">
        <v>372</v>
      </c>
      <c r="I2" s="2" t="s">
        <v>373</v>
      </c>
      <c r="J2" s="2" t="s">
        <v>374</v>
      </c>
      <c r="K2" s="2" t="s">
        <v>375</v>
      </c>
      <c r="L2" s="2" t="s">
        <v>376</v>
      </c>
      <c r="M2" s="2" t="s">
        <v>377</v>
      </c>
      <c r="N2" s="2" t="s">
        <v>378</v>
      </c>
      <c r="O2" s="2" t="s">
        <v>379</v>
      </c>
      <c r="P2" s="2" t="s">
        <v>380</v>
      </c>
      <c r="Q2" s="2" t="s">
        <v>381</v>
      </c>
      <c r="R2" s="2" t="s">
        <v>382</v>
      </c>
      <c r="S2" s="2" t="s">
        <v>383</v>
      </c>
      <c r="T2" s="2" t="s">
        <v>384</v>
      </c>
      <c r="U2" s="2" t="s">
        <v>385</v>
      </c>
      <c r="V2" s="2" t="s">
        <v>386</v>
      </c>
      <c r="W2" s="2" t="s">
        <v>387</v>
      </c>
      <c r="X2" s="2" t="s">
        <v>388</v>
      </c>
      <c r="Y2" s="2" t="s">
        <v>389</v>
      </c>
      <c r="Z2" s="2" t="s">
        <v>390</v>
      </c>
      <c r="AA2" s="2" t="s">
        <v>391</v>
      </c>
      <c r="AB2" s="2" t="s">
        <v>392</v>
      </c>
      <c r="AC2" s="2" t="s">
        <v>393</v>
      </c>
      <c r="AD2" s="2" t="s">
        <v>394</v>
      </c>
      <c r="AE2" s="2" t="s">
        <v>395</v>
      </c>
      <c r="AF2" s="2" t="s">
        <v>396</v>
      </c>
    </row>
    <row r="3" spans="1:32" ht="16" x14ac:dyDescent="0.2">
      <c r="A3" t="s">
        <v>101</v>
      </c>
      <c r="B3" s="24" t="s">
        <v>8</v>
      </c>
      <c r="C3" s="15" t="s">
        <v>8</v>
      </c>
      <c r="D3" s="5">
        <v>0.5196774193548388</v>
      </c>
      <c r="E3" s="4" t="s">
        <v>397</v>
      </c>
      <c r="F3" s="4" t="s">
        <v>397</v>
      </c>
      <c r="G3" s="4" t="s">
        <v>397</v>
      </c>
      <c r="H3" s="4" t="s">
        <v>397</v>
      </c>
      <c r="I3" s="4" t="s">
        <v>397</v>
      </c>
      <c r="J3" s="4" t="s">
        <v>397</v>
      </c>
      <c r="K3" s="4" t="s">
        <v>397</v>
      </c>
      <c r="L3" s="4" t="s">
        <v>397</v>
      </c>
      <c r="M3" s="4" t="s">
        <v>397</v>
      </c>
      <c r="N3" s="4" t="s">
        <v>397</v>
      </c>
      <c r="O3" s="4" t="s">
        <v>397</v>
      </c>
      <c r="P3" s="4" t="s">
        <v>397</v>
      </c>
      <c r="Q3" s="4" t="s">
        <v>397</v>
      </c>
      <c r="R3" s="4" t="s">
        <v>397</v>
      </c>
      <c r="S3" s="4" t="s">
        <v>397</v>
      </c>
      <c r="T3" s="4" t="s">
        <v>397</v>
      </c>
      <c r="U3" s="4" t="s">
        <v>397</v>
      </c>
      <c r="V3" s="4" t="s">
        <v>397</v>
      </c>
      <c r="W3" s="4" t="s">
        <v>397</v>
      </c>
      <c r="X3" s="4" t="s">
        <v>397</v>
      </c>
      <c r="Y3" s="4" t="s">
        <v>397</v>
      </c>
      <c r="Z3" s="4" t="s">
        <v>397</v>
      </c>
      <c r="AA3" s="4" t="s">
        <v>397</v>
      </c>
      <c r="AB3" s="4" t="s">
        <v>397</v>
      </c>
      <c r="AC3" s="4" t="s">
        <v>397</v>
      </c>
      <c r="AD3" s="4" t="s">
        <v>397</v>
      </c>
      <c r="AE3" s="4" t="s">
        <v>397</v>
      </c>
      <c r="AF3" s="4" t="s">
        <v>397</v>
      </c>
    </row>
    <row r="4" spans="1:32" x14ac:dyDescent="0.2">
      <c r="A4" t="s">
        <v>398</v>
      </c>
      <c r="B4" s="19"/>
      <c r="C4" s="15" t="s">
        <v>8</v>
      </c>
      <c r="D4" s="5">
        <v>-0.70645161290322578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ht="16" x14ac:dyDescent="0.2">
      <c r="A5" t="s">
        <v>96</v>
      </c>
      <c r="B5" s="24" t="s">
        <v>8</v>
      </c>
      <c r="C5" s="15" t="s">
        <v>8</v>
      </c>
      <c r="D5" s="5">
        <v>-7.7419354838709695E-2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2">
      <c r="A6" t="s">
        <v>399</v>
      </c>
      <c r="B6" s="19"/>
      <c r="C6" s="15" t="s">
        <v>8</v>
      </c>
      <c r="D6" s="5">
        <v>0.11129032258064515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2">
      <c r="A7" t="s">
        <v>400</v>
      </c>
      <c r="B7" s="19"/>
      <c r="C7" s="15" t="s">
        <v>8</v>
      </c>
      <c r="D7" s="5">
        <v>-0.93451612903225789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2">
      <c r="A8" t="s">
        <v>401</v>
      </c>
      <c r="B8" s="19"/>
      <c r="C8" s="15" t="s">
        <v>8</v>
      </c>
      <c r="D8" s="5">
        <v>6.935483870967743E-2</v>
      </c>
      <c r="E8" s="4">
        <v>0.1</v>
      </c>
      <c r="F8" s="4">
        <v>0.1</v>
      </c>
      <c r="G8" s="4">
        <v>0.1</v>
      </c>
      <c r="H8" s="4">
        <v>0.1</v>
      </c>
      <c r="I8" s="4">
        <v>0.1</v>
      </c>
      <c r="J8" s="4">
        <v>0.1</v>
      </c>
      <c r="K8" s="4">
        <v>0.1</v>
      </c>
      <c r="L8" s="4">
        <v>0.1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ht="16" x14ac:dyDescent="0.2">
      <c r="A9" t="s">
        <v>97</v>
      </c>
      <c r="B9" s="24" t="s">
        <v>8</v>
      </c>
      <c r="C9" s="15" t="s">
        <v>8</v>
      </c>
      <c r="D9" s="5">
        <v>-5.6451612903225812E-2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ht="16" x14ac:dyDescent="0.2">
      <c r="A10" t="s">
        <v>100</v>
      </c>
      <c r="B10" s="24" t="s">
        <v>8</v>
      </c>
      <c r="C10" s="15" t="s">
        <v>8</v>
      </c>
      <c r="D10" s="5">
        <v>1.1132258064516125</v>
      </c>
      <c r="E10" s="4">
        <v>1.1000000000000001</v>
      </c>
      <c r="F10" s="4">
        <v>1.1000000000000001</v>
      </c>
      <c r="G10" s="4">
        <v>1.1000000000000001</v>
      </c>
      <c r="H10" s="4">
        <v>1.1000000000000001</v>
      </c>
      <c r="I10" s="4">
        <v>1.1000000000000001</v>
      </c>
      <c r="J10" s="4">
        <v>1.1000000000000001</v>
      </c>
      <c r="K10" s="4">
        <v>1.3</v>
      </c>
      <c r="L10" s="4">
        <v>1.1000000000000001</v>
      </c>
      <c r="M10" s="4">
        <v>1.2</v>
      </c>
      <c r="N10" s="4">
        <v>1.3</v>
      </c>
      <c r="O10" s="4">
        <v>1.3</v>
      </c>
      <c r="P10" s="4">
        <v>1.4</v>
      </c>
      <c r="Q10" s="4">
        <v>1.5</v>
      </c>
      <c r="R10" s="4">
        <v>1.5</v>
      </c>
      <c r="S10" s="4">
        <v>1.6</v>
      </c>
      <c r="T10" s="4">
        <v>1.5</v>
      </c>
      <c r="U10" s="4">
        <v>1.5</v>
      </c>
      <c r="V10" s="4">
        <v>1.4</v>
      </c>
      <c r="W10" s="4">
        <v>1.4</v>
      </c>
      <c r="X10" s="4">
        <v>1.4</v>
      </c>
      <c r="Y10" s="4">
        <v>1.5</v>
      </c>
      <c r="Z10" s="4">
        <v>1.3</v>
      </c>
      <c r="AA10" s="4">
        <v>1.4</v>
      </c>
      <c r="AB10" s="4">
        <v>1.3</v>
      </c>
      <c r="AC10" s="4">
        <v>1.3</v>
      </c>
      <c r="AD10" s="4">
        <v>1.2</v>
      </c>
      <c r="AE10" s="4">
        <v>1.3</v>
      </c>
      <c r="AF10" s="4">
        <v>1.3</v>
      </c>
    </row>
    <row r="11" spans="1:32" ht="16" x14ac:dyDescent="0.2">
      <c r="A11" t="s">
        <v>98</v>
      </c>
      <c r="B11" s="24" t="s">
        <v>8</v>
      </c>
      <c r="C11" s="15" t="s">
        <v>8</v>
      </c>
      <c r="D11" s="5">
        <v>3.162258064516128</v>
      </c>
      <c r="E11" s="4">
        <v>2.5</v>
      </c>
      <c r="F11" s="4">
        <v>2.5</v>
      </c>
      <c r="G11" s="4">
        <v>2.5</v>
      </c>
      <c r="H11" s="4">
        <v>2.4</v>
      </c>
      <c r="I11" s="4">
        <v>2.2999999999999998</v>
      </c>
      <c r="J11" s="4">
        <v>2.5</v>
      </c>
      <c r="K11" s="4">
        <v>2.2999999999999998</v>
      </c>
      <c r="L11" s="4">
        <v>2.4</v>
      </c>
      <c r="M11" s="4">
        <v>2.5</v>
      </c>
      <c r="N11" s="4">
        <v>2.6</v>
      </c>
      <c r="O11" s="4">
        <v>2.7</v>
      </c>
      <c r="P11" s="4">
        <v>2.7</v>
      </c>
      <c r="Q11" s="4">
        <v>2.8</v>
      </c>
      <c r="R11" s="4">
        <v>2.9</v>
      </c>
      <c r="S11" s="4">
        <v>2.9</v>
      </c>
      <c r="T11" s="4">
        <v>3</v>
      </c>
      <c r="U11" s="4">
        <v>3.1</v>
      </c>
      <c r="V11" s="4">
        <v>3.1</v>
      </c>
      <c r="W11" s="4">
        <v>3.2</v>
      </c>
      <c r="X11" s="4">
        <v>3.1</v>
      </c>
      <c r="Y11" s="4">
        <v>2.9</v>
      </c>
      <c r="Z11" s="4">
        <v>2.8</v>
      </c>
      <c r="AA11" s="4">
        <v>2.7</v>
      </c>
      <c r="AB11" s="4">
        <v>2.8</v>
      </c>
      <c r="AC11" s="4">
        <v>2.9</v>
      </c>
      <c r="AD11" s="4">
        <v>3</v>
      </c>
      <c r="AE11" s="4">
        <v>2.9</v>
      </c>
      <c r="AF11" s="4">
        <v>2.7</v>
      </c>
    </row>
    <row r="12" spans="1:32" ht="16" x14ac:dyDescent="0.2">
      <c r="A12" t="s">
        <v>99</v>
      </c>
      <c r="B12" s="24" t="s">
        <v>8</v>
      </c>
      <c r="C12" s="15" t="s">
        <v>8</v>
      </c>
      <c r="D12" s="5">
        <v>3.8864516129032256</v>
      </c>
      <c r="E12" s="4">
        <v>4.5999999999999996</v>
      </c>
      <c r="F12" s="4">
        <v>4.5999999999999996</v>
      </c>
      <c r="G12" s="4">
        <v>4.3</v>
      </c>
      <c r="H12" s="4">
        <v>4.3</v>
      </c>
      <c r="I12" s="4">
        <v>4.2</v>
      </c>
      <c r="J12" s="4">
        <v>4.5999999999999996</v>
      </c>
      <c r="K12" s="4">
        <v>5</v>
      </c>
      <c r="L12" s="4">
        <v>3.5</v>
      </c>
      <c r="M12" s="4">
        <v>3.8</v>
      </c>
      <c r="N12" s="4">
        <v>4.0999999999999996</v>
      </c>
      <c r="O12" s="4">
        <v>4.5</v>
      </c>
      <c r="P12" s="4">
        <v>5</v>
      </c>
      <c r="Q12" s="4">
        <v>4.2</v>
      </c>
      <c r="R12" s="4">
        <v>3.5</v>
      </c>
      <c r="S12" s="4">
        <v>3.6</v>
      </c>
      <c r="T12" s="4">
        <v>4</v>
      </c>
      <c r="U12" s="4">
        <v>4.0999999999999996</v>
      </c>
      <c r="V12" s="4">
        <v>4</v>
      </c>
      <c r="W12" s="4">
        <v>3.9</v>
      </c>
      <c r="X12" s="4">
        <v>5.3</v>
      </c>
      <c r="Y12" s="4">
        <v>5</v>
      </c>
      <c r="Z12" s="4">
        <v>4.7</v>
      </c>
      <c r="AA12" s="4">
        <v>4</v>
      </c>
      <c r="AB12" s="4">
        <v>4.7</v>
      </c>
      <c r="AC12" s="4">
        <v>4.8</v>
      </c>
      <c r="AD12" s="4">
        <v>3.5</v>
      </c>
      <c r="AE12" s="4">
        <v>3.7</v>
      </c>
      <c r="AF12" s="4">
        <v>4.3</v>
      </c>
    </row>
    <row r="13" spans="1:32" ht="16" x14ac:dyDescent="0.2">
      <c r="A13" t="s">
        <v>95</v>
      </c>
      <c r="B13" s="24" t="s">
        <v>8</v>
      </c>
      <c r="C13" s="15" t="s">
        <v>8</v>
      </c>
      <c r="D13" s="5">
        <v>1.2932258064516129</v>
      </c>
      <c r="E13" s="4">
        <v>1.1000000000000001</v>
      </c>
      <c r="F13" s="4">
        <v>2</v>
      </c>
      <c r="G13" s="4">
        <v>1.5</v>
      </c>
      <c r="H13" s="4">
        <v>1.2</v>
      </c>
      <c r="I13" s="4">
        <v>1.5</v>
      </c>
      <c r="J13" s="4">
        <v>1.4</v>
      </c>
      <c r="K13" s="4">
        <v>1.3</v>
      </c>
      <c r="L13" s="4">
        <v>0.9</v>
      </c>
      <c r="M13" s="4">
        <v>1.2</v>
      </c>
      <c r="N13" s="4">
        <v>1.3</v>
      </c>
      <c r="O13" s="4">
        <v>1.3</v>
      </c>
      <c r="P13" s="4">
        <v>1.1000000000000001</v>
      </c>
      <c r="Q13" s="4">
        <v>1.2</v>
      </c>
      <c r="R13" s="4">
        <v>1.3</v>
      </c>
      <c r="S13" s="4">
        <v>1.3</v>
      </c>
      <c r="T13" s="4">
        <v>1.4</v>
      </c>
      <c r="U13" s="4">
        <v>1.3</v>
      </c>
      <c r="V13" s="4">
        <v>1.1000000000000001</v>
      </c>
      <c r="W13" s="4">
        <v>1.2</v>
      </c>
      <c r="X13" s="4">
        <v>1.2</v>
      </c>
      <c r="Y13" s="4">
        <v>1</v>
      </c>
      <c r="Z13" s="4">
        <v>0.9</v>
      </c>
      <c r="AA13" s="4">
        <v>1.3</v>
      </c>
      <c r="AB13" s="4">
        <v>1.1000000000000001</v>
      </c>
      <c r="AC13" s="4">
        <v>1.3</v>
      </c>
      <c r="AD13" s="4">
        <v>1</v>
      </c>
      <c r="AE13" s="4">
        <v>1</v>
      </c>
      <c r="AF13" s="4">
        <v>1.2</v>
      </c>
    </row>
    <row r="14" spans="1:32" ht="16" x14ac:dyDescent="0.2">
      <c r="A14" t="s">
        <v>94</v>
      </c>
      <c r="B14" s="24" t="s">
        <v>8</v>
      </c>
      <c r="C14" s="15" t="s">
        <v>8</v>
      </c>
      <c r="D14" s="5">
        <v>6.3051612903225802</v>
      </c>
      <c r="E14" s="4">
        <v>6.5</v>
      </c>
      <c r="F14" s="4">
        <v>6.6</v>
      </c>
      <c r="G14" s="4">
        <v>6.6</v>
      </c>
      <c r="H14" s="4">
        <v>6.7</v>
      </c>
      <c r="I14" s="4">
        <v>6.7</v>
      </c>
      <c r="J14" s="4">
        <v>6.7</v>
      </c>
      <c r="K14" s="4">
        <v>6.5</v>
      </c>
      <c r="L14" s="4">
        <v>5.8</v>
      </c>
      <c r="M14" s="4">
        <v>5.8</v>
      </c>
      <c r="N14" s="4">
        <v>6.4</v>
      </c>
      <c r="O14" s="4">
        <v>6.1</v>
      </c>
      <c r="P14" s="4">
        <v>6.2</v>
      </c>
      <c r="Q14" s="4">
        <v>6.3</v>
      </c>
      <c r="R14" s="4">
        <v>6.1</v>
      </c>
      <c r="S14" s="4">
        <v>6</v>
      </c>
      <c r="T14" s="4">
        <v>6</v>
      </c>
      <c r="U14" s="4">
        <v>5.7</v>
      </c>
      <c r="V14" s="4">
        <v>5.8</v>
      </c>
      <c r="W14" s="4">
        <v>5.9</v>
      </c>
      <c r="X14" s="4">
        <v>6.1</v>
      </c>
      <c r="Y14" s="4">
        <v>5.7</v>
      </c>
      <c r="Z14" s="4">
        <v>5.0999999999999996</v>
      </c>
      <c r="AA14" s="4">
        <v>5.3</v>
      </c>
      <c r="AB14" s="4">
        <v>5.7</v>
      </c>
      <c r="AC14" s="4">
        <v>5.9</v>
      </c>
      <c r="AD14" s="4">
        <v>5.7</v>
      </c>
      <c r="AE14" s="4">
        <v>6.1</v>
      </c>
      <c r="AF14" s="4">
        <v>6.1</v>
      </c>
    </row>
    <row r="15" spans="1:32" ht="16" x14ac:dyDescent="0.2">
      <c r="A15" t="s">
        <v>93</v>
      </c>
      <c r="B15" s="24" t="s">
        <v>8</v>
      </c>
      <c r="C15" s="15" t="s">
        <v>8</v>
      </c>
      <c r="D15" s="5">
        <v>1.3654838709677422</v>
      </c>
      <c r="E15" s="4">
        <v>1.6</v>
      </c>
      <c r="F15" s="4">
        <v>1.5</v>
      </c>
      <c r="G15" s="4">
        <v>1.5</v>
      </c>
      <c r="H15" s="4">
        <v>1.5</v>
      </c>
      <c r="I15" s="4">
        <v>1.6</v>
      </c>
      <c r="J15" s="4">
        <v>1.7</v>
      </c>
      <c r="K15" s="4">
        <v>1.7</v>
      </c>
      <c r="L15" s="4">
        <v>1.4</v>
      </c>
      <c r="M15" s="4">
        <v>1.3</v>
      </c>
      <c r="N15" s="4">
        <v>1.4</v>
      </c>
      <c r="O15" s="4">
        <v>1.4</v>
      </c>
      <c r="P15" s="4">
        <v>1.4</v>
      </c>
      <c r="Q15" s="4">
        <v>1.4</v>
      </c>
      <c r="R15" s="4">
        <v>1.4</v>
      </c>
      <c r="S15" s="4">
        <v>1.4</v>
      </c>
      <c r="T15" s="4">
        <v>1.4</v>
      </c>
      <c r="U15" s="4">
        <v>1.4</v>
      </c>
      <c r="V15" s="4">
        <v>1.2</v>
      </c>
      <c r="W15" s="4">
        <v>1.3</v>
      </c>
      <c r="X15" s="4">
        <v>1.3</v>
      </c>
      <c r="Y15" s="4">
        <v>1.3</v>
      </c>
      <c r="Z15" s="4">
        <v>1.2</v>
      </c>
      <c r="AA15" s="4">
        <v>1.2</v>
      </c>
      <c r="AB15" s="4">
        <v>1.2</v>
      </c>
      <c r="AC15" s="4">
        <v>1.2</v>
      </c>
      <c r="AD15" s="4">
        <v>1.2</v>
      </c>
      <c r="AE15" s="4">
        <v>1.2</v>
      </c>
      <c r="AF15" s="4">
        <v>1.4</v>
      </c>
    </row>
    <row r="16" spans="1:32" x14ac:dyDescent="0.2">
      <c r="A16" t="s">
        <v>402</v>
      </c>
      <c r="B16" s="19"/>
      <c r="C16" s="15" t="s">
        <v>8</v>
      </c>
      <c r="D16" s="5">
        <v>0.34290322580645166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ht="16" x14ac:dyDescent="0.2">
      <c r="A17" t="s">
        <v>92</v>
      </c>
      <c r="B17" s="24" t="s">
        <v>8</v>
      </c>
      <c r="C17" s="15" t="s">
        <v>8</v>
      </c>
      <c r="D17" s="5">
        <v>1.4622580645161289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2">
      <c r="A18" t="s">
        <v>403</v>
      </c>
      <c r="B18" s="19"/>
      <c r="C18" s="15" t="s">
        <v>8</v>
      </c>
      <c r="D18" s="5">
        <v>2.0361290322580645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ht="16" x14ac:dyDescent="0.2">
      <c r="A19" t="s">
        <v>91</v>
      </c>
      <c r="B19" s="24" t="s">
        <v>8</v>
      </c>
      <c r="C19" s="15" t="s">
        <v>8</v>
      </c>
      <c r="D19" s="5">
        <v>6.3832258064516108</v>
      </c>
      <c r="E19" s="4">
        <v>7</v>
      </c>
      <c r="F19" s="4">
        <v>6.8</v>
      </c>
      <c r="G19" s="4">
        <v>6.7</v>
      </c>
      <c r="H19" s="4">
        <v>6.6</v>
      </c>
      <c r="I19" s="4">
        <v>6.5</v>
      </c>
      <c r="J19" s="4">
        <v>6.4</v>
      </c>
      <c r="K19" s="4">
        <v>6.4</v>
      </c>
      <c r="L19" s="4">
        <v>6.4</v>
      </c>
      <c r="M19" s="4">
        <v>6.5</v>
      </c>
      <c r="N19" s="4">
        <v>6.5</v>
      </c>
      <c r="O19" s="4">
        <v>9.3000000000000007</v>
      </c>
      <c r="P19" s="4">
        <v>8.4</v>
      </c>
      <c r="Q19" s="4">
        <v>7.4</v>
      </c>
      <c r="R19" s="4">
        <v>6.9</v>
      </c>
      <c r="S19" s="4">
        <v>8.3000000000000007</v>
      </c>
      <c r="T19" s="4">
        <v>7.5</v>
      </c>
      <c r="U19" s="4">
        <v>7.4</v>
      </c>
      <c r="V19" s="4">
        <v>7</v>
      </c>
      <c r="W19" s="4">
        <v>7.4</v>
      </c>
      <c r="X19" s="4">
        <v>7.1</v>
      </c>
      <c r="Y19" s="4">
        <v>7.4</v>
      </c>
      <c r="Z19" s="4">
        <v>6.8</v>
      </c>
      <c r="AA19" s="4">
        <v>7</v>
      </c>
      <c r="AB19" s="4">
        <v>6.2</v>
      </c>
      <c r="AC19" s="4">
        <v>6.7</v>
      </c>
      <c r="AD19" s="4">
        <v>6.4</v>
      </c>
      <c r="AE19" s="4">
        <v>7.4</v>
      </c>
      <c r="AF19" s="4">
        <v>7</v>
      </c>
    </row>
    <row r="20" spans="1:32" ht="16" x14ac:dyDescent="0.2">
      <c r="A20" t="s">
        <v>90</v>
      </c>
      <c r="B20" s="24" t="s">
        <v>8</v>
      </c>
      <c r="C20" s="15" t="s">
        <v>8</v>
      </c>
      <c r="D20" s="5">
        <v>1.5670967741935489</v>
      </c>
      <c r="E20" s="4">
        <v>2.2000000000000002</v>
      </c>
      <c r="F20" s="4">
        <v>2.1</v>
      </c>
      <c r="G20" s="4">
        <v>2.1</v>
      </c>
      <c r="H20" s="4">
        <v>2</v>
      </c>
      <c r="I20" s="4">
        <v>1.9</v>
      </c>
      <c r="J20" s="4">
        <v>1.9</v>
      </c>
      <c r="K20" s="4">
        <v>1.8</v>
      </c>
      <c r="L20" s="4">
        <v>1.7</v>
      </c>
      <c r="M20" s="4">
        <v>1.7</v>
      </c>
      <c r="N20" s="4">
        <v>1.6</v>
      </c>
      <c r="O20" s="4">
        <v>1.6</v>
      </c>
      <c r="P20" s="4">
        <v>1.6</v>
      </c>
      <c r="Q20" s="4">
        <v>1.6</v>
      </c>
      <c r="R20" s="4">
        <v>2.1</v>
      </c>
      <c r="S20" s="4">
        <v>1.8</v>
      </c>
      <c r="T20" s="4">
        <v>1.8</v>
      </c>
      <c r="U20" s="4">
        <v>1.7</v>
      </c>
      <c r="V20" s="4">
        <v>1.9</v>
      </c>
      <c r="W20" s="4">
        <v>1.8</v>
      </c>
      <c r="X20" s="4">
        <v>1.7</v>
      </c>
      <c r="Y20" s="4">
        <v>1.7</v>
      </c>
      <c r="Z20" s="4">
        <v>1.7</v>
      </c>
      <c r="AA20" s="4">
        <v>1.6</v>
      </c>
      <c r="AB20" s="4">
        <v>1.6</v>
      </c>
      <c r="AC20" s="4">
        <v>1.5</v>
      </c>
      <c r="AD20" s="4">
        <v>1.4</v>
      </c>
      <c r="AE20" s="4">
        <v>1.3</v>
      </c>
      <c r="AF20" s="4">
        <v>1.8</v>
      </c>
    </row>
    <row r="21" spans="1:32" ht="16" x14ac:dyDescent="0.2">
      <c r="A21" t="s">
        <v>89</v>
      </c>
      <c r="B21" s="24" t="s">
        <v>8</v>
      </c>
      <c r="C21" s="15" t="s">
        <v>8</v>
      </c>
      <c r="D21" s="5">
        <v>2.0554838709677421</v>
      </c>
      <c r="E21" s="4">
        <v>1.9</v>
      </c>
      <c r="F21" s="4">
        <v>1.9</v>
      </c>
      <c r="G21" s="4">
        <v>1.9</v>
      </c>
      <c r="H21" s="4">
        <v>1.9</v>
      </c>
      <c r="I21" s="4">
        <v>2.1</v>
      </c>
      <c r="J21" s="4">
        <v>2.2999999999999998</v>
      </c>
      <c r="K21" s="4">
        <v>1.3</v>
      </c>
      <c r="L21" s="4">
        <v>1.5</v>
      </c>
      <c r="M21" s="4">
        <v>1.7</v>
      </c>
      <c r="N21" s="4">
        <v>1.6</v>
      </c>
      <c r="O21" s="4">
        <v>2.2000000000000002</v>
      </c>
      <c r="P21" s="4">
        <v>2</v>
      </c>
      <c r="Q21" s="4">
        <v>2</v>
      </c>
      <c r="R21" s="4">
        <v>2.8</v>
      </c>
      <c r="S21" s="4">
        <v>2.9</v>
      </c>
      <c r="T21" s="4">
        <v>2.6</v>
      </c>
      <c r="U21" s="4">
        <v>2.7</v>
      </c>
      <c r="V21" s="4">
        <v>2.8</v>
      </c>
      <c r="W21" s="4">
        <v>2.7</v>
      </c>
      <c r="X21" s="4">
        <v>3.3</v>
      </c>
      <c r="Y21" s="4">
        <v>4.3</v>
      </c>
      <c r="Z21" s="4">
        <v>3.5</v>
      </c>
      <c r="AA21" s="4">
        <v>4.3</v>
      </c>
      <c r="AB21" s="4">
        <v>4.0999999999999996</v>
      </c>
      <c r="AC21" s="4">
        <v>4.5</v>
      </c>
      <c r="AD21" s="4">
        <v>5</v>
      </c>
      <c r="AE21" s="4">
        <v>4.3</v>
      </c>
      <c r="AF21" s="4">
        <v>2.7</v>
      </c>
    </row>
    <row r="22" spans="1:32" x14ac:dyDescent="0.2">
      <c r="A22" t="s">
        <v>404</v>
      </c>
      <c r="B22" s="19"/>
      <c r="C22" s="15" t="s">
        <v>8</v>
      </c>
      <c r="D22" s="5">
        <v>0.36645161290322581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2">
      <c r="A23" t="s">
        <v>405</v>
      </c>
      <c r="C23" s="15" t="s">
        <v>8</v>
      </c>
      <c r="D23" s="5">
        <v>7.4009677419354842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32" x14ac:dyDescent="0.2">
      <c r="A24" t="s">
        <v>406</v>
      </c>
      <c r="C24" s="15" t="s">
        <v>8</v>
      </c>
      <c r="D24" s="5">
        <v>0.51064516129032267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x14ac:dyDescent="0.2">
      <c r="A25" t="s">
        <v>407</v>
      </c>
      <c r="C25" s="15" t="s">
        <v>8</v>
      </c>
      <c r="D25" s="5">
        <v>-0.14322580645161292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</row>
    <row r="26" spans="1:32" x14ac:dyDescent="0.2">
      <c r="A26" t="s">
        <v>408</v>
      </c>
      <c r="C26" s="15" t="s">
        <v>8</v>
      </c>
      <c r="D26" s="5">
        <v>2.2916129032258064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</row>
    <row r="27" spans="1:32" x14ac:dyDescent="0.2">
      <c r="A27" t="s">
        <v>409</v>
      </c>
      <c r="C27" s="15" t="s">
        <v>8</v>
      </c>
      <c r="D27" s="5">
        <v>1.3345161290322582</v>
      </c>
      <c r="E27" s="4">
        <v>1.4</v>
      </c>
      <c r="F27" s="4">
        <v>1.4</v>
      </c>
      <c r="G27" s="4">
        <v>1.4</v>
      </c>
      <c r="H27" s="4">
        <v>1.4</v>
      </c>
      <c r="I27" s="4">
        <v>1.4</v>
      </c>
      <c r="J27" s="4">
        <v>1.4</v>
      </c>
      <c r="K27" s="4">
        <v>1.4</v>
      </c>
      <c r="L27" s="4">
        <v>1.4</v>
      </c>
      <c r="M27" s="4">
        <v>1.4</v>
      </c>
      <c r="N27" s="4">
        <v>1.4</v>
      </c>
      <c r="O27" s="4">
        <v>1.4</v>
      </c>
      <c r="P27" s="4">
        <v>1.4</v>
      </c>
      <c r="Q27" s="4">
        <v>1.4</v>
      </c>
      <c r="R27" s="4">
        <v>1.4</v>
      </c>
      <c r="S27" s="4">
        <v>1.4</v>
      </c>
      <c r="T27" s="4">
        <v>1.4</v>
      </c>
      <c r="U27" s="4">
        <v>1.4</v>
      </c>
      <c r="V27" s="4">
        <v>1.4</v>
      </c>
      <c r="W27" s="4">
        <v>1.4</v>
      </c>
      <c r="X27" s="4">
        <v>1.4</v>
      </c>
      <c r="Y27" s="4">
        <v>1.4</v>
      </c>
      <c r="Z27" s="4">
        <v>1.4</v>
      </c>
      <c r="AA27" s="4">
        <v>1.4</v>
      </c>
      <c r="AB27" s="4">
        <v>1.4</v>
      </c>
      <c r="AC27" s="4">
        <v>1.4</v>
      </c>
      <c r="AD27" s="4">
        <v>1.4</v>
      </c>
      <c r="AE27" s="4">
        <v>1.4</v>
      </c>
      <c r="AF27" s="4">
        <v>1.4</v>
      </c>
    </row>
    <row r="28" spans="1:32" x14ac:dyDescent="0.2">
      <c r="A28" t="s">
        <v>410</v>
      </c>
      <c r="C28" s="15" t="s">
        <v>7</v>
      </c>
      <c r="D28" s="5">
        <v>-0.34870967741935505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</row>
    <row r="29" spans="1:32" x14ac:dyDescent="0.2">
      <c r="A29" t="s">
        <v>75</v>
      </c>
      <c r="B29" s="4" t="s">
        <v>7</v>
      </c>
      <c r="C29" s="15" t="s">
        <v>7</v>
      </c>
      <c r="D29" s="5">
        <v>-0.43354838709677423</v>
      </c>
      <c r="E29" s="4">
        <v>0.2</v>
      </c>
      <c r="F29" s="4">
        <v>0.2</v>
      </c>
      <c r="G29" s="4">
        <v>0.2</v>
      </c>
      <c r="H29" s="4">
        <v>0.2</v>
      </c>
      <c r="I29" s="4">
        <v>0.3</v>
      </c>
      <c r="J29" s="4">
        <v>0.2</v>
      </c>
      <c r="K29" s="4">
        <v>0.2</v>
      </c>
      <c r="L29" s="4">
        <v>0.2</v>
      </c>
      <c r="M29" s="4">
        <v>0.2</v>
      </c>
      <c r="N29" s="4">
        <v>0.2</v>
      </c>
      <c r="O29" s="4">
        <v>0.2</v>
      </c>
      <c r="P29" s="4">
        <v>0.2</v>
      </c>
      <c r="Q29" s="4">
        <v>0.2</v>
      </c>
      <c r="R29" s="4">
        <v>0.2</v>
      </c>
      <c r="S29" s="4">
        <v>0.2</v>
      </c>
      <c r="T29" s="4">
        <v>0.2</v>
      </c>
      <c r="U29" s="4">
        <v>0.2</v>
      </c>
      <c r="V29" s="4">
        <v>0.2</v>
      </c>
      <c r="W29" s="4">
        <v>0.2</v>
      </c>
      <c r="X29" s="4">
        <v>0.2</v>
      </c>
      <c r="Y29" s="4">
        <v>0.3</v>
      </c>
      <c r="Z29" s="4">
        <v>0.3</v>
      </c>
      <c r="AA29" s="4">
        <v>0.3</v>
      </c>
      <c r="AB29" s="4">
        <v>0.2</v>
      </c>
      <c r="AC29" s="4">
        <v>0.2</v>
      </c>
      <c r="AD29" s="4">
        <v>0.2</v>
      </c>
      <c r="AE29" s="4">
        <v>0.3</v>
      </c>
      <c r="AF29" s="4">
        <v>0.2</v>
      </c>
    </row>
    <row r="30" spans="1:32" x14ac:dyDescent="0.2">
      <c r="A30" t="s">
        <v>74</v>
      </c>
      <c r="B30" s="4" t="s">
        <v>7</v>
      </c>
      <c r="C30" s="15" t="s">
        <v>7</v>
      </c>
      <c r="D30" s="5">
        <v>25.82</v>
      </c>
      <c r="E30" s="4">
        <v>24.2</v>
      </c>
      <c r="F30" s="4">
        <v>26.1</v>
      </c>
      <c r="G30" s="4">
        <v>25.3</v>
      </c>
      <c r="H30" s="4">
        <v>22.3</v>
      </c>
      <c r="I30" s="4">
        <v>26.1</v>
      </c>
      <c r="J30" s="4">
        <v>24.8</v>
      </c>
      <c r="K30" s="4">
        <v>25.9</v>
      </c>
      <c r="L30" s="4">
        <v>27</v>
      </c>
      <c r="M30" s="4">
        <v>31</v>
      </c>
      <c r="N30" s="4">
        <v>32.9</v>
      </c>
      <c r="O30" s="4">
        <v>34.700000000000003</v>
      </c>
      <c r="P30" s="4">
        <v>37</v>
      </c>
      <c r="Q30" s="4">
        <v>38</v>
      </c>
      <c r="R30" s="4">
        <v>40.9</v>
      </c>
      <c r="S30" s="4">
        <v>42.2</v>
      </c>
      <c r="T30" s="4">
        <v>42</v>
      </c>
      <c r="U30" s="4">
        <v>42.7</v>
      </c>
      <c r="V30" s="4">
        <v>42.5</v>
      </c>
      <c r="W30" s="4">
        <v>46.2</v>
      </c>
      <c r="X30" s="4">
        <v>42.4</v>
      </c>
      <c r="Y30" s="4">
        <v>46.3</v>
      </c>
      <c r="Z30" s="4">
        <v>49.7</v>
      </c>
      <c r="AA30" s="4">
        <v>46.9</v>
      </c>
      <c r="AB30" s="4">
        <v>44</v>
      </c>
      <c r="AC30" s="4">
        <v>44.7</v>
      </c>
      <c r="AD30" s="4">
        <v>37.4</v>
      </c>
      <c r="AE30" s="4">
        <v>34</v>
      </c>
      <c r="AF30" s="4">
        <v>36.200000000000003</v>
      </c>
    </row>
    <row r="31" spans="1:32" x14ac:dyDescent="0.2">
      <c r="A31" t="s">
        <v>73</v>
      </c>
      <c r="B31" s="4" t="s">
        <v>7</v>
      </c>
      <c r="C31" s="15" t="s">
        <v>7</v>
      </c>
      <c r="D31" s="5">
        <v>0.19419354838709679</v>
      </c>
      <c r="E31" s="4">
        <v>0.2</v>
      </c>
      <c r="F31" s="4">
        <v>0.3</v>
      </c>
      <c r="G31" s="4">
        <v>0.3</v>
      </c>
      <c r="H31" s="4">
        <v>0.2</v>
      </c>
      <c r="I31" s="4">
        <v>0.2</v>
      </c>
      <c r="J31" s="4">
        <v>0.2</v>
      </c>
      <c r="K31" s="4">
        <v>0.2</v>
      </c>
      <c r="L31" s="4">
        <v>0.2</v>
      </c>
      <c r="M31" s="4">
        <v>0.2</v>
      </c>
      <c r="N31" s="4">
        <v>0.2</v>
      </c>
      <c r="O31" s="4">
        <v>0.3</v>
      </c>
      <c r="P31" s="4">
        <v>0.4</v>
      </c>
      <c r="Q31" s="4">
        <v>0.4</v>
      </c>
      <c r="R31" s="4">
        <v>0.5</v>
      </c>
      <c r="S31" s="4">
        <v>0.6</v>
      </c>
      <c r="T31" s="4">
        <v>0.6</v>
      </c>
      <c r="U31" s="4">
        <v>0.7</v>
      </c>
      <c r="V31" s="4">
        <v>0.7</v>
      </c>
      <c r="W31" s="4">
        <v>0.6</v>
      </c>
      <c r="X31" s="4">
        <v>0.6</v>
      </c>
      <c r="Y31" s="4">
        <v>0.6</v>
      </c>
      <c r="Z31" s="4">
        <v>0.6</v>
      </c>
      <c r="AA31" s="4">
        <v>0.5</v>
      </c>
      <c r="AB31" s="4">
        <v>0.5</v>
      </c>
      <c r="AC31" s="4">
        <v>0.5</v>
      </c>
      <c r="AD31" s="4">
        <v>0.4</v>
      </c>
      <c r="AE31" s="4">
        <v>0.4</v>
      </c>
      <c r="AF31" s="4">
        <v>0.4</v>
      </c>
    </row>
    <row r="32" spans="1:32" x14ac:dyDescent="0.2">
      <c r="A32" t="s">
        <v>411</v>
      </c>
      <c r="C32" s="15" t="s">
        <v>7</v>
      </c>
      <c r="D32" s="5">
        <v>-0.90967741935483892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</row>
    <row r="33" spans="1:32" x14ac:dyDescent="0.2">
      <c r="A33" t="s">
        <v>72</v>
      </c>
      <c r="B33" s="4" t="s">
        <v>7</v>
      </c>
      <c r="C33" s="15" t="s">
        <v>7</v>
      </c>
      <c r="D33" s="5">
        <v>-0.31</v>
      </c>
      <c r="E33" s="4">
        <v>0.4</v>
      </c>
      <c r="F33" s="4">
        <v>0.4</v>
      </c>
      <c r="G33" s="4">
        <v>0.4</v>
      </c>
      <c r="H33" s="4">
        <v>0.3</v>
      </c>
      <c r="I33" s="4">
        <v>0.5</v>
      </c>
      <c r="J33" s="4">
        <v>0.4</v>
      </c>
      <c r="K33" s="4">
        <v>0.4</v>
      </c>
      <c r="L33" s="4">
        <v>0.3</v>
      </c>
      <c r="M33" s="4">
        <v>0.5</v>
      </c>
      <c r="N33" s="4">
        <v>0.4</v>
      </c>
      <c r="O33" s="4">
        <v>0.4</v>
      </c>
      <c r="P33" s="4">
        <v>0.4</v>
      </c>
      <c r="Q33" s="4">
        <v>0.6</v>
      </c>
      <c r="R33" s="4">
        <v>0.5</v>
      </c>
      <c r="S33" s="4">
        <v>0.5</v>
      </c>
      <c r="T33" s="4">
        <v>0.5</v>
      </c>
      <c r="U33" s="4">
        <v>0.5</v>
      </c>
      <c r="V33" s="4">
        <v>0.5</v>
      </c>
      <c r="W33" s="4">
        <v>0.5</v>
      </c>
      <c r="X33" s="4">
        <v>0.6</v>
      </c>
      <c r="Y33" s="4">
        <v>0.7</v>
      </c>
      <c r="Z33" s="4">
        <v>0.7</v>
      </c>
      <c r="AA33" s="4">
        <v>0.7</v>
      </c>
      <c r="AB33" s="4">
        <v>0.8</v>
      </c>
      <c r="AC33" s="4">
        <v>0.8</v>
      </c>
      <c r="AD33" s="4">
        <v>0.7</v>
      </c>
      <c r="AE33" s="4">
        <v>0.8</v>
      </c>
      <c r="AF33" s="4">
        <v>0.5</v>
      </c>
    </row>
    <row r="34" spans="1:32" x14ac:dyDescent="0.2">
      <c r="A34" t="s">
        <v>71</v>
      </c>
      <c r="B34" s="4" t="s">
        <v>7</v>
      </c>
      <c r="C34" s="15" t="s">
        <v>7</v>
      </c>
      <c r="D34" s="5">
        <v>1.1306451612903226</v>
      </c>
      <c r="E34" s="4">
        <v>1</v>
      </c>
      <c r="F34" s="4">
        <v>1.2</v>
      </c>
      <c r="G34" s="4">
        <v>0.6</v>
      </c>
      <c r="H34" s="4">
        <v>0.4</v>
      </c>
      <c r="I34" s="4">
        <v>1.4</v>
      </c>
      <c r="J34" s="4">
        <v>1.1000000000000001</v>
      </c>
      <c r="K34" s="4">
        <v>1</v>
      </c>
      <c r="L34" s="4">
        <v>0.8</v>
      </c>
      <c r="M34" s="4">
        <v>1.2</v>
      </c>
      <c r="N34" s="4">
        <v>1</v>
      </c>
      <c r="O34" s="4">
        <v>0.9</v>
      </c>
      <c r="P34" s="4">
        <v>1</v>
      </c>
      <c r="Q34" s="4">
        <v>1.1000000000000001</v>
      </c>
      <c r="R34" s="4">
        <v>0.9</v>
      </c>
      <c r="S34" s="4">
        <v>0.3</v>
      </c>
      <c r="T34" s="4">
        <v>1.7</v>
      </c>
      <c r="U34" s="4">
        <v>1.7</v>
      </c>
      <c r="V34" s="4">
        <v>2</v>
      </c>
      <c r="W34" s="4">
        <v>2.2999999999999998</v>
      </c>
      <c r="X34" s="4">
        <v>2.2999999999999998</v>
      </c>
      <c r="Y34" s="4">
        <v>2</v>
      </c>
      <c r="Z34" s="4">
        <v>1.7</v>
      </c>
      <c r="AA34" s="4">
        <v>2.1</v>
      </c>
      <c r="AB34" s="4">
        <v>1.8</v>
      </c>
      <c r="AC34" s="4">
        <v>1.8</v>
      </c>
      <c r="AD34" s="4">
        <v>1.6</v>
      </c>
      <c r="AE34" s="4">
        <v>1.4</v>
      </c>
      <c r="AF34" s="4">
        <v>1.4</v>
      </c>
    </row>
    <row r="35" spans="1:32" x14ac:dyDescent="0.2">
      <c r="A35" t="s">
        <v>70</v>
      </c>
      <c r="B35" s="4" t="s">
        <v>7</v>
      </c>
      <c r="C35" s="15" t="s">
        <v>7</v>
      </c>
      <c r="D35" s="5">
        <v>5.7922580645161288</v>
      </c>
      <c r="E35" s="4">
        <v>6.1</v>
      </c>
      <c r="F35" s="4">
        <v>5.3</v>
      </c>
      <c r="G35" s="4">
        <v>5.5</v>
      </c>
      <c r="H35" s="4">
        <v>5.5</v>
      </c>
      <c r="I35" s="4">
        <v>5.7</v>
      </c>
      <c r="J35" s="4">
        <v>5.5</v>
      </c>
      <c r="K35" s="4">
        <v>6.5</v>
      </c>
      <c r="L35" s="4">
        <v>6.4</v>
      </c>
      <c r="M35" s="4">
        <v>6.5</v>
      </c>
      <c r="N35" s="4">
        <v>6.9</v>
      </c>
      <c r="O35" s="4">
        <v>6.7</v>
      </c>
      <c r="P35" s="4">
        <v>6.7</v>
      </c>
      <c r="Q35" s="4">
        <v>6.2</v>
      </c>
      <c r="R35" s="4">
        <v>6.3</v>
      </c>
      <c r="S35" s="4">
        <v>6.1</v>
      </c>
      <c r="T35" s="4">
        <v>6.4</v>
      </c>
      <c r="U35" s="4">
        <v>6.1</v>
      </c>
      <c r="V35" s="4">
        <v>6.2</v>
      </c>
      <c r="W35" s="4">
        <v>6.3</v>
      </c>
      <c r="X35" s="4">
        <v>6.1</v>
      </c>
      <c r="Y35" s="4">
        <v>6.1</v>
      </c>
      <c r="Z35" s="4">
        <v>6</v>
      </c>
      <c r="AA35" s="4">
        <v>6.2</v>
      </c>
      <c r="AB35" s="4">
        <v>5.7</v>
      </c>
      <c r="AC35" s="4">
        <v>6</v>
      </c>
      <c r="AD35" s="4">
        <v>5.9</v>
      </c>
      <c r="AE35" s="4">
        <v>6</v>
      </c>
      <c r="AF35" s="4">
        <v>6.1</v>
      </c>
    </row>
    <row r="36" spans="1:32" x14ac:dyDescent="0.2">
      <c r="A36" t="s">
        <v>69</v>
      </c>
      <c r="B36" s="4" t="s">
        <v>7</v>
      </c>
      <c r="C36" s="15" t="s">
        <v>7</v>
      </c>
      <c r="D36" s="5">
        <v>1.575806451612904</v>
      </c>
      <c r="E36" s="4">
        <v>2.4</v>
      </c>
      <c r="F36" s="4">
        <v>2.6</v>
      </c>
      <c r="G36" s="4">
        <v>2.4</v>
      </c>
      <c r="H36" s="4">
        <v>2.2000000000000002</v>
      </c>
      <c r="I36" s="4">
        <v>2.2999999999999998</v>
      </c>
      <c r="J36" s="4">
        <v>2.6</v>
      </c>
      <c r="K36" s="4">
        <v>2.2999999999999998</v>
      </c>
      <c r="L36" s="4">
        <v>2.4</v>
      </c>
      <c r="M36" s="4">
        <v>2.5</v>
      </c>
      <c r="N36" s="4">
        <v>2.4</v>
      </c>
      <c r="O36" s="4">
        <v>2.4</v>
      </c>
      <c r="P36" s="4">
        <v>2.5</v>
      </c>
      <c r="Q36" s="4">
        <v>2.5</v>
      </c>
      <c r="R36" s="4">
        <v>2.1</v>
      </c>
      <c r="S36" s="4">
        <v>2</v>
      </c>
      <c r="T36" s="4">
        <v>2.2999999999999998</v>
      </c>
      <c r="U36" s="4">
        <v>2.1</v>
      </c>
      <c r="V36" s="4">
        <v>2.2000000000000002</v>
      </c>
      <c r="W36" s="4">
        <v>2.4</v>
      </c>
      <c r="X36" s="4">
        <v>2.2000000000000002</v>
      </c>
      <c r="Y36" s="4">
        <v>2.2000000000000002</v>
      </c>
      <c r="Z36" s="4">
        <v>1.9</v>
      </c>
      <c r="AA36" s="4">
        <v>2.2999999999999998</v>
      </c>
      <c r="AB36" s="4">
        <v>2.2000000000000002</v>
      </c>
      <c r="AC36" s="4">
        <v>2.2000000000000002</v>
      </c>
      <c r="AD36" s="4">
        <v>2.2000000000000002</v>
      </c>
      <c r="AE36" s="4">
        <v>2.1</v>
      </c>
      <c r="AF36" s="4">
        <v>2.2999999999999998</v>
      </c>
    </row>
    <row r="37" spans="1:32" x14ac:dyDescent="0.2">
      <c r="A37" t="s">
        <v>68</v>
      </c>
      <c r="B37" s="4" t="s">
        <v>7</v>
      </c>
      <c r="C37" s="15" t="s">
        <v>7</v>
      </c>
      <c r="D37" s="5">
        <v>9.808387096774192</v>
      </c>
      <c r="E37" s="4">
        <v>9.8000000000000007</v>
      </c>
      <c r="F37" s="4">
        <v>9.8000000000000007</v>
      </c>
      <c r="G37" s="4">
        <v>9.9</v>
      </c>
      <c r="H37" s="4">
        <v>10.1</v>
      </c>
      <c r="I37" s="4">
        <v>10.3</v>
      </c>
      <c r="J37" s="4">
        <v>9.9</v>
      </c>
      <c r="K37" s="4">
        <v>9.9</v>
      </c>
      <c r="L37" s="4">
        <v>10.3</v>
      </c>
      <c r="M37" s="4">
        <v>9.8000000000000007</v>
      </c>
      <c r="N37" s="4">
        <v>9.4</v>
      </c>
      <c r="O37" s="4">
        <v>10.199999999999999</v>
      </c>
      <c r="P37" s="4">
        <v>10.199999999999999</v>
      </c>
      <c r="Q37" s="4">
        <v>9.9</v>
      </c>
      <c r="R37" s="4">
        <v>9.1999999999999993</v>
      </c>
      <c r="S37" s="4">
        <v>9</v>
      </c>
      <c r="T37" s="4">
        <v>9.5</v>
      </c>
      <c r="U37" s="4">
        <v>9.5</v>
      </c>
      <c r="V37" s="4">
        <v>10</v>
      </c>
      <c r="W37" s="4">
        <v>10</v>
      </c>
      <c r="X37" s="4">
        <v>9.4</v>
      </c>
      <c r="Y37" s="4">
        <v>9.1</v>
      </c>
      <c r="Z37" s="4">
        <v>9.3000000000000007</v>
      </c>
      <c r="AA37" s="4">
        <v>9.5</v>
      </c>
      <c r="AB37" s="4">
        <v>9.4</v>
      </c>
      <c r="AC37" s="4">
        <v>9.6999999999999993</v>
      </c>
      <c r="AD37" s="4">
        <v>9.1999999999999993</v>
      </c>
      <c r="AE37" s="4">
        <v>9.6</v>
      </c>
      <c r="AF37" s="4">
        <v>9.6999999999999993</v>
      </c>
    </row>
    <row r="38" spans="1:32" x14ac:dyDescent="0.2">
      <c r="A38" t="s">
        <v>412</v>
      </c>
      <c r="C38" s="15" t="s">
        <v>7</v>
      </c>
      <c r="D38" s="5">
        <v>2.1612903225806449E-2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</row>
    <row r="39" spans="1:32" x14ac:dyDescent="0.2">
      <c r="A39" t="s">
        <v>64</v>
      </c>
      <c r="B39" s="4" t="s">
        <v>7</v>
      </c>
      <c r="C39" s="15" t="s">
        <v>7</v>
      </c>
      <c r="D39" s="5">
        <v>3.8709677419354808E-3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</row>
    <row r="40" spans="1:32" x14ac:dyDescent="0.2">
      <c r="A40" t="s">
        <v>67</v>
      </c>
      <c r="B40" s="4" t="s">
        <v>7</v>
      </c>
      <c r="C40" s="15" t="s">
        <v>7</v>
      </c>
      <c r="D40" s="5">
        <v>0.48354838709677422</v>
      </c>
      <c r="E40" s="4">
        <v>0.7</v>
      </c>
      <c r="F40" s="4">
        <v>0.7</v>
      </c>
      <c r="G40" s="4">
        <v>0.7</v>
      </c>
      <c r="H40" s="4">
        <v>0.7</v>
      </c>
      <c r="I40" s="4">
        <v>0.8</v>
      </c>
      <c r="J40" s="4">
        <v>0.7</v>
      </c>
      <c r="K40" s="4">
        <v>0.7</v>
      </c>
      <c r="L40" s="4">
        <v>0.6</v>
      </c>
      <c r="M40" s="4">
        <v>0.7</v>
      </c>
      <c r="N40" s="4">
        <v>0.7</v>
      </c>
      <c r="O40" s="4">
        <v>0.7</v>
      </c>
      <c r="P40" s="4">
        <v>0.7</v>
      </c>
      <c r="Q40" s="4">
        <v>0.6</v>
      </c>
      <c r="R40" s="4">
        <v>0.7</v>
      </c>
      <c r="S40" s="4">
        <v>0.6</v>
      </c>
      <c r="T40" s="4">
        <v>0.6</v>
      </c>
      <c r="U40" s="4">
        <v>0.6</v>
      </c>
      <c r="V40" s="4">
        <v>0.7</v>
      </c>
      <c r="W40" s="4">
        <v>0.7</v>
      </c>
      <c r="X40" s="4">
        <v>0.7</v>
      </c>
      <c r="Y40" s="4">
        <v>0.6</v>
      </c>
      <c r="Z40" s="4">
        <v>0.6</v>
      </c>
      <c r="AA40" s="4">
        <v>0.6</v>
      </c>
      <c r="AB40" s="4">
        <v>0.6</v>
      </c>
      <c r="AC40" s="4">
        <v>0.6</v>
      </c>
      <c r="AD40" s="4">
        <v>0.6</v>
      </c>
      <c r="AE40" s="4">
        <v>0.7</v>
      </c>
      <c r="AF40" s="4">
        <v>0.7</v>
      </c>
    </row>
    <row r="41" spans="1:32" x14ac:dyDescent="0.2">
      <c r="A41" t="s">
        <v>65</v>
      </c>
      <c r="B41" s="4" t="s">
        <v>7</v>
      </c>
      <c r="C41" s="15" t="s">
        <v>7</v>
      </c>
      <c r="D41" s="5">
        <v>3.803225806451612</v>
      </c>
      <c r="E41" s="4">
        <v>4.5999999999999996</v>
      </c>
      <c r="F41" s="4">
        <v>4.5999999999999996</v>
      </c>
      <c r="G41" s="4">
        <v>4.5999999999999996</v>
      </c>
      <c r="H41" s="4">
        <v>4.5999999999999996</v>
      </c>
      <c r="I41" s="4">
        <v>4.4000000000000004</v>
      </c>
      <c r="J41" s="4">
        <v>4.0999999999999996</v>
      </c>
      <c r="K41" s="4">
        <v>4.0999999999999996</v>
      </c>
      <c r="L41" s="4">
        <v>4.5999999999999996</v>
      </c>
      <c r="M41" s="4">
        <v>5.0999999999999996</v>
      </c>
      <c r="N41" s="4">
        <v>4.7</v>
      </c>
      <c r="O41" s="4">
        <v>4.9000000000000004</v>
      </c>
      <c r="P41" s="4">
        <v>4.9000000000000004</v>
      </c>
      <c r="Q41" s="4">
        <v>4.9000000000000004</v>
      </c>
      <c r="R41" s="4">
        <v>5.0999999999999996</v>
      </c>
      <c r="S41" s="4">
        <v>5.2</v>
      </c>
      <c r="T41" s="4">
        <v>5.2</v>
      </c>
      <c r="U41" s="4">
        <v>5.4</v>
      </c>
      <c r="V41" s="4">
        <v>5.5</v>
      </c>
      <c r="W41" s="4">
        <v>5.5</v>
      </c>
      <c r="X41" s="4">
        <v>6.9</v>
      </c>
      <c r="Y41" s="4">
        <v>7.5</v>
      </c>
      <c r="Z41" s="4">
        <v>7.2</v>
      </c>
      <c r="AA41" s="4">
        <v>6.8</v>
      </c>
      <c r="AB41" s="4">
        <v>8.1999999999999993</v>
      </c>
      <c r="AC41" s="4">
        <v>7.1</v>
      </c>
      <c r="AD41" s="4">
        <v>7.2</v>
      </c>
      <c r="AE41" s="4">
        <v>7.5</v>
      </c>
      <c r="AF41" s="4">
        <v>5.6</v>
      </c>
    </row>
    <row r="42" spans="1:32" x14ac:dyDescent="0.2">
      <c r="A42" t="s">
        <v>66</v>
      </c>
      <c r="B42" s="4" t="s">
        <v>7</v>
      </c>
      <c r="C42" s="15" t="s">
        <v>7</v>
      </c>
      <c r="D42" s="5">
        <v>0.63064516129032244</v>
      </c>
      <c r="E42" s="4">
        <v>0.7</v>
      </c>
      <c r="F42" s="4">
        <v>0.8</v>
      </c>
      <c r="G42" s="4">
        <v>0.8</v>
      </c>
      <c r="H42" s="4">
        <v>0.7</v>
      </c>
      <c r="I42" s="4">
        <v>0.8</v>
      </c>
      <c r="J42" s="4">
        <v>0.7</v>
      </c>
      <c r="K42" s="4">
        <v>0.8</v>
      </c>
      <c r="L42" s="4">
        <v>0.8</v>
      </c>
      <c r="M42" s="4">
        <v>0.9</v>
      </c>
      <c r="N42" s="4">
        <v>0.8</v>
      </c>
      <c r="O42" s="4">
        <v>0.9</v>
      </c>
      <c r="P42" s="4">
        <v>0.9</v>
      </c>
      <c r="Q42" s="4">
        <v>0.7</v>
      </c>
      <c r="R42" s="4">
        <v>0.8</v>
      </c>
      <c r="S42" s="4">
        <v>0.8</v>
      </c>
      <c r="T42" s="4">
        <v>0.8</v>
      </c>
      <c r="U42" s="4">
        <v>0.8</v>
      </c>
      <c r="V42" s="4">
        <v>0.8</v>
      </c>
      <c r="W42" s="4">
        <v>0.8</v>
      </c>
      <c r="X42" s="4">
        <v>0.7</v>
      </c>
      <c r="Y42" s="4">
        <v>0.8</v>
      </c>
      <c r="Z42" s="4">
        <v>0.8</v>
      </c>
      <c r="AA42" s="4">
        <v>0.7</v>
      </c>
      <c r="AB42" s="4">
        <v>0.7</v>
      </c>
      <c r="AC42" s="4">
        <v>0.7</v>
      </c>
      <c r="AD42" s="4">
        <v>0.7</v>
      </c>
      <c r="AE42" s="4">
        <v>0.7</v>
      </c>
      <c r="AF42" s="4">
        <v>0.8</v>
      </c>
    </row>
    <row r="43" spans="1:32" x14ac:dyDescent="0.2">
      <c r="A43" t="s">
        <v>63</v>
      </c>
      <c r="B43" s="4" t="s">
        <v>7</v>
      </c>
      <c r="C43" s="15" t="s">
        <v>7</v>
      </c>
      <c r="D43" s="5">
        <v>2.1696774193548385</v>
      </c>
      <c r="E43" s="4">
        <v>2.5</v>
      </c>
      <c r="F43" s="4">
        <v>2.5</v>
      </c>
      <c r="G43" s="4">
        <v>2.5</v>
      </c>
      <c r="H43" s="4">
        <v>2.6</v>
      </c>
      <c r="I43" s="4">
        <v>2.6</v>
      </c>
      <c r="J43" s="4">
        <v>2.6</v>
      </c>
      <c r="K43" s="4">
        <v>2.5</v>
      </c>
      <c r="L43" s="4">
        <v>2.7</v>
      </c>
      <c r="M43" s="4">
        <v>2.8</v>
      </c>
      <c r="N43" s="4">
        <v>2.6</v>
      </c>
      <c r="O43" s="4">
        <v>2.7</v>
      </c>
      <c r="P43" s="4">
        <v>2.6</v>
      </c>
      <c r="Q43" s="4">
        <v>2.6</v>
      </c>
      <c r="R43" s="4">
        <v>2.4</v>
      </c>
      <c r="S43" s="4">
        <v>2.7</v>
      </c>
      <c r="T43" s="4">
        <v>2.6</v>
      </c>
      <c r="U43" s="4">
        <v>2.6</v>
      </c>
      <c r="V43" s="4">
        <v>2.8</v>
      </c>
      <c r="W43" s="4">
        <v>2.9</v>
      </c>
      <c r="X43" s="4">
        <v>2.7</v>
      </c>
      <c r="Y43" s="4">
        <v>2.6</v>
      </c>
      <c r="Z43" s="4">
        <v>2.5</v>
      </c>
      <c r="AA43" s="4">
        <v>2.6</v>
      </c>
      <c r="AB43" s="4">
        <v>2.5</v>
      </c>
      <c r="AC43" s="4">
        <v>2.7</v>
      </c>
      <c r="AD43" s="4">
        <v>2.7</v>
      </c>
      <c r="AE43" s="4">
        <v>2.7</v>
      </c>
      <c r="AF43" s="4">
        <v>2.6</v>
      </c>
    </row>
    <row r="44" spans="1:32" x14ac:dyDescent="0.2">
      <c r="A44" t="s">
        <v>62</v>
      </c>
      <c r="B44" s="4" t="s">
        <v>7</v>
      </c>
      <c r="C44" s="15" t="s">
        <v>7</v>
      </c>
      <c r="D44" s="5">
        <v>11.638387096774192</v>
      </c>
      <c r="E44" s="4">
        <v>10.9</v>
      </c>
      <c r="F44" s="4">
        <v>10.8</v>
      </c>
      <c r="G44" s="4">
        <v>10.7</v>
      </c>
      <c r="H44" s="4">
        <v>10.6</v>
      </c>
      <c r="I44" s="4">
        <v>11.3</v>
      </c>
      <c r="J44" s="4">
        <v>11.1</v>
      </c>
      <c r="K44" s="4">
        <v>11</v>
      </c>
      <c r="L44" s="4">
        <v>11.4</v>
      </c>
      <c r="M44" s="4">
        <v>11.7</v>
      </c>
      <c r="N44" s="4">
        <v>11.9</v>
      </c>
      <c r="O44" s="4">
        <v>12</v>
      </c>
      <c r="P44" s="4">
        <v>11.9</v>
      </c>
      <c r="Q44" s="4">
        <v>11.8</v>
      </c>
      <c r="R44" s="4">
        <v>11.9</v>
      </c>
      <c r="S44" s="4">
        <v>11.9</v>
      </c>
      <c r="T44" s="4">
        <v>12</v>
      </c>
      <c r="U44" s="4">
        <v>11.7</v>
      </c>
      <c r="V44" s="4">
        <v>12.2</v>
      </c>
      <c r="W44" s="4">
        <v>12.4</v>
      </c>
      <c r="X44" s="4">
        <v>12.1</v>
      </c>
      <c r="Y44" s="4">
        <v>12.1</v>
      </c>
      <c r="Z44" s="4">
        <v>11.7</v>
      </c>
      <c r="AA44" s="4">
        <v>11.5</v>
      </c>
      <c r="AB44" s="4">
        <v>11.7</v>
      </c>
      <c r="AC44" s="4">
        <v>11.8</v>
      </c>
      <c r="AD44" s="4">
        <v>12.4</v>
      </c>
      <c r="AE44" s="4">
        <v>11.5</v>
      </c>
      <c r="AF44" s="4">
        <v>11.6</v>
      </c>
    </row>
    <row r="45" spans="1:32" x14ac:dyDescent="0.2">
      <c r="A45" t="s">
        <v>413</v>
      </c>
      <c r="C45" s="15" t="s">
        <v>7</v>
      </c>
      <c r="D45" s="5">
        <v>0.58741935483870966</v>
      </c>
      <c r="E45" s="4">
        <v>0.6</v>
      </c>
      <c r="F45" s="4">
        <v>0.6</v>
      </c>
      <c r="G45" s="4">
        <v>0.6</v>
      </c>
      <c r="H45" s="4">
        <v>0.6</v>
      </c>
      <c r="I45" s="4">
        <v>0.6</v>
      </c>
      <c r="J45" s="4">
        <v>0.6</v>
      </c>
      <c r="K45" s="4">
        <v>0.6</v>
      </c>
      <c r="L45" s="4">
        <v>0.6</v>
      </c>
      <c r="M45" s="4">
        <v>0.6</v>
      </c>
      <c r="N45" s="4">
        <v>0.6</v>
      </c>
      <c r="O45" s="4">
        <v>0.6</v>
      </c>
      <c r="P45" s="4">
        <v>0.6</v>
      </c>
      <c r="Q45" s="4">
        <v>0.6</v>
      </c>
      <c r="R45" s="4">
        <v>0.6</v>
      </c>
      <c r="S45" s="4">
        <v>0.6</v>
      </c>
      <c r="T45" s="4">
        <v>0.6</v>
      </c>
      <c r="U45" s="4">
        <v>0.6</v>
      </c>
      <c r="V45" s="4">
        <v>0.6</v>
      </c>
      <c r="W45" s="4">
        <v>0.6</v>
      </c>
      <c r="X45" s="4">
        <v>0.6</v>
      </c>
      <c r="Y45" s="4">
        <v>0.6</v>
      </c>
      <c r="Z45" s="4">
        <v>0.6</v>
      </c>
      <c r="AA45" s="4">
        <v>0.6</v>
      </c>
      <c r="AB45" s="4">
        <v>0.6</v>
      </c>
      <c r="AC45" s="4">
        <v>0.6</v>
      </c>
      <c r="AD45" s="4">
        <v>0.6</v>
      </c>
      <c r="AE45" s="4">
        <v>0.6</v>
      </c>
      <c r="AF45" s="4">
        <v>0.6</v>
      </c>
    </row>
    <row r="46" spans="1:32" x14ac:dyDescent="0.2">
      <c r="A46" t="s">
        <v>61</v>
      </c>
      <c r="B46" s="4" t="s">
        <v>7</v>
      </c>
      <c r="C46" s="15" t="s">
        <v>13</v>
      </c>
      <c r="D46" s="5">
        <v>0.83483870967741947</v>
      </c>
      <c r="E46" s="4">
        <v>1</v>
      </c>
      <c r="F46" s="4">
        <v>1.1000000000000001</v>
      </c>
      <c r="G46" s="4">
        <v>1.2</v>
      </c>
      <c r="H46" s="4">
        <v>1.3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1.1000000000000001</v>
      </c>
      <c r="O46" s="4">
        <v>1.1000000000000001</v>
      </c>
      <c r="P46" s="4">
        <v>1.1000000000000001</v>
      </c>
      <c r="Q46" s="4">
        <v>1</v>
      </c>
      <c r="R46" s="4">
        <v>1.3</v>
      </c>
      <c r="S46" s="4">
        <v>1.4</v>
      </c>
      <c r="T46" s="4">
        <v>1.6</v>
      </c>
      <c r="U46" s="4">
        <v>1.7</v>
      </c>
      <c r="V46" s="4">
        <v>2</v>
      </c>
      <c r="W46" s="4">
        <v>2.1</v>
      </c>
      <c r="X46" s="4">
        <v>1.9</v>
      </c>
      <c r="Y46" s="4">
        <v>1.8</v>
      </c>
      <c r="Z46" s="4">
        <v>1.7</v>
      </c>
      <c r="AA46" s="4">
        <v>1.7</v>
      </c>
      <c r="AB46" s="4">
        <v>1.7</v>
      </c>
      <c r="AC46" s="4">
        <v>1.7</v>
      </c>
      <c r="AD46" s="4">
        <v>1.6</v>
      </c>
      <c r="AE46" s="4">
        <v>1.6</v>
      </c>
      <c r="AF46" s="4">
        <v>1.4</v>
      </c>
    </row>
    <row r="47" spans="1:32" x14ac:dyDescent="0.2">
      <c r="A47" t="s">
        <v>60</v>
      </c>
      <c r="B47" s="4" t="s">
        <v>7</v>
      </c>
      <c r="C47" s="15" t="s">
        <v>13</v>
      </c>
      <c r="D47" s="5">
        <v>0.17096774193548386</v>
      </c>
      <c r="E47" s="4">
        <v>0.4</v>
      </c>
      <c r="F47" s="4">
        <v>0.5</v>
      </c>
      <c r="G47" s="4">
        <v>0.5</v>
      </c>
      <c r="H47" s="4">
        <v>0.4</v>
      </c>
      <c r="I47" s="4">
        <v>0.4</v>
      </c>
      <c r="J47" s="4">
        <v>0.4</v>
      </c>
      <c r="K47" s="4">
        <v>0.4</v>
      </c>
      <c r="L47" s="4">
        <v>0.4</v>
      </c>
      <c r="M47" s="4">
        <v>0.4</v>
      </c>
      <c r="N47" s="4">
        <v>0.4</v>
      </c>
      <c r="O47" s="4">
        <v>0.4</v>
      </c>
      <c r="P47" s="4">
        <v>0.4</v>
      </c>
      <c r="Q47" s="4">
        <v>0.4</v>
      </c>
      <c r="R47" s="4">
        <v>0.4</v>
      </c>
      <c r="S47" s="4">
        <v>0.4</v>
      </c>
      <c r="T47" s="4">
        <v>0.5</v>
      </c>
      <c r="U47" s="4">
        <v>0.4</v>
      </c>
      <c r="V47" s="4">
        <v>0.5</v>
      </c>
      <c r="W47" s="4">
        <v>0.5</v>
      </c>
      <c r="X47" s="4">
        <v>0.6</v>
      </c>
      <c r="Y47" s="4">
        <v>0.7</v>
      </c>
      <c r="Z47" s="4">
        <v>0.6</v>
      </c>
      <c r="AA47" s="4">
        <v>0.6</v>
      </c>
      <c r="AB47" s="4">
        <v>0.6</v>
      </c>
      <c r="AC47" s="4">
        <v>0.6</v>
      </c>
      <c r="AD47" s="4">
        <v>0.5</v>
      </c>
      <c r="AE47" s="4">
        <v>0.6</v>
      </c>
      <c r="AF47" s="4">
        <v>0.5</v>
      </c>
    </row>
    <row r="48" spans="1:32" x14ac:dyDescent="0.2">
      <c r="A48" t="s">
        <v>414</v>
      </c>
      <c r="C48" s="15" t="s">
        <v>13</v>
      </c>
      <c r="D48" s="5">
        <v>6.4516129032258834E-4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</row>
    <row r="49" spans="1:32" ht="16" x14ac:dyDescent="0.2">
      <c r="A49" t="s">
        <v>367</v>
      </c>
      <c r="B49" s="21" t="s">
        <v>13</v>
      </c>
      <c r="C49" s="15" t="s">
        <v>13</v>
      </c>
      <c r="D49" s="5">
        <v>-0.58741935483870966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</row>
    <row r="50" spans="1:32" ht="16" x14ac:dyDescent="0.2">
      <c r="A50" t="s">
        <v>366</v>
      </c>
      <c r="B50" s="21" t="s">
        <v>13</v>
      </c>
      <c r="C50" s="15" t="s">
        <v>13</v>
      </c>
      <c r="D50" s="5">
        <v>1.246129032258064</v>
      </c>
      <c r="E50" s="4">
        <v>2.8</v>
      </c>
      <c r="F50" s="4">
        <v>2.8</v>
      </c>
      <c r="G50" s="4">
        <v>3.2</v>
      </c>
      <c r="H50" s="4">
        <v>3</v>
      </c>
      <c r="I50" s="4">
        <v>3</v>
      </c>
      <c r="J50" s="4">
        <v>3</v>
      </c>
      <c r="K50" s="4">
        <v>3</v>
      </c>
      <c r="L50" s="4">
        <v>2.7</v>
      </c>
      <c r="M50" s="4">
        <v>3</v>
      </c>
      <c r="N50" s="4">
        <v>2.9</v>
      </c>
      <c r="O50" s="4">
        <v>2.8</v>
      </c>
      <c r="P50" s="4">
        <v>2.8</v>
      </c>
      <c r="Q50" s="4">
        <v>2.8</v>
      </c>
      <c r="R50" s="4">
        <v>2.7</v>
      </c>
      <c r="S50" s="4">
        <v>2.7</v>
      </c>
      <c r="T50" s="4">
        <v>2.8</v>
      </c>
      <c r="U50" s="4">
        <v>2.8</v>
      </c>
      <c r="V50" s="4">
        <v>2.7</v>
      </c>
      <c r="W50" s="4">
        <v>2.6</v>
      </c>
      <c r="X50" s="4">
        <v>2.9</v>
      </c>
      <c r="Y50" s="4">
        <v>2.6</v>
      </c>
      <c r="Z50" s="4">
        <v>2.7</v>
      </c>
      <c r="AA50" s="4">
        <v>2.7</v>
      </c>
      <c r="AB50" s="4">
        <v>2.5</v>
      </c>
      <c r="AC50" s="4">
        <v>2.4</v>
      </c>
      <c r="AD50" s="4">
        <v>2.4</v>
      </c>
      <c r="AE50" s="4">
        <v>2.2000000000000002</v>
      </c>
      <c r="AF50" s="4">
        <v>2.8</v>
      </c>
    </row>
    <row r="51" spans="1:32" ht="16" x14ac:dyDescent="0.2">
      <c r="A51" t="s">
        <v>365</v>
      </c>
      <c r="B51" s="21" t="s">
        <v>13</v>
      </c>
      <c r="C51" s="15" t="s">
        <v>13</v>
      </c>
      <c r="D51" s="5">
        <v>3.6345161290322587</v>
      </c>
      <c r="E51" s="4">
        <v>4.0999999999999996</v>
      </c>
      <c r="F51" s="4">
        <v>4</v>
      </c>
      <c r="G51" s="4">
        <v>4.4000000000000004</v>
      </c>
      <c r="H51" s="4">
        <v>4.0999999999999996</v>
      </c>
      <c r="I51" s="4">
        <v>4.2</v>
      </c>
      <c r="J51" s="4">
        <v>4.2</v>
      </c>
      <c r="K51" s="4">
        <v>4.2</v>
      </c>
      <c r="L51" s="4">
        <v>4.2</v>
      </c>
      <c r="M51" s="4">
        <v>4.0999999999999996</v>
      </c>
      <c r="N51" s="4">
        <v>4.0999999999999996</v>
      </c>
      <c r="O51" s="4">
        <v>4.2</v>
      </c>
      <c r="P51" s="4">
        <v>4.2</v>
      </c>
      <c r="Q51" s="4">
        <v>4.0999999999999996</v>
      </c>
      <c r="R51" s="4">
        <v>4.0999999999999996</v>
      </c>
      <c r="S51" s="4">
        <v>4</v>
      </c>
      <c r="T51" s="4">
        <v>4.2</v>
      </c>
      <c r="U51" s="4">
        <v>4.0999999999999996</v>
      </c>
      <c r="V51" s="4">
        <v>4.3</v>
      </c>
      <c r="W51" s="4">
        <v>4.5</v>
      </c>
      <c r="X51" s="4">
        <v>5.0999999999999996</v>
      </c>
      <c r="Y51" s="4">
        <v>5.4</v>
      </c>
      <c r="Z51" s="4">
        <v>5.5</v>
      </c>
      <c r="AA51" s="4">
        <v>5.8</v>
      </c>
      <c r="AB51" s="4">
        <v>6.1</v>
      </c>
      <c r="AC51" s="4">
        <v>6.5</v>
      </c>
      <c r="AD51" s="4">
        <v>6.9</v>
      </c>
      <c r="AE51" s="4">
        <v>6.9</v>
      </c>
      <c r="AF51" s="4">
        <v>4.7</v>
      </c>
    </row>
    <row r="52" spans="1:32" ht="16" x14ac:dyDescent="0.2">
      <c r="A52" t="s">
        <v>364</v>
      </c>
      <c r="B52" s="21" t="s">
        <v>13</v>
      </c>
      <c r="C52" s="15" t="s">
        <v>13</v>
      </c>
      <c r="D52" s="5">
        <v>4.4961290322580645</v>
      </c>
      <c r="E52" s="4">
        <v>5.2</v>
      </c>
      <c r="F52" s="4">
        <v>5.2</v>
      </c>
      <c r="G52" s="4">
        <v>5.2</v>
      </c>
      <c r="H52" s="4">
        <v>4.9000000000000004</v>
      </c>
      <c r="I52" s="4">
        <v>4.4000000000000004</v>
      </c>
      <c r="J52" s="4">
        <v>4.7</v>
      </c>
      <c r="K52" s="4">
        <v>4.9000000000000004</v>
      </c>
      <c r="L52" s="4">
        <v>4.5999999999999996</v>
      </c>
      <c r="M52" s="4">
        <v>5.2</v>
      </c>
      <c r="N52" s="4">
        <v>5</v>
      </c>
      <c r="O52" s="4">
        <v>5.3</v>
      </c>
      <c r="P52" s="4">
        <v>5.4</v>
      </c>
      <c r="Q52" s="4">
        <v>5.6</v>
      </c>
      <c r="R52" s="4">
        <v>6</v>
      </c>
      <c r="S52" s="4">
        <v>6.7</v>
      </c>
      <c r="T52" s="4">
        <v>8.1999999999999993</v>
      </c>
      <c r="U52" s="4">
        <v>9.9</v>
      </c>
      <c r="V52" s="4">
        <v>9.3000000000000007</v>
      </c>
      <c r="W52" s="4">
        <v>9.3000000000000007</v>
      </c>
      <c r="X52" s="4">
        <v>10.5</v>
      </c>
      <c r="Y52" s="4">
        <v>10.6</v>
      </c>
      <c r="Z52" s="4">
        <v>10.3</v>
      </c>
      <c r="AA52" s="4">
        <v>10.1</v>
      </c>
      <c r="AB52" s="4">
        <v>10</v>
      </c>
      <c r="AC52" s="4">
        <v>9.6999999999999993</v>
      </c>
      <c r="AD52" s="4">
        <v>9.4</v>
      </c>
      <c r="AE52" s="4">
        <v>9.1999999999999993</v>
      </c>
      <c r="AF52" s="4">
        <v>7.2</v>
      </c>
    </row>
    <row r="53" spans="1:32" ht="16" x14ac:dyDescent="0.2">
      <c r="A53" t="s">
        <v>363</v>
      </c>
      <c r="B53" s="21" t="s">
        <v>13</v>
      </c>
      <c r="C53" s="15" t="s">
        <v>13</v>
      </c>
      <c r="D53" s="5">
        <v>0.82064516129032261</v>
      </c>
      <c r="E53" s="4">
        <v>1.3</v>
      </c>
      <c r="F53" s="4">
        <v>1.4</v>
      </c>
      <c r="G53" s="4">
        <v>1.3</v>
      </c>
      <c r="H53" s="4">
        <v>1.3</v>
      </c>
      <c r="I53" s="4">
        <v>1</v>
      </c>
      <c r="J53" s="4">
        <v>1.2</v>
      </c>
      <c r="K53" s="4">
        <v>1.4</v>
      </c>
      <c r="L53" s="4">
        <v>1.2</v>
      </c>
      <c r="M53" s="4">
        <v>1.3</v>
      </c>
      <c r="N53" s="4">
        <v>1.2</v>
      </c>
      <c r="O53" s="4">
        <v>1.2</v>
      </c>
      <c r="P53" s="4">
        <v>1.1000000000000001</v>
      </c>
      <c r="Q53" s="4">
        <v>1</v>
      </c>
      <c r="R53" s="4">
        <v>1.1000000000000001</v>
      </c>
      <c r="S53" s="4">
        <v>0.7</v>
      </c>
      <c r="T53" s="4">
        <v>1</v>
      </c>
      <c r="U53" s="4">
        <v>1.1000000000000001</v>
      </c>
      <c r="V53" s="4">
        <v>1.1000000000000001</v>
      </c>
      <c r="W53" s="4">
        <v>1</v>
      </c>
      <c r="X53" s="4">
        <v>1.1000000000000001</v>
      </c>
      <c r="Y53" s="4">
        <v>1.1000000000000001</v>
      </c>
      <c r="Z53" s="4">
        <v>0.8</v>
      </c>
      <c r="AA53" s="4">
        <v>0.9</v>
      </c>
      <c r="AB53" s="4">
        <v>0.8</v>
      </c>
      <c r="AC53" s="4">
        <v>0.9</v>
      </c>
      <c r="AD53" s="4">
        <v>0.9</v>
      </c>
      <c r="AE53" s="4">
        <v>0.7</v>
      </c>
      <c r="AF53" s="4">
        <v>1.1000000000000001</v>
      </c>
    </row>
    <row r="54" spans="1:32" ht="16" x14ac:dyDescent="0.2">
      <c r="A54" t="s">
        <v>362</v>
      </c>
      <c r="B54" s="21" t="s">
        <v>13</v>
      </c>
      <c r="C54" s="15" t="s">
        <v>13</v>
      </c>
      <c r="D54" s="5">
        <v>2.839354838709677</v>
      </c>
      <c r="E54" s="4">
        <v>3.8</v>
      </c>
      <c r="F54" s="4">
        <v>3.7</v>
      </c>
      <c r="G54" s="4">
        <v>3.4</v>
      </c>
      <c r="H54" s="4">
        <v>3.3</v>
      </c>
      <c r="I54" s="4">
        <v>3.9</v>
      </c>
      <c r="J54" s="4">
        <v>3.9</v>
      </c>
      <c r="K54" s="4">
        <v>3.4</v>
      </c>
      <c r="L54" s="4">
        <v>3.4</v>
      </c>
      <c r="M54" s="4">
        <v>3.6</v>
      </c>
      <c r="N54" s="4">
        <v>3.9</v>
      </c>
      <c r="O54" s="4">
        <v>3.8</v>
      </c>
      <c r="P54" s="4">
        <v>3.8</v>
      </c>
      <c r="Q54" s="4">
        <v>3.8</v>
      </c>
      <c r="R54" s="4">
        <v>3.4</v>
      </c>
      <c r="S54" s="4">
        <v>3.8</v>
      </c>
      <c r="T54" s="4">
        <v>3.6</v>
      </c>
      <c r="U54" s="4">
        <v>4</v>
      </c>
      <c r="V54" s="4">
        <v>3.9</v>
      </c>
      <c r="W54" s="4">
        <v>4.0999999999999996</v>
      </c>
      <c r="X54" s="4">
        <v>5.2</v>
      </c>
      <c r="Y54" s="4">
        <v>6.6</v>
      </c>
      <c r="Z54" s="4">
        <v>4.7</v>
      </c>
      <c r="AA54" s="4">
        <v>6.4</v>
      </c>
      <c r="AB54" s="4">
        <v>7.8</v>
      </c>
      <c r="AC54" s="4">
        <v>7.4</v>
      </c>
      <c r="AD54" s="4">
        <v>6.8</v>
      </c>
      <c r="AE54" s="4">
        <v>6.4</v>
      </c>
      <c r="AF54" s="4">
        <v>4.5</v>
      </c>
    </row>
    <row r="55" spans="1:32" ht="16" x14ac:dyDescent="0.2">
      <c r="A55" t="s">
        <v>361</v>
      </c>
      <c r="B55" s="21" t="s">
        <v>13</v>
      </c>
      <c r="C55" s="15" t="s">
        <v>13</v>
      </c>
      <c r="D55" s="5">
        <v>0.60838709677419367</v>
      </c>
      <c r="E55" s="4">
        <v>0.4</v>
      </c>
      <c r="F55" s="4">
        <v>0.5</v>
      </c>
      <c r="G55" s="4">
        <v>0.4</v>
      </c>
      <c r="H55" s="4">
        <v>0.4</v>
      </c>
      <c r="I55" s="4">
        <v>0.4</v>
      </c>
      <c r="J55" s="4">
        <v>0.4</v>
      </c>
      <c r="K55" s="4">
        <v>0.5</v>
      </c>
      <c r="L55" s="4">
        <v>0.4</v>
      </c>
      <c r="M55" s="4">
        <v>0.4</v>
      </c>
      <c r="N55" s="4">
        <v>0.4</v>
      </c>
      <c r="O55" s="4">
        <v>0.4</v>
      </c>
      <c r="P55" s="4">
        <v>0.5</v>
      </c>
      <c r="Q55" s="4">
        <v>0.5</v>
      </c>
      <c r="R55" s="4">
        <v>0.5</v>
      </c>
      <c r="S55" s="4">
        <v>0.5</v>
      </c>
      <c r="T55" s="4">
        <v>0.5</v>
      </c>
      <c r="U55" s="4">
        <v>0.5</v>
      </c>
      <c r="V55" s="4">
        <v>0.5</v>
      </c>
      <c r="W55" s="4">
        <v>0.6</v>
      </c>
      <c r="X55" s="4">
        <v>0.8</v>
      </c>
      <c r="Y55" s="4">
        <v>0.7</v>
      </c>
      <c r="Z55" s="4">
        <v>0.5</v>
      </c>
      <c r="AA55" s="4">
        <v>0.5</v>
      </c>
      <c r="AB55" s="4">
        <v>0.5</v>
      </c>
      <c r="AC55" s="4">
        <v>0.5</v>
      </c>
      <c r="AD55" s="4">
        <v>0.5</v>
      </c>
      <c r="AE55" s="4">
        <v>0.4</v>
      </c>
      <c r="AF55" s="4">
        <v>0.5</v>
      </c>
    </row>
    <row r="56" spans="1:32" ht="16" x14ac:dyDescent="0.2">
      <c r="A56" t="s">
        <v>360</v>
      </c>
      <c r="B56" s="21" t="s">
        <v>13</v>
      </c>
      <c r="C56" s="15" t="s">
        <v>13</v>
      </c>
      <c r="D56" s="5">
        <v>1.8277419354838711</v>
      </c>
      <c r="E56" s="4">
        <v>1.6</v>
      </c>
      <c r="F56" s="4">
        <v>1.6</v>
      </c>
      <c r="G56" s="4">
        <v>1.7</v>
      </c>
      <c r="H56" s="4">
        <v>1.5</v>
      </c>
      <c r="I56" s="4">
        <v>1.7</v>
      </c>
      <c r="J56" s="4">
        <v>1.7</v>
      </c>
      <c r="K56" s="4">
        <v>1.7</v>
      </c>
      <c r="L56" s="4">
        <v>1.6</v>
      </c>
      <c r="M56" s="4">
        <v>1.5</v>
      </c>
      <c r="N56" s="4">
        <v>1.6</v>
      </c>
      <c r="O56" s="4">
        <v>1.5</v>
      </c>
      <c r="P56" s="4">
        <v>1.5</v>
      </c>
      <c r="Q56" s="4">
        <v>1.6</v>
      </c>
      <c r="R56" s="4">
        <v>1.6</v>
      </c>
      <c r="S56" s="4">
        <v>1.5</v>
      </c>
      <c r="T56" s="4">
        <v>1.5</v>
      </c>
      <c r="U56" s="4">
        <v>1.5</v>
      </c>
      <c r="V56" s="4">
        <v>1.5</v>
      </c>
      <c r="W56" s="4">
        <v>1.5</v>
      </c>
      <c r="X56" s="4">
        <v>1.5</v>
      </c>
      <c r="Y56" s="4">
        <v>1.6</v>
      </c>
      <c r="Z56" s="4">
        <v>1.6</v>
      </c>
      <c r="AA56" s="4">
        <v>1.6</v>
      </c>
      <c r="AB56" s="4">
        <v>1.6</v>
      </c>
      <c r="AC56" s="4">
        <v>1.6</v>
      </c>
      <c r="AD56" s="4">
        <v>1.7</v>
      </c>
      <c r="AE56" s="4">
        <v>1.6</v>
      </c>
      <c r="AF56" s="4">
        <v>1.6</v>
      </c>
    </row>
    <row r="57" spans="1:32" ht="16" x14ac:dyDescent="0.2">
      <c r="A57" t="s">
        <v>359</v>
      </c>
      <c r="B57" s="21" t="s">
        <v>13</v>
      </c>
      <c r="C57" s="15" t="s">
        <v>13</v>
      </c>
      <c r="D57" s="5">
        <v>1.4441935483870967</v>
      </c>
      <c r="E57" s="4">
        <v>2.2000000000000002</v>
      </c>
      <c r="F57" s="4">
        <v>2.2000000000000002</v>
      </c>
      <c r="G57" s="4">
        <v>2.2000000000000002</v>
      </c>
      <c r="H57" s="4">
        <v>2.1</v>
      </c>
      <c r="I57" s="4">
        <v>2.1</v>
      </c>
      <c r="J57" s="4">
        <v>2.1</v>
      </c>
      <c r="K57" s="4">
        <v>2.1</v>
      </c>
      <c r="L57" s="4">
        <v>1.9</v>
      </c>
      <c r="M57" s="4">
        <v>2.2999999999999998</v>
      </c>
      <c r="N57" s="4">
        <v>2.2000000000000002</v>
      </c>
      <c r="O57" s="4">
        <v>2</v>
      </c>
      <c r="P57" s="4">
        <v>2.2000000000000002</v>
      </c>
      <c r="Q57" s="4">
        <v>2.2999999999999998</v>
      </c>
      <c r="R57" s="4">
        <v>2.2999999999999998</v>
      </c>
      <c r="S57" s="4">
        <v>2.2000000000000002</v>
      </c>
      <c r="T57" s="4">
        <v>2.1</v>
      </c>
      <c r="U57" s="4">
        <v>2.2000000000000002</v>
      </c>
      <c r="V57" s="4">
        <v>2.2000000000000002</v>
      </c>
      <c r="W57" s="4">
        <v>2.1</v>
      </c>
      <c r="X57" s="4">
        <v>2.2999999999999998</v>
      </c>
      <c r="Y57" s="4">
        <v>2.4</v>
      </c>
      <c r="Z57" s="4">
        <v>2.4</v>
      </c>
      <c r="AA57" s="4">
        <v>2.2000000000000002</v>
      </c>
      <c r="AB57" s="4">
        <v>2.2000000000000002</v>
      </c>
      <c r="AC57" s="4">
        <v>2.2000000000000002</v>
      </c>
      <c r="AD57" s="4">
        <v>2.2999999999999998</v>
      </c>
      <c r="AE57" s="4">
        <v>2.1</v>
      </c>
      <c r="AF57" s="4">
        <v>2.2000000000000002</v>
      </c>
    </row>
    <row r="58" spans="1:32" ht="16" x14ac:dyDescent="0.2">
      <c r="A58" t="s">
        <v>358</v>
      </c>
      <c r="B58" s="21" t="s">
        <v>13</v>
      </c>
      <c r="C58" s="15" t="s">
        <v>13</v>
      </c>
      <c r="D58" s="5">
        <v>-4.0645161290322591E-2</v>
      </c>
      <c r="E58" s="4">
        <v>0.5</v>
      </c>
      <c r="F58" s="4">
        <v>0.5</v>
      </c>
      <c r="G58" s="4">
        <v>0.5</v>
      </c>
      <c r="H58" s="4">
        <v>0.5</v>
      </c>
      <c r="I58" s="4">
        <v>0.5</v>
      </c>
      <c r="J58" s="4">
        <v>0.5</v>
      </c>
      <c r="K58" s="4">
        <v>0.5</v>
      </c>
      <c r="L58" s="4">
        <v>0.4</v>
      </c>
      <c r="M58" s="4">
        <v>0.4</v>
      </c>
      <c r="N58" s="4">
        <v>0.5</v>
      </c>
      <c r="O58" s="4">
        <v>0.5</v>
      </c>
      <c r="P58" s="4">
        <v>0.4</v>
      </c>
      <c r="Q58" s="4">
        <v>0.5</v>
      </c>
      <c r="R58" s="4">
        <v>0.5</v>
      </c>
      <c r="S58" s="4">
        <v>0.5</v>
      </c>
      <c r="T58" s="4">
        <v>0.5</v>
      </c>
      <c r="U58" s="4">
        <v>0.4</v>
      </c>
      <c r="V58" s="4">
        <v>0.4</v>
      </c>
      <c r="W58" s="4">
        <v>0.4</v>
      </c>
      <c r="X58" s="4">
        <v>0.4</v>
      </c>
      <c r="Y58" s="4">
        <v>0.5</v>
      </c>
      <c r="Z58" s="4">
        <v>0.5</v>
      </c>
      <c r="AA58" s="4">
        <v>0.6</v>
      </c>
      <c r="AB58" s="4">
        <v>0.7</v>
      </c>
      <c r="AC58" s="4">
        <v>0.7</v>
      </c>
      <c r="AD58" s="4">
        <v>0.8</v>
      </c>
      <c r="AE58" s="4">
        <v>0.8</v>
      </c>
      <c r="AF58" s="4">
        <v>0.5</v>
      </c>
    </row>
    <row r="59" spans="1:32" ht="16" x14ac:dyDescent="0.2">
      <c r="A59" t="s">
        <v>357</v>
      </c>
      <c r="B59" s="21" t="s">
        <v>13</v>
      </c>
      <c r="C59" s="15" t="s">
        <v>13</v>
      </c>
      <c r="D59" s="5">
        <v>4.6032258064516132</v>
      </c>
      <c r="E59" s="4">
        <v>4.7</v>
      </c>
      <c r="F59" s="4">
        <v>4.5</v>
      </c>
      <c r="G59" s="4">
        <v>4.7</v>
      </c>
      <c r="H59" s="4">
        <v>4.5</v>
      </c>
      <c r="I59" s="4">
        <v>4.5</v>
      </c>
      <c r="J59" s="4">
        <v>4.5</v>
      </c>
      <c r="K59" s="4">
        <v>4.5999999999999996</v>
      </c>
      <c r="L59" s="4">
        <v>4.8</v>
      </c>
      <c r="M59" s="4">
        <v>4.5</v>
      </c>
      <c r="N59" s="4">
        <v>4.7</v>
      </c>
      <c r="O59" s="4">
        <v>4.7</v>
      </c>
      <c r="P59" s="4">
        <v>4.5</v>
      </c>
      <c r="Q59" s="4">
        <v>4.5999999999999996</v>
      </c>
      <c r="R59" s="4">
        <v>4.5999999999999996</v>
      </c>
      <c r="S59" s="4">
        <v>4.8</v>
      </c>
      <c r="T59" s="4">
        <v>5.2</v>
      </c>
      <c r="U59" s="4">
        <v>4.8</v>
      </c>
      <c r="V59" s="4">
        <v>5.2</v>
      </c>
      <c r="W59" s="4">
        <v>5.6</v>
      </c>
      <c r="X59" s="4">
        <v>5.4</v>
      </c>
      <c r="Y59" s="4">
        <v>5.3</v>
      </c>
      <c r="Z59" s="4">
        <v>4.5</v>
      </c>
      <c r="AA59" s="4">
        <v>5.0999999999999996</v>
      </c>
      <c r="AB59" s="4">
        <v>5</v>
      </c>
      <c r="AC59" s="4">
        <v>4.7</v>
      </c>
      <c r="AD59" s="4">
        <v>5.3</v>
      </c>
      <c r="AE59" s="4">
        <v>4.9000000000000004</v>
      </c>
      <c r="AF59" s="4">
        <v>4.8</v>
      </c>
    </row>
    <row r="60" spans="1:32" ht="16" x14ac:dyDescent="0.2">
      <c r="A60" t="s">
        <v>356</v>
      </c>
      <c r="B60" s="21" t="s">
        <v>13</v>
      </c>
      <c r="C60" s="15" t="s">
        <v>13</v>
      </c>
      <c r="D60" s="5">
        <v>2.8932258064516132</v>
      </c>
      <c r="E60" s="4">
        <v>3.6</v>
      </c>
      <c r="F60" s="4">
        <v>3.5</v>
      </c>
      <c r="G60" s="4">
        <v>3.3</v>
      </c>
      <c r="H60" s="4">
        <v>3</v>
      </c>
      <c r="I60" s="4">
        <v>3.6</v>
      </c>
      <c r="J60" s="4">
        <v>3.4</v>
      </c>
      <c r="K60" s="4">
        <v>3.2</v>
      </c>
      <c r="L60" s="4">
        <v>3</v>
      </c>
      <c r="M60" s="4">
        <v>3.3</v>
      </c>
      <c r="N60" s="4">
        <v>3.1</v>
      </c>
      <c r="O60" s="4">
        <v>3.5</v>
      </c>
      <c r="P60" s="4">
        <v>3.7</v>
      </c>
      <c r="Q60" s="4">
        <v>4.2</v>
      </c>
      <c r="R60" s="4">
        <v>4.5999999999999996</v>
      </c>
      <c r="S60" s="4">
        <v>4.5999999999999996</v>
      </c>
      <c r="T60" s="4">
        <v>4.5999999999999996</v>
      </c>
      <c r="U60" s="4">
        <v>4.5999999999999996</v>
      </c>
      <c r="V60" s="4">
        <v>4.5</v>
      </c>
      <c r="W60" s="4">
        <v>4.5999999999999996</v>
      </c>
      <c r="X60" s="4">
        <v>5.3</v>
      </c>
      <c r="Y60" s="4">
        <v>5</v>
      </c>
      <c r="Z60" s="4">
        <v>5.2</v>
      </c>
      <c r="AA60" s="4">
        <v>5.6</v>
      </c>
      <c r="AB60" s="4">
        <v>6.5</v>
      </c>
      <c r="AC60" s="4">
        <v>7</v>
      </c>
      <c r="AD60" s="4">
        <v>7.6</v>
      </c>
      <c r="AE60" s="4">
        <v>8</v>
      </c>
      <c r="AF60" s="4">
        <v>4.5</v>
      </c>
    </row>
    <row r="61" spans="1:32" ht="16" x14ac:dyDescent="0.2">
      <c r="A61" t="s">
        <v>355</v>
      </c>
      <c r="B61" s="21" t="s">
        <v>13</v>
      </c>
      <c r="C61" s="15" t="s">
        <v>13</v>
      </c>
      <c r="D61" s="5">
        <v>2.4383870967741927</v>
      </c>
      <c r="E61" s="4">
        <v>4.5999999999999996</v>
      </c>
      <c r="F61" s="4">
        <v>4.5999999999999996</v>
      </c>
      <c r="G61" s="4">
        <v>4.5</v>
      </c>
      <c r="H61" s="4">
        <v>4.5</v>
      </c>
      <c r="I61" s="4">
        <v>4.5</v>
      </c>
      <c r="J61" s="4">
        <v>4.3</v>
      </c>
      <c r="K61" s="4">
        <v>4.5999999999999996</v>
      </c>
      <c r="L61" s="4">
        <v>4.5999999999999996</v>
      </c>
      <c r="M61" s="4">
        <v>4.5</v>
      </c>
      <c r="N61" s="4">
        <v>4.5999999999999996</v>
      </c>
      <c r="O61" s="4">
        <v>4.5999999999999996</v>
      </c>
      <c r="P61" s="4">
        <v>4.5999999999999996</v>
      </c>
      <c r="Q61" s="4">
        <v>4.8</v>
      </c>
      <c r="R61" s="4">
        <v>4.5</v>
      </c>
      <c r="S61" s="4">
        <v>4.4000000000000004</v>
      </c>
      <c r="T61" s="4">
        <v>4.4000000000000004</v>
      </c>
      <c r="U61" s="4">
        <v>4.4000000000000004</v>
      </c>
      <c r="V61" s="4">
        <v>4.4000000000000004</v>
      </c>
      <c r="W61" s="4">
        <v>4.5</v>
      </c>
      <c r="X61" s="4">
        <v>4.5</v>
      </c>
      <c r="Y61" s="4">
        <v>4.5</v>
      </c>
      <c r="Z61" s="4">
        <v>4.5</v>
      </c>
      <c r="AA61" s="4">
        <v>4.4000000000000004</v>
      </c>
      <c r="AB61" s="4">
        <v>4.3</v>
      </c>
      <c r="AC61" s="4">
        <v>4.2</v>
      </c>
      <c r="AD61" s="4">
        <v>4.4000000000000004</v>
      </c>
      <c r="AE61" s="4">
        <v>4.8</v>
      </c>
      <c r="AF61" s="4">
        <v>4.5</v>
      </c>
    </row>
    <row r="62" spans="1:32" ht="16" x14ac:dyDescent="0.2">
      <c r="A62" t="s">
        <v>354</v>
      </c>
      <c r="B62" s="21" t="s">
        <v>13</v>
      </c>
      <c r="C62" s="15" t="s">
        <v>13</v>
      </c>
      <c r="D62" s="5">
        <v>6.8558064516129011</v>
      </c>
      <c r="E62" s="4">
        <v>7.6</v>
      </c>
      <c r="F62" s="4">
        <v>7.6</v>
      </c>
      <c r="G62" s="4">
        <v>7.8</v>
      </c>
      <c r="H62" s="4">
        <v>7.7</v>
      </c>
      <c r="I62" s="4">
        <v>7.5</v>
      </c>
      <c r="J62" s="4">
        <v>7.6</v>
      </c>
      <c r="K62" s="4">
        <v>7.7</v>
      </c>
      <c r="L62" s="4">
        <v>7.9</v>
      </c>
      <c r="M62" s="4">
        <v>7.7</v>
      </c>
      <c r="N62" s="4">
        <v>7.9</v>
      </c>
      <c r="O62" s="4">
        <v>7.8</v>
      </c>
      <c r="P62" s="4">
        <v>7.5</v>
      </c>
      <c r="Q62" s="4">
        <v>8</v>
      </c>
      <c r="R62" s="4">
        <v>7.5</v>
      </c>
      <c r="S62" s="4">
        <v>7.6</v>
      </c>
      <c r="T62" s="4">
        <v>7.6</v>
      </c>
      <c r="U62" s="4">
        <v>7.4</v>
      </c>
      <c r="V62" s="4">
        <v>7.8</v>
      </c>
      <c r="W62" s="4">
        <v>7.9</v>
      </c>
      <c r="X62" s="4">
        <v>8.1</v>
      </c>
      <c r="Y62" s="4">
        <v>8.1</v>
      </c>
      <c r="Z62" s="4">
        <v>8.6</v>
      </c>
      <c r="AA62" s="4">
        <v>8.4</v>
      </c>
      <c r="AB62" s="4">
        <v>8.6</v>
      </c>
      <c r="AC62" s="4">
        <v>8.4</v>
      </c>
      <c r="AD62" s="4">
        <v>8.3000000000000007</v>
      </c>
      <c r="AE62" s="4">
        <v>8.1</v>
      </c>
      <c r="AF62" s="4">
        <v>7.9</v>
      </c>
    </row>
    <row r="63" spans="1:32" ht="16" x14ac:dyDescent="0.2">
      <c r="A63" t="s">
        <v>353</v>
      </c>
      <c r="B63" s="21" t="s">
        <v>13</v>
      </c>
      <c r="C63" s="15" t="s">
        <v>13</v>
      </c>
      <c r="D63" s="5">
        <v>1.2161290322580647</v>
      </c>
      <c r="E63" s="4">
        <v>2.4</v>
      </c>
      <c r="F63" s="4">
        <v>2.2999999999999998</v>
      </c>
      <c r="G63" s="4">
        <v>2.9</v>
      </c>
      <c r="H63" s="4">
        <v>2.6</v>
      </c>
      <c r="I63" s="4">
        <v>2.7</v>
      </c>
      <c r="J63" s="4">
        <v>2.8</v>
      </c>
      <c r="K63" s="4">
        <v>2.9</v>
      </c>
      <c r="L63" s="4">
        <v>2.5</v>
      </c>
      <c r="M63" s="4">
        <v>2.7</v>
      </c>
      <c r="N63" s="4">
        <v>2.9</v>
      </c>
      <c r="O63" s="4">
        <v>2.8</v>
      </c>
      <c r="P63" s="4">
        <v>2.7</v>
      </c>
      <c r="Q63" s="4">
        <v>2.7</v>
      </c>
      <c r="R63" s="4">
        <v>2.6</v>
      </c>
      <c r="S63" s="4">
        <v>2.5</v>
      </c>
      <c r="T63" s="4">
        <v>2.5</v>
      </c>
      <c r="U63" s="4">
        <v>2.5</v>
      </c>
      <c r="V63" s="4">
        <v>2.5</v>
      </c>
      <c r="W63" s="4">
        <v>2.6</v>
      </c>
      <c r="X63" s="4">
        <v>3</v>
      </c>
      <c r="Y63" s="4">
        <v>3</v>
      </c>
      <c r="Z63" s="4">
        <v>3.1</v>
      </c>
      <c r="AA63" s="4">
        <v>4.5</v>
      </c>
      <c r="AB63" s="4">
        <v>5.8</v>
      </c>
      <c r="AC63" s="4">
        <v>6.9</v>
      </c>
      <c r="AD63" s="4">
        <v>9.8000000000000007</v>
      </c>
      <c r="AE63" s="4">
        <v>11.6</v>
      </c>
      <c r="AF63" s="4">
        <v>3.6</v>
      </c>
    </row>
    <row r="64" spans="1:32" ht="16" x14ac:dyDescent="0.2">
      <c r="A64" t="s">
        <v>352</v>
      </c>
      <c r="B64" s="21" t="s">
        <v>13</v>
      </c>
      <c r="C64" s="15" t="s">
        <v>13</v>
      </c>
      <c r="D64" s="5">
        <v>2.3651612903225803</v>
      </c>
      <c r="E64" s="4">
        <v>6</v>
      </c>
      <c r="F64" s="4">
        <v>6.2</v>
      </c>
      <c r="G64" s="4">
        <v>6.3</v>
      </c>
      <c r="H64" s="4">
        <v>5.8</v>
      </c>
      <c r="I64" s="4">
        <v>5.4</v>
      </c>
      <c r="J64" s="4">
        <v>5.7</v>
      </c>
      <c r="K64" s="4">
        <v>5.4</v>
      </c>
      <c r="L64" s="4">
        <v>5</v>
      </c>
      <c r="M64" s="4">
        <v>6.3</v>
      </c>
      <c r="N64" s="4">
        <v>7.1</v>
      </c>
      <c r="O64" s="4">
        <v>7</v>
      </c>
      <c r="P64" s="4">
        <v>7.4</v>
      </c>
      <c r="Q64" s="4">
        <v>8.8000000000000007</v>
      </c>
      <c r="R64" s="4">
        <v>8.6999999999999993</v>
      </c>
      <c r="S64" s="4">
        <v>8.1</v>
      </c>
      <c r="T64" s="4">
        <v>8.6999999999999993</v>
      </c>
      <c r="U64" s="4">
        <v>9.4</v>
      </c>
      <c r="V64" s="4">
        <v>10</v>
      </c>
      <c r="W64" s="4">
        <v>10.199999999999999</v>
      </c>
      <c r="X64" s="4">
        <v>10.6</v>
      </c>
      <c r="Y64" s="4">
        <v>11.4</v>
      </c>
      <c r="Z64" s="4">
        <v>9.8000000000000007</v>
      </c>
      <c r="AA64" s="4">
        <v>9.5</v>
      </c>
      <c r="AB64" s="4">
        <v>9.8000000000000007</v>
      </c>
      <c r="AC64" s="4">
        <v>8.4</v>
      </c>
      <c r="AD64" s="4">
        <v>7.4</v>
      </c>
      <c r="AE64" s="4">
        <v>8</v>
      </c>
      <c r="AF64" s="4">
        <v>7.9</v>
      </c>
    </row>
    <row r="65" spans="1:32" ht="16" x14ac:dyDescent="0.2">
      <c r="A65" t="s">
        <v>351</v>
      </c>
      <c r="B65" s="21" t="s">
        <v>13</v>
      </c>
      <c r="C65" s="15" t="s">
        <v>13</v>
      </c>
      <c r="D65" s="5">
        <v>3.0880645161290325</v>
      </c>
      <c r="E65" s="4">
        <v>2.7</v>
      </c>
      <c r="F65" s="4">
        <v>2.9</v>
      </c>
      <c r="G65" s="4">
        <v>3.1</v>
      </c>
      <c r="H65" s="4">
        <v>3</v>
      </c>
      <c r="I65" s="4">
        <v>2.9</v>
      </c>
      <c r="J65" s="4">
        <v>3.1</v>
      </c>
      <c r="K65" s="4">
        <v>2.8</v>
      </c>
      <c r="L65" s="4">
        <v>2.2999999999999998</v>
      </c>
      <c r="M65" s="4">
        <v>3</v>
      </c>
      <c r="N65" s="4">
        <v>2.9</v>
      </c>
      <c r="O65" s="4">
        <v>3</v>
      </c>
      <c r="P65" s="4">
        <v>3.2</v>
      </c>
      <c r="Q65" s="4">
        <v>3.9</v>
      </c>
      <c r="R65" s="4">
        <v>4.4000000000000004</v>
      </c>
      <c r="S65" s="4">
        <v>4.3</v>
      </c>
      <c r="T65" s="4">
        <v>4.3</v>
      </c>
      <c r="U65" s="4">
        <v>4.3</v>
      </c>
      <c r="V65" s="4">
        <v>4.5</v>
      </c>
      <c r="W65" s="4">
        <v>4.5999999999999996</v>
      </c>
      <c r="X65" s="4">
        <v>4.9000000000000004</v>
      </c>
      <c r="Y65" s="4">
        <v>5</v>
      </c>
      <c r="Z65" s="4">
        <v>5</v>
      </c>
      <c r="AA65" s="4">
        <v>4.8</v>
      </c>
      <c r="AB65" s="4">
        <v>4.5999999999999996</v>
      </c>
      <c r="AC65" s="4">
        <v>4.7</v>
      </c>
      <c r="AD65" s="4">
        <v>5.2</v>
      </c>
      <c r="AE65" s="4">
        <v>5.6</v>
      </c>
      <c r="AF65" s="4">
        <v>3.9</v>
      </c>
    </row>
    <row r="66" spans="1:32" x14ac:dyDescent="0.2">
      <c r="A66" t="s">
        <v>415</v>
      </c>
      <c r="B66" s="19"/>
      <c r="C66" s="15" t="s">
        <v>13</v>
      </c>
      <c r="D66" s="5">
        <v>9.0322580645161264E-3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</row>
    <row r="67" spans="1:32" ht="16" x14ac:dyDescent="0.2">
      <c r="A67" t="s">
        <v>350</v>
      </c>
      <c r="B67" s="24" t="s">
        <v>13</v>
      </c>
      <c r="C67" s="15" t="s">
        <v>13</v>
      </c>
      <c r="D67" s="5">
        <v>3.1254838709677424</v>
      </c>
      <c r="E67" s="4">
        <v>4</v>
      </c>
      <c r="F67" s="4">
        <v>3.6</v>
      </c>
      <c r="G67" s="4">
        <v>4</v>
      </c>
      <c r="H67" s="4">
        <v>3.8</v>
      </c>
      <c r="I67" s="4">
        <v>3.7</v>
      </c>
      <c r="J67" s="4">
        <v>4.0999999999999996</v>
      </c>
      <c r="K67" s="4">
        <v>4.0999999999999996</v>
      </c>
      <c r="L67" s="4">
        <v>3.7</v>
      </c>
      <c r="M67" s="4">
        <v>3.4</v>
      </c>
      <c r="N67" s="4">
        <v>3.5</v>
      </c>
      <c r="O67" s="4">
        <v>3.9</v>
      </c>
      <c r="P67" s="4">
        <v>4</v>
      </c>
      <c r="Q67" s="4">
        <v>3.9</v>
      </c>
      <c r="R67" s="4">
        <v>3.9</v>
      </c>
      <c r="S67" s="4">
        <v>4</v>
      </c>
      <c r="T67" s="4">
        <v>3.8</v>
      </c>
      <c r="U67" s="4">
        <v>3.8</v>
      </c>
      <c r="V67" s="4">
        <v>3.7</v>
      </c>
      <c r="W67" s="4">
        <v>3.6</v>
      </c>
      <c r="X67" s="4">
        <v>4.2</v>
      </c>
      <c r="Y67" s="4">
        <v>4</v>
      </c>
      <c r="Z67" s="4">
        <v>3.5</v>
      </c>
      <c r="AA67" s="4">
        <v>3.9</v>
      </c>
      <c r="AB67" s="4">
        <v>4.3</v>
      </c>
      <c r="AC67" s="4">
        <v>4.2</v>
      </c>
      <c r="AD67" s="4">
        <v>6.4</v>
      </c>
      <c r="AE67" s="4">
        <v>7.9</v>
      </c>
      <c r="AF67" s="4">
        <v>4.0999999999999996</v>
      </c>
    </row>
    <row r="68" spans="1:32" x14ac:dyDescent="0.2">
      <c r="A68" t="s">
        <v>416</v>
      </c>
      <c r="B68" s="19"/>
      <c r="C68" s="15" t="s">
        <v>13</v>
      </c>
      <c r="D68" s="5">
        <v>6.74193548387097E-2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</row>
    <row r="69" spans="1:32" x14ac:dyDescent="0.2">
      <c r="A69" t="s">
        <v>417</v>
      </c>
      <c r="B69" s="19"/>
      <c r="C69" s="15" t="s">
        <v>13</v>
      </c>
      <c r="D69" s="5">
        <v>1.3225806451612905E-2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</row>
    <row r="70" spans="1:32" x14ac:dyDescent="0.2">
      <c r="A70" t="s">
        <v>418</v>
      </c>
      <c r="B70" s="19"/>
      <c r="C70" s="15" t="s">
        <v>13</v>
      </c>
      <c r="D70" s="5">
        <v>3.3870967741935501E-2</v>
      </c>
      <c r="E70" s="4">
        <v>0.1</v>
      </c>
      <c r="F70" s="4">
        <v>0.1</v>
      </c>
      <c r="G70" s="4">
        <v>0.1</v>
      </c>
      <c r="H70" s="4">
        <v>0.1</v>
      </c>
      <c r="I70" s="4">
        <v>0.1</v>
      </c>
      <c r="J70" s="4">
        <v>0.1</v>
      </c>
      <c r="K70" s="4">
        <v>0.1</v>
      </c>
      <c r="L70" s="4">
        <v>0.1</v>
      </c>
      <c r="M70" s="4">
        <v>0.1</v>
      </c>
      <c r="N70" s="4">
        <v>0.1</v>
      </c>
      <c r="O70" s="4">
        <v>0.1</v>
      </c>
      <c r="P70" s="4">
        <v>0.1</v>
      </c>
      <c r="Q70" s="4">
        <v>0.1</v>
      </c>
      <c r="R70" s="4">
        <v>0.2</v>
      </c>
      <c r="S70" s="4">
        <v>0.2</v>
      </c>
      <c r="T70" s="4">
        <v>0.1</v>
      </c>
      <c r="U70" s="4">
        <v>0.2</v>
      </c>
      <c r="V70" s="4">
        <v>0.2</v>
      </c>
      <c r="W70" s="4">
        <v>0.2</v>
      </c>
      <c r="X70" s="4">
        <v>0.2</v>
      </c>
      <c r="Y70" s="4">
        <v>0.2</v>
      </c>
      <c r="Z70" s="4">
        <v>0.2</v>
      </c>
      <c r="AA70" s="4">
        <v>0.2</v>
      </c>
      <c r="AB70" s="4">
        <v>0.2</v>
      </c>
      <c r="AC70" s="4">
        <v>0.2</v>
      </c>
      <c r="AD70" s="4">
        <v>0.2</v>
      </c>
      <c r="AE70" s="4">
        <v>0.2</v>
      </c>
      <c r="AF70" s="4">
        <v>0.1</v>
      </c>
    </row>
    <row r="71" spans="1:32" x14ac:dyDescent="0.2">
      <c r="A71" t="s">
        <v>419</v>
      </c>
      <c r="B71" s="19"/>
      <c r="C71" s="15" t="s">
        <v>13</v>
      </c>
      <c r="D71" s="5">
        <v>-6.4516129032258238E-4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</row>
    <row r="72" spans="1:32" x14ac:dyDescent="0.2">
      <c r="A72" t="s">
        <v>420</v>
      </c>
      <c r="B72" s="19"/>
      <c r="C72" s="15" t="s">
        <v>13</v>
      </c>
      <c r="D72" s="5">
        <v>1.1191764361140691E-19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</row>
    <row r="73" spans="1:32" ht="16" x14ac:dyDescent="0.2">
      <c r="A73" t="s">
        <v>349</v>
      </c>
      <c r="B73" s="24" t="s">
        <v>13</v>
      </c>
      <c r="C73" s="15" t="s">
        <v>13</v>
      </c>
      <c r="D73" s="5">
        <v>0.82645161290322611</v>
      </c>
      <c r="E73" s="4">
        <v>0.8</v>
      </c>
      <c r="F73" s="4">
        <v>0.8</v>
      </c>
      <c r="G73" s="4">
        <v>0.8</v>
      </c>
      <c r="H73" s="4">
        <v>0.8</v>
      </c>
      <c r="I73" s="4">
        <v>0.8</v>
      </c>
      <c r="J73" s="4">
        <v>0.8</v>
      </c>
      <c r="K73" s="4">
        <v>0.8</v>
      </c>
      <c r="L73" s="4">
        <v>0.8</v>
      </c>
      <c r="M73" s="4">
        <v>0.8</v>
      </c>
      <c r="N73" s="4">
        <v>0.8</v>
      </c>
      <c r="O73" s="4">
        <v>0.8</v>
      </c>
      <c r="P73" s="4">
        <v>0.8</v>
      </c>
      <c r="Q73" s="4">
        <v>0.8</v>
      </c>
      <c r="R73" s="4">
        <v>0.8</v>
      </c>
      <c r="S73" s="4">
        <v>0.8</v>
      </c>
      <c r="T73" s="4">
        <v>0.8</v>
      </c>
      <c r="U73" s="4">
        <v>0.8</v>
      </c>
      <c r="V73" s="4">
        <v>0.8</v>
      </c>
      <c r="W73" s="4">
        <v>0.8</v>
      </c>
      <c r="X73" s="4">
        <v>0.8</v>
      </c>
      <c r="Y73" s="4">
        <v>0.8</v>
      </c>
      <c r="Z73" s="4">
        <v>0.8</v>
      </c>
      <c r="AA73" s="4">
        <v>0.8</v>
      </c>
      <c r="AB73" s="4">
        <v>0.8</v>
      </c>
      <c r="AC73" s="4">
        <v>0.8</v>
      </c>
      <c r="AD73" s="4">
        <v>0.8</v>
      </c>
      <c r="AE73" s="4">
        <v>0.8</v>
      </c>
      <c r="AF73" s="4">
        <v>0.8</v>
      </c>
    </row>
    <row r="74" spans="1:32" x14ac:dyDescent="0.2">
      <c r="A74" t="s">
        <v>332</v>
      </c>
      <c r="B74" s="19"/>
      <c r="C74" s="15" t="s">
        <v>13</v>
      </c>
      <c r="D74" s="5">
        <v>0.16419354838709679</v>
      </c>
      <c r="E74" s="4">
        <v>0.4</v>
      </c>
      <c r="F74" s="4">
        <v>0.4</v>
      </c>
      <c r="G74" s="4">
        <v>0.4</v>
      </c>
      <c r="H74" s="4">
        <v>0.3</v>
      </c>
      <c r="I74" s="4">
        <v>0.3</v>
      </c>
      <c r="J74" s="4">
        <v>0.3</v>
      </c>
      <c r="K74" s="4">
        <v>0.3</v>
      </c>
      <c r="L74" s="4">
        <v>0.3</v>
      </c>
      <c r="M74" s="4">
        <v>0.3</v>
      </c>
      <c r="N74" s="4">
        <v>0.3</v>
      </c>
      <c r="O74" s="4">
        <v>0.3</v>
      </c>
      <c r="P74" s="4">
        <v>0.3</v>
      </c>
      <c r="Q74" s="4">
        <v>0.3</v>
      </c>
      <c r="R74" s="4">
        <v>0.4</v>
      </c>
      <c r="S74" s="4">
        <v>0.4</v>
      </c>
      <c r="T74" s="4">
        <v>0.4</v>
      </c>
      <c r="U74" s="4">
        <v>0.4</v>
      </c>
      <c r="V74" s="4">
        <v>0.5</v>
      </c>
      <c r="W74" s="4">
        <v>0.5</v>
      </c>
      <c r="X74" s="4">
        <v>0.5</v>
      </c>
      <c r="Y74" s="4">
        <v>0.5</v>
      </c>
      <c r="Z74" s="4">
        <v>0.5</v>
      </c>
      <c r="AA74" s="4">
        <v>0.6</v>
      </c>
      <c r="AB74" s="4">
        <v>0.6</v>
      </c>
      <c r="AC74" s="4">
        <v>0.5</v>
      </c>
      <c r="AD74" s="4">
        <v>0.5</v>
      </c>
      <c r="AE74" s="4">
        <v>0.5</v>
      </c>
      <c r="AF74" s="4">
        <v>0.4</v>
      </c>
    </row>
    <row r="75" spans="1:32" ht="16" x14ac:dyDescent="0.2">
      <c r="A75" t="s">
        <v>337</v>
      </c>
      <c r="B75" s="24" t="s">
        <v>13</v>
      </c>
      <c r="C75" s="15" t="s">
        <v>13</v>
      </c>
      <c r="D75" s="5">
        <v>0.13354838709677419</v>
      </c>
      <c r="E75" s="4">
        <v>0.1</v>
      </c>
      <c r="F75" s="4">
        <v>0.1</v>
      </c>
      <c r="G75" s="4">
        <v>0.1</v>
      </c>
      <c r="H75" s="4">
        <v>0.1</v>
      </c>
      <c r="I75" s="4">
        <v>0.1</v>
      </c>
      <c r="J75" s="4">
        <v>0.1</v>
      </c>
      <c r="K75" s="4">
        <v>0.1</v>
      </c>
      <c r="L75" s="4">
        <v>0.1</v>
      </c>
      <c r="M75" s="4">
        <v>0.1</v>
      </c>
      <c r="N75" s="4">
        <v>0.1</v>
      </c>
      <c r="O75" s="4">
        <v>0.1</v>
      </c>
      <c r="P75" s="4">
        <v>0.1</v>
      </c>
      <c r="Q75" s="4">
        <v>0.1</v>
      </c>
      <c r="R75" s="4">
        <v>0.1</v>
      </c>
      <c r="S75" s="4">
        <v>0.1</v>
      </c>
      <c r="T75" s="4">
        <v>0.1</v>
      </c>
      <c r="U75" s="4">
        <v>0.1</v>
      </c>
      <c r="V75" s="4">
        <v>0.1</v>
      </c>
      <c r="W75" s="4">
        <v>0.1</v>
      </c>
      <c r="X75" s="4">
        <v>0.1</v>
      </c>
      <c r="Y75" s="4">
        <v>0.1</v>
      </c>
      <c r="Z75" s="4">
        <v>0.1</v>
      </c>
      <c r="AA75" s="4">
        <v>0.1</v>
      </c>
      <c r="AB75" s="4">
        <v>0.1</v>
      </c>
      <c r="AC75" s="4">
        <v>0.1</v>
      </c>
      <c r="AD75" s="4">
        <v>0.1</v>
      </c>
      <c r="AE75" s="4">
        <v>0.1</v>
      </c>
      <c r="AF75" s="4">
        <v>0.1</v>
      </c>
    </row>
    <row r="76" spans="1:32" ht="16" x14ac:dyDescent="0.2">
      <c r="A76" t="s">
        <v>340</v>
      </c>
      <c r="B76" s="24" t="s">
        <v>13</v>
      </c>
      <c r="C76" s="15" t="s">
        <v>13</v>
      </c>
      <c r="D76" s="5">
        <v>3.7419354838709673E-2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</row>
    <row r="77" spans="1:32" x14ac:dyDescent="0.2">
      <c r="A77" t="s">
        <v>421</v>
      </c>
      <c r="B77" s="19"/>
      <c r="C77" s="15" t="s">
        <v>13</v>
      </c>
      <c r="D77" s="5">
        <v>9.6774193548387097E-4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</row>
    <row r="78" spans="1:32" ht="16" x14ac:dyDescent="0.2">
      <c r="A78" t="s">
        <v>333</v>
      </c>
      <c r="B78" s="24" t="s">
        <v>13</v>
      </c>
      <c r="C78" s="15" t="s">
        <v>13</v>
      </c>
      <c r="D78" s="5">
        <v>9.1612903225806466E-2</v>
      </c>
      <c r="E78" s="4">
        <v>0.2</v>
      </c>
      <c r="F78" s="4">
        <v>0.1</v>
      </c>
      <c r="G78" s="4">
        <v>0.2</v>
      </c>
      <c r="H78" s="4">
        <v>0.2</v>
      </c>
      <c r="I78" s="4">
        <v>0.2</v>
      </c>
      <c r="J78" s="4">
        <v>0.1</v>
      </c>
      <c r="K78" s="4">
        <v>0.1</v>
      </c>
      <c r="L78" s="4">
        <v>0.1</v>
      </c>
      <c r="M78" s="4">
        <v>0.1</v>
      </c>
      <c r="N78" s="4">
        <v>0.1</v>
      </c>
      <c r="O78" s="4">
        <v>0.1</v>
      </c>
      <c r="P78" s="4">
        <v>0.2</v>
      </c>
      <c r="Q78" s="4">
        <v>0.2</v>
      </c>
      <c r="R78" s="4">
        <v>0.2</v>
      </c>
      <c r="S78" s="4">
        <v>0.2</v>
      </c>
      <c r="T78" s="4">
        <v>0.2</v>
      </c>
      <c r="U78" s="4">
        <v>0.2</v>
      </c>
      <c r="V78" s="4">
        <v>0.2</v>
      </c>
      <c r="W78" s="4">
        <v>0.2</v>
      </c>
      <c r="X78" s="4">
        <v>0.2</v>
      </c>
      <c r="Y78" s="4">
        <v>0.2</v>
      </c>
      <c r="Z78" s="4">
        <v>0.1</v>
      </c>
      <c r="AA78" s="4">
        <v>0.2</v>
      </c>
      <c r="AB78" s="4">
        <v>0.2</v>
      </c>
      <c r="AC78" s="4">
        <v>0.2</v>
      </c>
      <c r="AD78" s="4">
        <v>0.2</v>
      </c>
      <c r="AE78" s="4">
        <v>0.2</v>
      </c>
      <c r="AF78" s="4">
        <v>0.2</v>
      </c>
    </row>
    <row r="79" spans="1:32" ht="16" x14ac:dyDescent="0.2">
      <c r="A79" t="s">
        <v>334</v>
      </c>
      <c r="B79" s="24" t="s">
        <v>13</v>
      </c>
      <c r="C79" s="15" t="s">
        <v>13</v>
      </c>
      <c r="D79" s="5">
        <v>7.7419354838709639E-2</v>
      </c>
      <c r="E79" s="4">
        <v>0.2</v>
      </c>
      <c r="F79" s="4">
        <v>0.1</v>
      </c>
      <c r="G79" s="4">
        <v>0.1</v>
      </c>
      <c r="H79" s="4">
        <v>0.1</v>
      </c>
      <c r="I79" s="4">
        <v>0.1</v>
      </c>
      <c r="J79" s="4">
        <v>0.1</v>
      </c>
      <c r="K79" s="4">
        <v>0.1</v>
      </c>
      <c r="L79" s="4">
        <v>0.1</v>
      </c>
      <c r="M79" s="4">
        <v>0.1</v>
      </c>
      <c r="N79" s="4">
        <v>0</v>
      </c>
      <c r="O79" s="4">
        <v>0.1</v>
      </c>
      <c r="P79" s="4">
        <v>0.1</v>
      </c>
      <c r="Q79" s="4">
        <v>0.1</v>
      </c>
      <c r="R79" s="4">
        <v>0.1</v>
      </c>
      <c r="S79" s="4">
        <v>0.1</v>
      </c>
      <c r="T79" s="4">
        <v>0.1</v>
      </c>
      <c r="U79" s="4">
        <v>0.1</v>
      </c>
      <c r="V79" s="4">
        <v>0.1</v>
      </c>
      <c r="W79" s="4">
        <v>0.2</v>
      </c>
      <c r="X79" s="4">
        <v>0.2</v>
      </c>
      <c r="Y79" s="4">
        <v>0.2</v>
      </c>
      <c r="Z79" s="4">
        <v>0.3</v>
      </c>
      <c r="AA79" s="4">
        <v>0.2</v>
      </c>
      <c r="AB79" s="4">
        <v>0.1</v>
      </c>
      <c r="AC79" s="4">
        <v>0.1</v>
      </c>
      <c r="AD79" s="4">
        <v>0.1</v>
      </c>
      <c r="AE79" s="4">
        <v>0.2</v>
      </c>
      <c r="AF79" s="4">
        <v>0.1</v>
      </c>
    </row>
    <row r="80" spans="1:32" ht="16" x14ac:dyDescent="0.2">
      <c r="A80" t="s">
        <v>335</v>
      </c>
      <c r="B80" s="24" t="s">
        <v>13</v>
      </c>
      <c r="C80" s="15" t="s">
        <v>13</v>
      </c>
      <c r="D80" s="5">
        <v>0.12096774193548387</v>
      </c>
      <c r="E80" s="4">
        <v>0.2</v>
      </c>
      <c r="F80" s="4">
        <v>0.4</v>
      </c>
      <c r="G80" s="4">
        <v>0.3</v>
      </c>
      <c r="H80" s="4">
        <v>0.2</v>
      </c>
      <c r="I80" s="4">
        <v>0.2</v>
      </c>
      <c r="J80" s="4">
        <v>0.2</v>
      </c>
      <c r="K80" s="4">
        <v>0.1</v>
      </c>
      <c r="L80" s="4">
        <v>0.1</v>
      </c>
      <c r="M80" s="4">
        <v>0.1</v>
      </c>
      <c r="N80" s="4">
        <v>0.1</v>
      </c>
      <c r="O80" s="4">
        <v>0.1</v>
      </c>
      <c r="P80" s="4">
        <v>0.1</v>
      </c>
      <c r="Q80" s="4">
        <v>0.1</v>
      </c>
      <c r="R80" s="4">
        <v>0.1</v>
      </c>
      <c r="S80" s="4">
        <v>0.1</v>
      </c>
      <c r="T80" s="4">
        <v>0.2</v>
      </c>
      <c r="U80" s="4">
        <v>0.2</v>
      </c>
      <c r="V80" s="4">
        <v>0.1</v>
      </c>
      <c r="W80" s="4">
        <v>0.2</v>
      </c>
      <c r="X80" s="4">
        <v>0.2</v>
      </c>
      <c r="Y80" s="4">
        <v>0.2</v>
      </c>
      <c r="Z80" s="4">
        <v>0.2</v>
      </c>
      <c r="AA80" s="4">
        <v>0.2</v>
      </c>
      <c r="AB80" s="4">
        <v>0.2</v>
      </c>
      <c r="AC80" s="4">
        <v>0.2</v>
      </c>
      <c r="AD80" s="4">
        <v>0.2</v>
      </c>
      <c r="AE80" s="4">
        <v>0.2</v>
      </c>
      <c r="AF80" s="4">
        <v>0.2</v>
      </c>
    </row>
    <row r="81" spans="1:32" x14ac:dyDescent="0.2">
      <c r="A81" t="s">
        <v>422</v>
      </c>
      <c r="B81" s="19"/>
      <c r="C81" s="15" t="s">
        <v>13</v>
      </c>
      <c r="D81" s="5">
        <v>-0.15000000000000002</v>
      </c>
      <c r="E81" s="4">
        <v>0.1</v>
      </c>
      <c r="F81" s="4">
        <v>0</v>
      </c>
      <c r="G81" s="4">
        <v>0.1</v>
      </c>
      <c r="H81" s="4">
        <v>0.1</v>
      </c>
      <c r="I81" s="4">
        <v>0.1</v>
      </c>
      <c r="J81" s="4">
        <v>0.1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</row>
    <row r="82" spans="1:32" x14ac:dyDescent="0.2">
      <c r="A82" t="s">
        <v>423</v>
      </c>
      <c r="B82" s="19"/>
      <c r="C82" s="15" t="s">
        <v>13</v>
      </c>
      <c r="D82" s="5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</row>
    <row r="83" spans="1:32" ht="16" x14ac:dyDescent="0.2">
      <c r="A83" t="s">
        <v>348</v>
      </c>
      <c r="B83" s="21" t="s">
        <v>13</v>
      </c>
      <c r="C83" s="15" t="s">
        <v>13</v>
      </c>
      <c r="D83" s="5">
        <v>7.0903225806451626</v>
      </c>
      <c r="E83" s="4">
        <v>8.6999999999999993</v>
      </c>
      <c r="F83" s="4">
        <v>8.8000000000000007</v>
      </c>
      <c r="G83" s="4">
        <v>8.9</v>
      </c>
      <c r="H83" s="4">
        <v>8.9</v>
      </c>
      <c r="I83" s="4">
        <v>8.6999999999999993</v>
      </c>
      <c r="J83" s="4">
        <v>8.5</v>
      </c>
      <c r="K83" s="4">
        <v>8.3000000000000007</v>
      </c>
      <c r="L83" s="4">
        <v>8.1</v>
      </c>
      <c r="M83" s="4">
        <v>8.9</v>
      </c>
      <c r="N83" s="4">
        <v>8.8000000000000007</v>
      </c>
      <c r="O83" s="4">
        <v>8.3000000000000007</v>
      </c>
      <c r="P83" s="4">
        <v>8.6</v>
      </c>
      <c r="Q83" s="4">
        <v>8.6</v>
      </c>
      <c r="R83" s="4">
        <v>8.5</v>
      </c>
      <c r="S83" s="4">
        <v>8.8000000000000007</v>
      </c>
      <c r="T83" s="4">
        <v>9</v>
      </c>
      <c r="U83" s="4">
        <v>9</v>
      </c>
      <c r="V83" s="4">
        <v>9</v>
      </c>
      <c r="W83" s="4">
        <v>9.1999999999999993</v>
      </c>
      <c r="X83" s="4">
        <v>9.4</v>
      </c>
      <c r="Y83" s="4">
        <v>9.1</v>
      </c>
      <c r="Z83" s="4">
        <v>8.8000000000000007</v>
      </c>
      <c r="AA83" s="4">
        <v>9.4</v>
      </c>
      <c r="AB83" s="4">
        <v>8.8000000000000007</v>
      </c>
      <c r="AC83" s="4">
        <v>8.6</v>
      </c>
      <c r="AD83" s="4">
        <v>8.6</v>
      </c>
      <c r="AE83" s="4">
        <v>8.4</v>
      </c>
      <c r="AF83" s="4">
        <v>8.8000000000000007</v>
      </c>
    </row>
    <row r="84" spans="1:32" ht="16" x14ac:dyDescent="0.2">
      <c r="A84" t="s">
        <v>336</v>
      </c>
      <c r="B84" s="24" t="s">
        <v>13</v>
      </c>
      <c r="C84" s="15" t="s">
        <v>13</v>
      </c>
      <c r="D84" s="5">
        <v>0.3541935483870966</v>
      </c>
      <c r="E84" s="4">
        <v>0.7</v>
      </c>
      <c r="F84" s="4">
        <v>1.2</v>
      </c>
      <c r="G84" s="4">
        <v>1</v>
      </c>
      <c r="H84" s="4">
        <v>0.7</v>
      </c>
      <c r="I84" s="4">
        <v>0.6</v>
      </c>
      <c r="J84" s="4">
        <v>0.6</v>
      </c>
      <c r="K84" s="4">
        <v>0.6</v>
      </c>
      <c r="L84" s="4">
        <v>0.6</v>
      </c>
      <c r="M84" s="4">
        <v>0.6</v>
      </c>
      <c r="N84" s="4">
        <v>0.6</v>
      </c>
      <c r="O84" s="4">
        <v>0.7</v>
      </c>
      <c r="P84" s="4">
        <v>0.7</v>
      </c>
      <c r="Q84" s="4">
        <v>0.8</v>
      </c>
      <c r="R84" s="4">
        <v>0.8</v>
      </c>
      <c r="S84" s="4">
        <v>0.8</v>
      </c>
      <c r="T84" s="4">
        <v>0.9</v>
      </c>
      <c r="U84" s="4">
        <v>0.8</v>
      </c>
      <c r="V84" s="4">
        <v>0.9</v>
      </c>
      <c r="W84" s="4">
        <v>1.1000000000000001</v>
      </c>
      <c r="X84" s="4">
        <v>1.3</v>
      </c>
      <c r="Y84" s="4">
        <v>1.1000000000000001</v>
      </c>
      <c r="Z84" s="4">
        <v>1.6</v>
      </c>
      <c r="AA84" s="4">
        <v>1.2</v>
      </c>
      <c r="AB84" s="4">
        <v>1.1000000000000001</v>
      </c>
      <c r="AC84" s="4">
        <v>1.2</v>
      </c>
      <c r="AD84" s="4">
        <v>1.1000000000000001</v>
      </c>
      <c r="AE84" s="4">
        <v>1.1000000000000001</v>
      </c>
      <c r="AF84" s="4">
        <v>0.9</v>
      </c>
    </row>
    <row r="85" spans="1:32" x14ac:dyDescent="0.2">
      <c r="A85" t="s">
        <v>424</v>
      </c>
      <c r="B85" s="19"/>
      <c r="C85" s="15" t="s">
        <v>13</v>
      </c>
      <c r="D85" s="5">
        <v>2.0967741935483872E-2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</row>
    <row r="86" spans="1:32" ht="16" x14ac:dyDescent="0.2">
      <c r="A86" t="s">
        <v>339</v>
      </c>
      <c r="B86" s="24" t="s">
        <v>13</v>
      </c>
      <c r="C86" s="15" t="s">
        <v>13</v>
      </c>
      <c r="D86" s="5">
        <v>0.32387096774193552</v>
      </c>
      <c r="E86" s="4">
        <v>0.3</v>
      </c>
      <c r="F86" s="4">
        <v>0.4</v>
      </c>
      <c r="G86" s="4">
        <v>0.3</v>
      </c>
      <c r="H86" s="4">
        <v>0.3</v>
      </c>
      <c r="I86" s="4">
        <v>0.3</v>
      </c>
      <c r="J86" s="4">
        <v>0.3</v>
      </c>
      <c r="K86" s="4">
        <v>0.3</v>
      </c>
      <c r="L86" s="4">
        <v>0.3</v>
      </c>
      <c r="M86" s="4">
        <v>0.3</v>
      </c>
      <c r="N86" s="4">
        <v>0.3</v>
      </c>
      <c r="O86" s="4">
        <v>0.3</v>
      </c>
      <c r="P86" s="4">
        <v>0.4</v>
      </c>
      <c r="Q86" s="4">
        <v>0.4</v>
      </c>
      <c r="R86" s="4">
        <v>0.4</v>
      </c>
      <c r="S86" s="4">
        <v>0.4</v>
      </c>
      <c r="T86" s="4">
        <v>0.3</v>
      </c>
      <c r="U86" s="4">
        <v>0.4</v>
      </c>
      <c r="V86" s="4">
        <v>0.4</v>
      </c>
      <c r="W86" s="4">
        <v>0.4</v>
      </c>
      <c r="X86" s="4">
        <v>0.6</v>
      </c>
      <c r="Y86" s="4">
        <v>0.5</v>
      </c>
      <c r="Z86" s="4">
        <v>0.5</v>
      </c>
      <c r="AA86" s="4">
        <v>0.5</v>
      </c>
      <c r="AB86" s="4">
        <v>0.5</v>
      </c>
      <c r="AC86" s="4">
        <v>0.5</v>
      </c>
      <c r="AD86" s="4">
        <v>0.6</v>
      </c>
      <c r="AE86" s="4">
        <v>0.6</v>
      </c>
      <c r="AF86" s="4">
        <v>0.4</v>
      </c>
    </row>
    <row r="87" spans="1:32" ht="16" x14ac:dyDescent="0.2">
      <c r="A87" t="s">
        <v>338</v>
      </c>
      <c r="B87" s="24" t="s">
        <v>13</v>
      </c>
      <c r="C87" s="15" t="s">
        <v>13</v>
      </c>
      <c r="D87" s="5">
        <v>0.2480645161290323</v>
      </c>
      <c r="E87" s="4">
        <v>0.2</v>
      </c>
      <c r="F87" s="4">
        <v>0.2</v>
      </c>
      <c r="G87" s="4">
        <v>0.2</v>
      </c>
      <c r="H87" s="4">
        <v>0.2</v>
      </c>
      <c r="I87" s="4">
        <v>0.2</v>
      </c>
      <c r="J87" s="4">
        <v>0.2</v>
      </c>
      <c r="K87" s="4">
        <v>0.2</v>
      </c>
      <c r="L87" s="4">
        <v>0.2</v>
      </c>
      <c r="M87" s="4">
        <v>0.2</v>
      </c>
      <c r="N87" s="4">
        <v>0.2</v>
      </c>
      <c r="O87" s="4">
        <v>0.2</v>
      </c>
      <c r="P87" s="4">
        <v>0.2</v>
      </c>
      <c r="Q87" s="4">
        <v>0.2</v>
      </c>
      <c r="R87" s="4">
        <v>0.2</v>
      </c>
      <c r="S87" s="4">
        <v>0.2</v>
      </c>
      <c r="T87" s="4">
        <v>0.2</v>
      </c>
      <c r="U87" s="4">
        <v>0.2</v>
      </c>
      <c r="V87" s="4">
        <v>0.2</v>
      </c>
      <c r="W87" s="4">
        <v>0.2</v>
      </c>
      <c r="X87" s="4">
        <v>0.3</v>
      </c>
      <c r="Y87" s="4">
        <v>0.2</v>
      </c>
      <c r="Z87" s="4">
        <v>0.2</v>
      </c>
      <c r="AA87" s="4">
        <v>0.2</v>
      </c>
      <c r="AB87" s="4">
        <v>0.2</v>
      </c>
      <c r="AC87" s="4">
        <v>0.2</v>
      </c>
      <c r="AD87" s="4">
        <v>0.2</v>
      </c>
      <c r="AE87" s="4">
        <v>0.2</v>
      </c>
      <c r="AF87" s="4">
        <v>0.2</v>
      </c>
    </row>
    <row r="88" spans="1:32" ht="16" x14ac:dyDescent="0.2">
      <c r="A88" t="s">
        <v>346</v>
      </c>
      <c r="B88" s="24" t="s">
        <v>13</v>
      </c>
      <c r="C88" s="15" t="s">
        <v>13</v>
      </c>
      <c r="D88" s="5">
        <v>1.9090322580645167</v>
      </c>
      <c r="E88" s="4">
        <v>2.8</v>
      </c>
      <c r="F88" s="4">
        <v>2.8</v>
      </c>
      <c r="G88" s="4">
        <v>2.8</v>
      </c>
      <c r="H88" s="4">
        <v>2.9</v>
      </c>
      <c r="I88" s="4">
        <v>2.6</v>
      </c>
      <c r="J88" s="4">
        <v>2.6</v>
      </c>
      <c r="K88" s="4">
        <v>2.7</v>
      </c>
      <c r="L88" s="4">
        <v>2.5</v>
      </c>
      <c r="M88" s="4">
        <v>3.1</v>
      </c>
      <c r="N88" s="4">
        <v>2.7</v>
      </c>
      <c r="O88" s="4">
        <v>2.5</v>
      </c>
      <c r="P88" s="4">
        <v>2.8</v>
      </c>
      <c r="Q88" s="4">
        <v>2.7</v>
      </c>
      <c r="R88" s="4">
        <v>3.1</v>
      </c>
      <c r="S88" s="4">
        <v>2.7</v>
      </c>
      <c r="T88" s="4">
        <v>2.7</v>
      </c>
      <c r="U88" s="4">
        <v>2.8</v>
      </c>
      <c r="V88" s="4">
        <v>2.7</v>
      </c>
      <c r="W88" s="4">
        <v>2.7</v>
      </c>
      <c r="X88" s="4">
        <v>2.9</v>
      </c>
      <c r="Y88" s="4">
        <v>2.9</v>
      </c>
      <c r="Z88" s="4">
        <v>2.6</v>
      </c>
      <c r="AA88" s="4">
        <v>2.8</v>
      </c>
      <c r="AB88" s="4">
        <v>2.8</v>
      </c>
      <c r="AC88" s="4">
        <v>2.7</v>
      </c>
      <c r="AD88" s="4">
        <v>3</v>
      </c>
      <c r="AE88" s="4">
        <v>3.4</v>
      </c>
      <c r="AF88" s="4">
        <v>2.8</v>
      </c>
    </row>
    <row r="89" spans="1:32" ht="16" x14ac:dyDescent="0.2">
      <c r="A89" t="s">
        <v>341</v>
      </c>
      <c r="B89" s="24" t="s">
        <v>13</v>
      </c>
      <c r="C89" s="15" t="s">
        <v>13</v>
      </c>
      <c r="D89" s="5">
        <v>0.51096774193548378</v>
      </c>
      <c r="E89" s="4">
        <v>0.7</v>
      </c>
      <c r="F89" s="4">
        <v>0.6</v>
      </c>
      <c r="G89" s="4">
        <v>0.7</v>
      </c>
      <c r="H89" s="4">
        <v>0.7</v>
      </c>
      <c r="I89" s="4">
        <v>0.6</v>
      </c>
      <c r="J89" s="4">
        <v>0.6</v>
      </c>
      <c r="K89" s="4">
        <v>0.6</v>
      </c>
      <c r="L89" s="4">
        <v>0.7</v>
      </c>
      <c r="M89" s="4">
        <v>0.7</v>
      </c>
      <c r="N89" s="4">
        <v>0.6</v>
      </c>
      <c r="O89" s="4">
        <v>0.6</v>
      </c>
      <c r="P89" s="4">
        <v>0.7</v>
      </c>
      <c r="Q89" s="4">
        <v>0.7</v>
      </c>
      <c r="R89" s="4">
        <v>0.7</v>
      </c>
      <c r="S89" s="4">
        <v>0.6</v>
      </c>
      <c r="T89" s="4">
        <v>0.6</v>
      </c>
      <c r="U89" s="4">
        <v>0.6</v>
      </c>
      <c r="V89" s="4">
        <v>0.6</v>
      </c>
      <c r="W89" s="4">
        <v>0.6</v>
      </c>
      <c r="X89" s="4">
        <v>0.6</v>
      </c>
      <c r="Y89" s="4">
        <v>0.5</v>
      </c>
      <c r="Z89" s="4">
        <v>0.5</v>
      </c>
      <c r="AA89" s="4">
        <v>0.6</v>
      </c>
      <c r="AB89" s="4">
        <v>0.6</v>
      </c>
      <c r="AC89" s="4">
        <v>0.6</v>
      </c>
      <c r="AD89" s="4">
        <v>0.6</v>
      </c>
      <c r="AE89" s="4">
        <v>0.6</v>
      </c>
      <c r="AF89" s="4">
        <v>0.6</v>
      </c>
    </row>
    <row r="90" spans="1:32" ht="16" x14ac:dyDescent="0.2">
      <c r="A90" t="s">
        <v>344</v>
      </c>
      <c r="B90" s="24" t="s">
        <v>13</v>
      </c>
      <c r="C90" s="15" t="s">
        <v>13</v>
      </c>
      <c r="D90" s="5">
        <v>0.94677419354838721</v>
      </c>
      <c r="E90" s="4">
        <v>2.1</v>
      </c>
      <c r="F90" s="4">
        <v>2.2000000000000002</v>
      </c>
      <c r="G90" s="4">
        <v>2.1</v>
      </c>
      <c r="H90" s="4">
        <v>2.1</v>
      </c>
      <c r="I90" s="4">
        <v>2</v>
      </c>
      <c r="J90" s="4">
        <v>2</v>
      </c>
      <c r="K90" s="4">
        <v>2</v>
      </c>
      <c r="L90" s="4">
        <v>1.9</v>
      </c>
      <c r="M90" s="4">
        <v>2</v>
      </c>
      <c r="N90" s="4">
        <v>2.1</v>
      </c>
      <c r="O90" s="4">
        <v>2.1</v>
      </c>
      <c r="P90" s="4">
        <v>2.2000000000000002</v>
      </c>
      <c r="Q90" s="4">
        <v>2.2000000000000002</v>
      </c>
      <c r="R90" s="4">
        <v>2.1</v>
      </c>
      <c r="S90" s="4">
        <v>2</v>
      </c>
      <c r="T90" s="4">
        <v>2</v>
      </c>
      <c r="U90" s="4">
        <v>2</v>
      </c>
      <c r="V90" s="4">
        <v>2.1</v>
      </c>
      <c r="W90" s="4">
        <v>2.1</v>
      </c>
      <c r="X90" s="4">
        <v>2.2999999999999998</v>
      </c>
      <c r="Y90" s="4">
        <v>2.2999999999999998</v>
      </c>
      <c r="Z90" s="4">
        <v>2.1</v>
      </c>
      <c r="AA90" s="4">
        <v>2.2000000000000002</v>
      </c>
      <c r="AB90" s="4">
        <v>2.2000000000000002</v>
      </c>
      <c r="AC90" s="4">
        <v>2.2000000000000002</v>
      </c>
      <c r="AD90" s="4">
        <v>2.2999999999999998</v>
      </c>
      <c r="AE90" s="4">
        <v>2.4</v>
      </c>
      <c r="AF90" s="4">
        <v>2.1</v>
      </c>
    </row>
    <row r="91" spans="1:32" ht="16" x14ac:dyDescent="0.2">
      <c r="A91" t="s">
        <v>342</v>
      </c>
      <c r="B91" s="24" t="s">
        <v>13</v>
      </c>
      <c r="C91" s="15" t="s">
        <v>13</v>
      </c>
      <c r="D91" s="5">
        <v>1.7732258064516129</v>
      </c>
      <c r="E91" s="4">
        <v>3</v>
      </c>
      <c r="F91" s="4">
        <v>3.1</v>
      </c>
      <c r="G91" s="4">
        <v>3</v>
      </c>
      <c r="H91" s="4">
        <v>2.9</v>
      </c>
      <c r="I91" s="4">
        <v>2.8</v>
      </c>
      <c r="J91" s="4">
        <v>2.9</v>
      </c>
      <c r="K91" s="4">
        <v>3</v>
      </c>
      <c r="L91" s="4">
        <v>2.8</v>
      </c>
      <c r="M91" s="4">
        <v>2.9</v>
      </c>
      <c r="N91" s="4">
        <v>3.1</v>
      </c>
      <c r="O91" s="4">
        <v>3</v>
      </c>
      <c r="P91" s="4">
        <v>2.8</v>
      </c>
      <c r="Q91" s="4">
        <v>3</v>
      </c>
      <c r="R91" s="4">
        <v>3</v>
      </c>
      <c r="S91" s="4">
        <v>2.9</v>
      </c>
      <c r="T91" s="4">
        <v>2.6</v>
      </c>
      <c r="U91" s="4">
        <v>2.6</v>
      </c>
      <c r="V91" s="4">
        <v>2.6</v>
      </c>
      <c r="W91" s="4">
        <v>2.2999999999999998</v>
      </c>
      <c r="X91" s="4">
        <v>2.4</v>
      </c>
      <c r="Y91" s="4">
        <v>2.2999999999999998</v>
      </c>
      <c r="Z91" s="4">
        <v>2.1</v>
      </c>
      <c r="AA91" s="4">
        <v>2.2000000000000002</v>
      </c>
      <c r="AB91" s="4">
        <v>2.1</v>
      </c>
      <c r="AC91" s="4">
        <v>2.1</v>
      </c>
      <c r="AD91" s="4">
        <v>2.1</v>
      </c>
      <c r="AE91" s="4">
        <v>2.1</v>
      </c>
      <c r="AF91" s="4">
        <v>2.7</v>
      </c>
    </row>
    <row r="92" spans="1:32" ht="16" x14ac:dyDescent="0.2">
      <c r="A92" t="s">
        <v>343</v>
      </c>
      <c r="B92" s="24" t="s">
        <v>13</v>
      </c>
      <c r="C92" s="15" t="s">
        <v>13</v>
      </c>
      <c r="D92" s="5">
        <v>0.73612903225806436</v>
      </c>
      <c r="E92" s="4">
        <v>1.1000000000000001</v>
      </c>
      <c r="F92" s="4">
        <v>1.3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0.9</v>
      </c>
      <c r="M92" s="4">
        <v>1.1000000000000001</v>
      </c>
      <c r="N92" s="4">
        <v>1.3</v>
      </c>
      <c r="O92" s="4">
        <v>1.6</v>
      </c>
      <c r="P92" s="4">
        <v>1.8</v>
      </c>
      <c r="Q92" s="4">
        <v>2.1</v>
      </c>
      <c r="R92" s="4">
        <v>2</v>
      </c>
      <c r="S92" s="4">
        <v>1.9</v>
      </c>
      <c r="T92" s="4">
        <v>1.7</v>
      </c>
      <c r="U92" s="4">
        <v>1.6</v>
      </c>
      <c r="V92" s="4">
        <v>1.7</v>
      </c>
      <c r="W92" s="4">
        <v>1.6</v>
      </c>
      <c r="X92" s="4">
        <v>1.8</v>
      </c>
      <c r="Y92" s="4">
        <v>1.8</v>
      </c>
      <c r="Z92" s="4">
        <v>1.9</v>
      </c>
      <c r="AA92" s="4">
        <v>1.8</v>
      </c>
      <c r="AB92" s="4">
        <v>1.7</v>
      </c>
      <c r="AC92" s="4">
        <v>1.8</v>
      </c>
      <c r="AD92" s="4">
        <v>1.8</v>
      </c>
      <c r="AE92" s="4">
        <v>1.7</v>
      </c>
      <c r="AF92" s="4">
        <v>1.5</v>
      </c>
    </row>
    <row r="93" spans="1:32" ht="16" x14ac:dyDescent="0.2">
      <c r="A93" t="s">
        <v>256</v>
      </c>
      <c r="B93" s="24" t="s">
        <v>536</v>
      </c>
      <c r="C93" s="15" t="s">
        <v>13</v>
      </c>
      <c r="D93" s="5">
        <v>0.15483870967741936</v>
      </c>
      <c r="E93" s="4">
        <v>0.1</v>
      </c>
      <c r="F93" s="4">
        <v>0.1</v>
      </c>
      <c r="G93" s="4">
        <v>0.9</v>
      </c>
      <c r="H93" s="4">
        <v>1.7</v>
      </c>
      <c r="I93" s="4">
        <v>1.2</v>
      </c>
      <c r="J93" s="4">
        <v>0.7</v>
      </c>
      <c r="K93" s="4">
        <v>0.2</v>
      </c>
      <c r="L93" s="4">
        <v>0.2</v>
      </c>
      <c r="M93" s="4">
        <v>0.2</v>
      </c>
      <c r="N93" s="4">
        <v>0.2</v>
      </c>
      <c r="O93" s="4">
        <v>0.4</v>
      </c>
      <c r="P93" s="4">
        <v>0.7</v>
      </c>
      <c r="Q93" s="4">
        <v>0.9</v>
      </c>
      <c r="R93" s="4">
        <v>1.2</v>
      </c>
      <c r="S93" s="4">
        <v>1.4</v>
      </c>
      <c r="T93" s="4">
        <v>0.2</v>
      </c>
      <c r="U93" s="4">
        <v>0.1</v>
      </c>
      <c r="V93" s="4">
        <v>0</v>
      </c>
      <c r="W93" s="4">
        <v>0</v>
      </c>
      <c r="X93" s="4">
        <v>0.1</v>
      </c>
      <c r="Y93" s="4">
        <v>0.1</v>
      </c>
      <c r="Z93" s="4">
        <v>0.2</v>
      </c>
      <c r="AA93" s="4">
        <v>0.4</v>
      </c>
      <c r="AB93" s="4">
        <v>0.8</v>
      </c>
      <c r="AC93" s="4">
        <v>0.3</v>
      </c>
      <c r="AD93" s="4">
        <v>0.4</v>
      </c>
      <c r="AE93" s="4">
        <v>1.4</v>
      </c>
      <c r="AF93" s="4">
        <v>0.5</v>
      </c>
    </row>
    <row r="94" spans="1:32" ht="16" x14ac:dyDescent="0.2">
      <c r="A94" t="s">
        <v>347</v>
      </c>
      <c r="B94" s="24" t="s">
        <v>13</v>
      </c>
      <c r="C94" s="15" t="s">
        <v>13</v>
      </c>
      <c r="D94" s="5">
        <v>0.60516129032258059</v>
      </c>
      <c r="E94" s="4">
        <v>1</v>
      </c>
      <c r="F94" s="4">
        <v>1</v>
      </c>
      <c r="G94" s="4">
        <v>1</v>
      </c>
      <c r="H94" s="4">
        <v>0.9</v>
      </c>
      <c r="I94" s="4">
        <v>0.9</v>
      </c>
      <c r="J94" s="4">
        <v>0.9</v>
      </c>
      <c r="K94" s="4">
        <v>0.8</v>
      </c>
      <c r="L94" s="4">
        <v>0.8</v>
      </c>
      <c r="M94" s="4">
        <v>1</v>
      </c>
      <c r="N94" s="4">
        <v>0.9</v>
      </c>
      <c r="O94" s="4">
        <v>0.9</v>
      </c>
      <c r="P94" s="4">
        <v>1</v>
      </c>
      <c r="Q94" s="4">
        <v>0.9</v>
      </c>
      <c r="R94" s="4">
        <v>0.9</v>
      </c>
      <c r="S94" s="4">
        <v>0.9</v>
      </c>
      <c r="T94" s="4">
        <v>0.9</v>
      </c>
      <c r="U94" s="4">
        <v>0.9</v>
      </c>
      <c r="V94" s="4">
        <v>1</v>
      </c>
      <c r="W94" s="4">
        <v>1.1000000000000001</v>
      </c>
      <c r="X94" s="4">
        <v>1.2</v>
      </c>
      <c r="Y94" s="4">
        <v>1.4</v>
      </c>
      <c r="Z94" s="4">
        <v>0.8</v>
      </c>
      <c r="AA94" s="4">
        <v>1.1000000000000001</v>
      </c>
      <c r="AB94" s="4">
        <v>1.1000000000000001</v>
      </c>
      <c r="AC94" s="4">
        <v>1.1000000000000001</v>
      </c>
      <c r="AD94" s="4">
        <v>1.1000000000000001</v>
      </c>
      <c r="AE94" s="4">
        <v>1</v>
      </c>
      <c r="AF94" s="4">
        <v>1</v>
      </c>
    </row>
    <row r="95" spans="1:32" ht="16" x14ac:dyDescent="0.2">
      <c r="A95" t="s">
        <v>345</v>
      </c>
      <c r="B95" s="24" t="s">
        <v>13</v>
      </c>
      <c r="C95" s="15" t="s">
        <v>13</v>
      </c>
      <c r="D95" s="5">
        <v>0.67999999999999994</v>
      </c>
      <c r="E95" s="4">
        <v>1</v>
      </c>
      <c r="F95" s="4">
        <v>0.9</v>
      </c>
      <c r="G95" s="4">
        <v>1</v>
      </c>
      <c r="H95" s="4">
        <v>1</v>
      </c>
      <c r="I95" s="4">
        <v>0.9</v>
      </c>
      <c r="J95" s="4">
        <v>0.9</v>
      </c>
      <c r="K95" s="4">
        <v>0.9</v>
      </c>
      <c r="L95" s="4">
        <v>0.9</v>
      </c>
      <c r="M95" s="4">
        <v>0.9</v>
      </c>
      <c r="N95" s="4">
        <v>0.9</v>
      </c>
      <c r="O95" s="4">
        <v>0.9</v>
      </c>
      <c r="P95" s="4">
        <v>0.9</v>
      </c>
      <c r="Q95" s="4">
        <v>0.9</v>
      </c>
      <c r="R95" s="4">
        <v>1.1000000000000001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0.9</v>
      </c>
      <c r="AA95" s="4">
        <v>0.9</v>
      </c>
      <c r="AB95" s="4">
        <v>0.8</v>
      </c>
      <c r="AC95" s="4">
        <v>0.8</v>
      </c>
      <c r="AD95" s="4">
        <v>0.8</v>
      </c>
      <c r="AE95" s="4">
        <v>0.8</v>
      </c>
      <c r="AF95" s="4">
        <v>0.9</v>
      </c>
    </row>
    <row r="96" spans="1:32" x14ac:dyDescent="0.2">
      <c r="A96" t="s">
        <v>255</v>
      </c>
      <c r="B96" s="4" t="s">
        <v>536</v>
      </c>
      <c r="C96" s="15" t="s">
        <v>13</v>
      </c>
      <c r="D96" s="5">
        <v>0.19322580645161291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</row>
    <row r="97" spans="1:32" x14ac:dyDescent="0.2">
      <c r="A97" t="s">
        <v>254</v>
      </c>
      <c r="B97" s="4" t="s">
        <v>536</v>
      </c>
      <c r="C97" s="15" t="s">
        <v>13</v>
      </c>
      <c r="D97" s="5">
        <v>1.5125806451612904</v>
      </c>
      <c r="E97" s="4">
        <v>1.1000000000000001</v>
      </c>
      <c r="F97" s="4">
        <v>1.1000000000000001</v>
      </c>
      <c r="G97" s="4">
        <v>1.2</v>
      </c>
      <c r="H97" s="4">
        <v>1.1000000000000001</v>
      </c>
      <c r="I97" s="4">
        <v>1.2</v>
      </c>
      <c r="J97" s="4">
        <v>1.2</v>
      </c>
      <c r="K97" s="4">
        <v>1.2</v>
      </c>
      <c r="L97" s="4">
        <v>1.2</v>
      </c>
      <c r="M97" s="4">
        <v>1.1000000000000001</v>
      </c>
      <c r="N97" s="4">
        <v>1</v>
      </c>
      <c r="O97" s="4">
        <v>1.3</v>
      </c>
      <c r="P97" s="4">
        <v>1.4</v>
      </c>
      <c r="Q97" s="4">
        <v>1.4</v>
      </c>
      <c r="R97" s="4">
        <v>1.4</v>
      </c>
      <c r="S97" s="4">
        <v>1.1000000000000001</v>
      </c>
      <c r="T97" s="4">
        <v>1.2</v>
      </c>
      <c r="U97" s="4">
        <v>1.2</v>
      </c>
      <c r="V97" s="4">
        <v>1</v>
      </c>
      <c r="W97" s="4">
        <v>1.3</v>
      </c>
      <c r="X97" s="4">
        <v>1.2</v>
      </c>
      <c r="Y97" s="4">
        <v>1.1000000000000001</v>
      </c>
      <c r="Z97" s="4">
        <v>1.2</v>
      </c>
      <c r="AA97" s="4">
        <v>1.4</v>
      </c>
      <c r="AB97" s="4">
        <v>1.3</v>
      </c>
      <c r="AC97" s="4">
        <v>1.3</v>
      </c>
      <c r="AD97" s="4">
        <v>1.3</v>
      </c>
      <c r="AE97" s="4">
        <v>1.3</v>
      </c>
      <c r="AF97" s="4">
        <v>1.2</v>
      </c>
    </row>
    <row r="98" spans="1:32" x14ac:dyDescent="0.2">
      <c r="A98" t="s">
        <v>425</v>
      </c>
      <c r="C98" s="15" t="s">
        <v>13</v>
      </c>
      <c r="D98" s="5">
        <v>3.8709677419354834E-3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</row>
    <row r="99" spans="1:32" x14ac:dyDescent="0.2">
      <c r="A99" t="s">
        <v>248</v>
      </c>
      <c r="B99" s="4" t="s">
        <v>536</v>
      </c>
      <c r="C99" s="15" t="s">
        <v>13</v>
      </c>
      <c r="D99" s="5">
        <v>1.064516129032258E-2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</row>
    <row r="100" spans="1:32" x14ac:dyDescent="0.2">
      <c r="A100" t="s">
        <v>426</v>
      </c>
      <c r="C100" s="15" t="s">
        <v>13</v>
      </c>
      <c r="D100" s="5">
        <v>4.8387096774193551E-3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</row>
    <row r="101" spans="1:32" x14ac:dyDescent="0.2">
      <c r="A101" t="s">
        <v>427</v>
      </c>
      <c r="C101" s="15" t="s">
        <v>13</v>
      </c>
      <c r="D101" s="5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</row>
    <row r="102" spans="1:32" x14ac:dyDescent="0.2">
      <c r="A102" t="s">
        <v>249</v>
      </c>
      <c r="B102" s="4" t="s">
        <v>536</v>
      </c>
      <c r="C102" s="15" t="s">
        <v>13</v>
      </c>
      <c r="D102" s="5">
        <v>1.9354838709677427E-2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</row>
    <row r="103" spans="1:32" x14ac:dyDescent="0.2">
      <c r="A103" t="s">
        <v>253</v>
      </c>
      <c r="B103" s="4" t="s">
        <v>536</v>
      </c>
      <c r="C103" s="15" t="s">
        <v>13</v>
      </c>
      <c r="D103" s="5">
        <v>0.86580645161290315</v>
      </c>
      <c r="E103" s="4">
        <v>1.4</v>
      </c>
      <c r="F103" s="4">
        <v>1.3</v>
      </c>
      <c r="G103" s="4">
        <v>1.3</v>
      </c>
      <c r="H103" s="4">
        <v>1.3</v>
      </c>
      <c r="I103" s="4">
        <v>1.3</v>
      </c>
      <c r="J103" s="4">
        <v>1.3</v>
      </c>
      <c r="K103" s="4">
        <v>1.2</v>
      </c>
      <c r="L103" s="4">
        <v>1.3</v>
      </c>
      <c r="M103" s="4">
        <v>1.3</v>
      </c>
      <c r="N103" s="4">
        <v>1.3</v>
      </c>
      <c r="O103" s="4">
        <v>1.4</v>
      </c>
      <c r="P103" s="4">
        <v>1.5</v>
      </c>
      <c r="Q103" s="4">
        <v>1.6</v>
      </c>
      <c r="R103" s="4">
        <v>1.7</v>
      </c>
      <c r="S103" s="4">
        <v>1.6</v>
      </c>
      <c r="T103" s="4">
        <v>1.7</v>
      </c>
      <c r="U103" s="4">
        <v>1.6</v>
      </c>
      <c r="V103" s="4">
        <v>1.6</v>
      </c>
      <c r="W103" s="4">
        <v>1.7</v>
      </c>
      <c r="X103" s="4">
        <v>1.9</v>
      </c>
      <c r="Y103" s="4">
        <v>2</v>
      </c>
      <c r="Z103" s="4">
        <v>2.2999999999999998</v>
      </c>
      <c r="AA103" s="4">
        <v>2.1</v>
      </c>
      <c r="AB103" s="4">
        <v>2.2000000000000002</v>
      </c>
      <c r="AC103" s="4">
        <v>2.2000000000000002</v>
      </c>
      <c r="AD103" s="4">
        <v>2.2000000000000002</v>
      </c>
      <c r="AE103" s="4">
        <v>2.2000000000000002</v>
      </c>
      <c r="AF103" s="4">
        <v>1.6</v>
      </c>
    </row>
    <row r="104" spans="1:32" x14ac:dyDescent="0.2">
      <c r="A104" t="s">
        <v>250</v>
      </c>
      <c r="B104" s="4" t="s">
        <v>536</v>
      </c>
      <c r="C104" s="15" t="s">
        <v>13</v>
      </c>
      <c r="D104" s="5">
        <v>9.6129032258064503E-2</v>
      </c>
      <c r="E104" s="4">
        <v>0</v>
      </c>
      <c r="F104" s="4">
        <v>0.1</v>
      </c>
      <c r="G104" s="4">
        <v>0</v>
      </c>
      <c r="H104" s="4">
        <v>0</v>
      </c>
      <c r="I104" s="4">
        <v>0</v>
      </c>
      <c r="J104" s="4">
        <v>0</v>
      </c>
      <c r="K104" s="4">
        <v>0.1</v>
      </c>
      <c r="L104" s="4">
        <v>0.1</v>
      </c>
      <c r="M104" s="4">
        <v>0.1</v>
      </c>
      <c r="N104" s="4">
        <v>0.1</v>
      </c>
      <c r="O104" s="4">
        <v>0.2</v>
      </c>
      <c r="P104" s="4">
        <v>0.2</v>
      </c>
      <c r="Q104" s="4">
        <v>0.1</v>
      </c>
      <c r="R104" s="4">
        <v>0.1</v>
      </c>
      <c r="S104" s="4">
        <v>0.1</v>
      </c>
      <c r="T104" s="4">
        <v>0.1</v>
      </c>
      <c r="U104" s="4">
        <v>0.1</v>
      </c>
      <c r="V104" s="4">
        <v>0.1</v>
      </c>
      <c r="W104" s="4">
        <v>0.2</v>
      </c>
      <c r="X104" s="4">
        <v>0.1</v>
      </c>
      <c r="Y104" s="4">
        <v>0.1</v>
      </c>
      <c r="Z104" s="4">
        <v>0.1</v>
      </c>
      <c r="AA104" s="4">
        <v>0.1</v>
      </c>
      <c r="AB104" s="4">
        <v>0.1</v>
      </c>
      <c r="AC104" s="4">
        <v>0.1</v>
      </c>
      <c r="AD104" s="4">
        <v>0.1</v>
      </c>
      <c r="AE104" s="4">
        <v>0.1</v>
      </c>
      <c r="AF104" s="4">
        <v>0.1</v>
      </c>
    </row>
    <row r="105" spans="1:32" x14ac:dyDescent="0.2">
      <c r="A105" t="s">
        <v>428</v>
      </c>
      <c r="C105" s="15" t="s">
        <v>13</v>
      </c>
      <c r="D105" s="5">
        <v>-4.0322580645161296E-2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</row>
    <row r="106" spans="1:32" x14ac:dyDescent="0.2">
      <c r="A106" t="s">
        <v>252</v>
      </c>
      <c r="B106" s="4" t="s">
        <v>536</v>
      </c>
      <c r="C106" s="15" t="s">
        <v>13</v>
      </c>
      <c r="D106" s="5">
        <v>0.11935483870967743</v>
      </c>
      <c r="E106" s="4">
        <v>0.4</v>
      </c>
      <c r="F106" s="4">
        <v>0.4</v>
      </c>
      <c r="G106" s="4">
        <v>0.4</v>
      </c>
      <c r="H106" s="4">
        <v>0.3</v>
      </c>
      <c r="I106" s="4">
        <v>0.3</v>
      </c>
      <c r="J106" s="4">
        <v>0.4</v>
      </c>
      <c r="K106" s="4">
        <v>0.4</v>
      </c>
      <c r="L106" s="4">
        <v>0.4</v>
      </c>
      <c r="M106" s="4">
        <v>0.4</v>
      </c>
      <c r="N106" s="4">
        <v>0.4</v>
      </c>
      <c r="O106" s="4">
        <v>0.5</v>
      </c>
      <c r="P106" s="4">
        <v>0.5</v>
      </c>
      <c r="Q106" s="4">
        <v>0.5</v>
      </c>
      <c r="R106" s="4">
        <v>0.5</v>
      </c>
      <c r="S106" s="4">
        <v>0.5</v>
      </c>
      <c r="T106" s="4">
        <v>0.5</v>
      </c>
      <c r="U106" s="4">
        <v>0.5</v>
      </c>
      <c r="V106" s="4">
        <v>0.5</v>
      </c>
      <c r="W106" s="4">
        <v>0.4</v>
      </c>
      <c r="X106" s="4">
        <v>0.6</v>
      </c>
      <c r="Y106" s="4">
        <v>0.6</v>
      </c>
      <c r="Z106" s="4">
        <v>0.6</v>
      </c>
      <c r="AA106" s="4">
        <v>0.5</v>
      </c>
      <c r="AB106" s="4">
        <v>0.6</v>
      </c>
      <c r="AC106" s="4">
        <v>0.7</v>
      </c>
      <c r="AD106" s="4">
        <v>0.7</v>
      </c>
      <c r="AE106" s="4">
        <v>0.7</v>
      </c>
      <c r="AF106" s="4">
        <v>0.5</v>
      </c>
    </row>
    <row r="107" spans="1:32" x14ac:dyDescent="0.2">
      <c r="A107" t="s">
        <v>247</v>
      </c>
      <c r="B107" s="4" t="s">
        <v>536</v>
      </c>
      <c r="C107" s="15" t="s">
        <v>13</v>
      </c>
      <c r="D107" s="5">
        <v>7.0000000000000007E-2</v>
      </c>
      <c r="E107" s="4">
        <v>0.1</v>
      </c>
      <c r="F107" s="4">
        <v>0.1</v>
      </c>
      <c r="G107" s="4">
        <v>0.1</v>
      </c>
      <c r="H107" s="4">
        <v>0.1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0.1</v>
      </c>
      <c r="Q107" s="4">
        <v>0.1</v>
      </c>
      <c r="R107" s="4">
        <v>0.1</v>
      </c>
      <c r="S107" s="4">
        <v>0.1</v>
      </c>
      <c r="T107" s="4">
        <v>0.1</v>
      </c>
      <c r="U107" s="4">
        <v>0.1</v>
      </c>
      <c r="V107" s="4">
        <v>0.1</v>
      </c>
      <c r="W107" s="4">
        <v>0</v>
      </c>
      <c r="X107" s="4">
        <v>0</v>
      </c>
      <c r="Y107" s="4">
        <v>0</v>
      </c>
      <c r="Z107" s="4">
        <v>0</v>
      </c>
      <c r="AA107" s="4">
        <v>0.1</v>
      </c>
      <c r="AB107" s="4">
        <v>0</v>
      </c>
      <c r="AC107" s="4">
        <v>0</v>
      </c>
      <c r="AD107" s="4">
        <v>0</v>
      </c>
      <c r="AE107" s="4">
        <v>0</v>
      </c>
      <c r="AF107" s="4">
        <v>0.1</v>
      </c>
    </row>
    <row r="108" spans="1:32" x14ac:dyDescent="0.2">
      <c r="A108" t="s">
        <v>251</v>
      </c>
      <c r="B108" s="4" t="s">
        <v>536</v>
      </c>
      <c r="C108" s="15" t="s">
        <v>13</v>
      </c>
      <c r="D108" s="5">
        <v>0.37387096774193546</v>
      </c>
      <c r="E108" s="4">
        <v>0.4</v>
      </c>
      <c r="F108" s="4">
        <v>0.5</v>
      </c>
      <c r="G108" s="4">
        <v>0.5</v>
      </c>
      <c r="H108" s="4">
        <v>0.4</v>
      </c>
      <c r="I108" s="4">
        <v>0.4</v>
      </c>
      <c r="J108" s="4">
        <v>0.4</v>
      </c>
      <c r="K108" s="4">
        <v>0.4</v>
      </c>
      <c r="L108" s="4">
        <v>0.4</v>
      </c>
      <c r="M108" s="4">
        <v>0.4</v>
      </c>
      <c r="N108" s="4">
        <v>0.4</v>
      </c>
      <c r="O108" s="4">
        <v>0.4</v>
      </c>
      <c r="P108" s="4">
        <v>0.5</v>
      </c>
      <c r="Q108" s="4">
        <v>0.5</v>
      </c>
      <c r="R108" s="4">
        <v>0.5</v>
      </c>
      <c r="S108" s="4">
        <v>0.4</v>
      </c>
      <c r="T108" s="4">
        <v>0.4</v>
      </c>
      <c r="U108" s="4">
        <v>0.4</v>
      </c>
      <c r="V108" s="4">
        <v>0.5</v>
      </c>
      <c r="W108" s="4">
        <v>0.4</v>
      </c>
      <c r="X108" s="4">
        <v>0.5</v>
      </c>
      <c r="Y108" s="4">
        <v>0.5</v>
      </c>
      <c r="Z108" s="4">
        <v>0.4</v>
      </c>
      <c r="AA108" s="4">
        <v>0.5</v>
      </c>
      <c r="AB108" s="4">
        <v>0.4</v>
      </c>
      <c r="AC108" s="4">
        <v>0.4</v>
      </c>
      <c r="AD108" s="4">
        <v>0.4</v>
      </c>
      <c r="AE108" s="4">
        <v>0.4</v>
      </c>
      <c r="AF108" s="4">
        <v>0.4</v>
      </c>
    </row>
    <row r="109" spans="1:32" x14ac:dyDescent="0.2">
      <c r="A109" t="s">
        <v>429</v>
      </c>
      <c r="C109" s="15" t="s">
        <v>13</v>
      </c>
      <c r="D109" s="5">
        <v>2.0322580645161299E-2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</row>
    <row r="110" spans="1:32" x14ac:dyDescent="0.2">
      <c r="A110" t="s">
        <v>430</v>
      </c>
      <c r="C110" s="15" t="s">
        <v>13</v>
      </c>
      <c r="D110" s="5">
        <v>1.6129032258064516E-3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</row>
    <row r="111" spans="1:32" x14ac:dyDescent="0.2">
      <c r="A111" t="s">
        <v>431</v>
      </c>
      <c r="C111" s="15" t="s">
        <v>13</v>
      </c>
      <c r="D111" s="5">
        <v>1.2903225806451616E-2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</row>
    <row r="112" spans="1:32" x14ac:dyDescent="0.2">
      <c r="A112" t="s">
        <v>432</v>
      </c>
      <c r="C112" s="15" t="s">
        <v>13</v>
      </c>
      <c r="D112" s="5">
        <v>9.0322580645161316E-3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</row>
    <row r="113" spans="1:32" x14ac:dyDescent="0.2">
      <c r="A113" t="s">
        <v>433</v>
      </c>
      <c r="C113" s="15" t="s">
        <v>13</v>
      </c>
      <c r="D113" s="5">
        <v>1.5483870967741942E-2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</row>
    <row r="114" spans="1:32" x14ac:dyDescent="0.2">
      <c r="A114" t="s">
        <v>434</v>
      </c>
      <c r="C114" s="15" t="s">
        <v>13</v>
      </c>
      <c r="D114" s="5">
        <v>2.2580645161290325E-3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</row>
    <row r="115" spans="1:32" x14ac:dyDescent="0.2">
      <c r="A115" t="s">
        <v>435</v>
      </c>
      <c r="C115" s="15" t="s">
        <v>13</v>
      </c>
      <c r="D115" s="5">
        <v>9.0322580645161316E-3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</row>
    <row r="116" spans="1:32" x14ac:dyDescent="0.2">
      <c r="A116" t="s">
        <v>246</v>
      </c>
      <c r="B116" s="4" t="s">
        <v>536</v>
      </c>
      <c r="C116" s="15" t="s">
        <v>13</v>
      </c>
      <c r="D116" s="5">
        <v>8.8709677419354843E-2</v>
      </c>
      <c r="E116" s="4">
        <v>0.1</v>
      </c>
      <c r="F116" s="4">
        <v>0.1</v>
      </c>
      <c r="G116" s="4">
        <v>0.1</v>
      </c>
      <c r="H116" s="4">
        <v>0.1</v>
      </c>
      <c r="I116" s="4">
        <v>0.1</v>
      </c>
      <c r="J116" s="4">
        <v>0.1</v>
      </c>
      <c r="K116" s="4">
        <v>0.1</v>
      </c>
      <c r="L116" s="4">
        <v>0.1</v>
      </c>
      <c r="M116" s="4">
        <v>0.1</v>
      </c>
      <c r="N116" s="4">
        <v>0.1</v>
      </c>
      <c r="O116" s="4">
        <v>0.1</v>
      </c>
      <c r="P116" s="4">
        <v>0.1</v>
      </c>
      <c r="Q116" s="4">
        <v>0.1</v>
      </c>
      <c r="R116" s="4">
        <v>0.1</v>
      </c>
      <c r="S116" s="4">
        <v>0.1</v>
      </c>
      <c r="T116" s="4">
        <v>0.1</v>
      </c>
      <c r="U116" s="4">
        <v>0.1</v>
      </c>
      <c r="V116" s="4">
        <v>0.1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0.1</v>
      </c>
      <c r="AC116" s="4">
        <v>0.1</v>
      </c>
      <c r="AD116" s="4">
        <v>0.1</v>
      </c>
      <c r="AE116" s="4">
        <v>0.1</v>
      </c>
      <c r="AF116" s="4">
        <v>0.1</v>
      </c>
    </row>
    <row r="117" spans="1:32" x14ac:dyDescent="0.2">
      <c r="A117" t="s">
        <v>245</v>
      </c>
      <c r="B117" s="4" t="s">
        <v>536</v>
      </c>
      <c r="C117" s="15" t="s">
        <v>13</v>
      </c>
      <c r="D117" s="5">
        <v>0.14032258064516132</v>
      </c>
      <c r="E117" s="4">
        <v>0.3</v>
      </c>
      <c r="F117" s="4">
        <v>0.3</v>
      </c>
      <c r="G117" s="4">
        <v>0.3</v>
      </c>
      <c r="H117" s="4">
        <v>0.3</v>
      </c>
      <c r="I117" s="4">
        <v>0.3</v>
      </c>
      <c r="J117" s="4">
        <v>0.3</v>
      </c>
      <c r="K117" s="4">
        <v>0.2</v>
      </c>
      <c r="L117" s="4">
        <v>0.2</v>
      </c>
      <c r="M117" s="4">
        <v>0.2</v>
      </c>
      <c r="N117" s="4">
        <v>0.2</v>
      </c>
      <c r="O117" s="4">
        <v>0.2</v>
      </c>
      <c r="P117" s="4">
        <v>0.2</v>
      </c>
      <c r="Q117" s="4">
        <v>0.2</v>
      </c>
      <c r="R117" s="4">
        <v>0.2</v>
      </c>
      <c r="S117" s="4">
        <v>0.2</v>
      </c>
      <c r="T117" s="4">
        <v>0.2</v>
      </c>
      <c r="U117" s="4">
        <v>0.1</v>
      </c>
      <c r="V117" s="4">
        <v>0.1</v>
      </c>
      <c r="W117" s="4">
        <v>0.1</v>
      </c>
      <c r="X117" s="4">
        <v>0.1</v>
      </c>
      <c r="Y117" s="4">
        <v>0.1</v>
      </c>
      <c r="Z117" s="4">
        <v>0.1</v>
      </c>
      <c r="AA117" s="4">
        <v>0.1</v>
      </c>
      <c r="AB117" s="4">
        <v>0.1</v>
      </c>
      <c r="AC117" s="4">
        <v>0.1</v>
      </c>
      <c r="AD117" s="4">
        <v>0.1</v>
      </c>
      <c r="AE117" s="4">
        <v>0.1</v>
      </c>
      <c r="AF117" s="4">
        <v>0.2</v>
      </c>
    </row>
    <row r="118" spans="1:32" x14ac:dyDescent="0.2">
      <c r="A118" t="s">
        <v>244</v>
      </c>
      <c r="B118" s="4" t="s">
        <v>536</v>
      </c>
      <c r="C118" s="15" t="s">
        <v>13</v>
      </c>
      <c r="D118" s="5">
        <v>8.9677419354838722E-2</v>
      </c>
      <c r="E118" s="4">
        <v>0.2</v>
      </c>
      <c r="F118" s="4">
        <v>0.2</v>
      </c>
      <c r="G118" s="4">
        <v>0.2</v>
      </c>
      <c r="H118" s="4">
        <v>0.1</v>
      </c>
      <c r="I118" s="4">
        <v>0.1</v>
      </c>
      <c r="J118" s="4">
        <v>0.1</v>
      </c>
      <c r="K118" s="4">
        <v>0.1</v>
      </c>
      <c r="L118" s="4">
        <v>0.1</v>
      </c>
      <c r="M118" s="4">
        <v>0.1</v>
      </c>
      <c r="N118" s="4">
        <v>0.1</v>
      </c>
      <c r="O118" s="4">
        <v>0.1</v>
      </c>
      <c r="P118" s="4">
        <v>0.2</v>
      </c>
      <c r="Q118" s="4">
        <v>0.2</v>
      </c>
      <c r="R118" s="4">
        <v>0.2</v>
      </c>
      <c r="S118" s="4">
        <v>0.2</v>
      </c>
      <c r="T118" s="4">
        <v>0.2</v>
      </c>
      <c r="U118" s="4">
        <v>0.2</v>
      </c>
      <c r="V118" s="4">
        <v>0.2</v>
      </c>
      <c r="W118" s="4">
        <v>0.2</v>
      </c>
      <c r="X118" s="4">
        <v>0.2</v>
      </c>
      <c r="Y118" s="4">
        <v>0.2</v>
      </c>
      <c r="Z118" s="4">
        <v>0.1</v>
      </c>
      <c r="AA118" s="4">
        <v>0.3</v>
      </c>
      <c r="AB118" s="4">
        <v>0.2</v>
      </c>
      <c r="AC118" s="4">
        <v>0.2</v>
      </c>
      <c r="AD118" s="4">
        <v>0.2</v>
      </c>
      <c r="AE118" s="4">
        <v>0.2</v>
      </c>
      <c r="AF118" s="4">
        <v>0.2</v>
      </c>
    </row>
    <row r="119" spans="1:32" x14ac:dyDescent="0.2">
      <c r="A119" t="s">
        <v>436</v>
      </c>
      <c r="C119" s="15" t="s">
        <v>13</v>
      </c>
      <c r="D119" s="5">
        <v>2.0000000000000004E-2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</row>
    <row r="120" spans="1:32" x14ac:dyDescent="0.2">
      <c r="A120" t="s">
        <v>437</v>
      </c>
      <c r="C120" s="15" t="s">
        <v>13</v>
      </c>
      <c r="D120" s="5">
        <v>0.59000000000000008</v>
      </c>
      <c r="E120" s="4">
        <v>0.6</v>
      </c>
      <c r="F120" s="4">
        <v>0.6</v>
      </c>
      <c r="G120" s="4">
        <v>0.6</v>
      </c>
      <c r="H120" s="4">
        <v>0.6</v>
      </c>
      <c r="I120" s="4">
        <v>0.6</v>
      </c>
      <c r="J120" s="4">
        <v>0.6</v>
      </c>
      <c r="K120" s="4">
        <v>0.6</v>
      </c>
      <c r="L120" s="4">
        <v>0.6</v>
      </c>
      <c r="M120" s="4">
        <v>0.6</v>
      </c>
      <c r="N120" s="4">
        <v>0.6</v>
      </c>
      <c r="O120" s="4">
        <v>0.6</v>
      </c>
      <c r="P120" s="4">
        <v>0.6</v>
      </c>
      <c r="Q120" s="4">
        <v>0.6</v>
      </c>
      <c r="R120" s="4">
        <v>0.6</v>
      </c>
      <c r="S120" s="4">
        <v>0.6</v>
      </c>
      <c r="T120" s="4">
        <v>0.6</v>
      </c>
      <c r="U120" s="4">
        <v>0.6</v>
      </c>
      <c r="V120" s="4">
        <v>0.6</v>
      </c>
      <c r="W120" s="4">
        <v>0.6</v>
      </c>
      <c r="X120" s="4">
        <v>0.6</v>
      </c>
      <c r="Y120" s="4">
        <v>0.6</v>
      </c>
      <c r="Z120" s="4">
        <v>0.6</v>
      </c>
      <c r="AA120" s="4">
        <v>0.6</v>
      </c>
      <c r="AB120" s="4">
        <v>0.6</v>
      </c>
      <c r="AC120" s="4">
        <v>0.6</v>
      </c>
      <c r="AD120" s="4">
        <v>0.6</v>
      </c>
      <c r="AE120" s="4">
        <v>0.6</v>
      </c>
      <c r="AF120" s="4">
        <v>0.6</v>
      </c>
    </row>
    <row r="121" spans="1:32" x14ac:dyDescent="0.2">
      <c r="A121" t="s">
        <v>243</v>
      </c>
      <c r="B121" s="4" t="s">
        <v>536</v>
      </c>
      <c r="C121" s="15" t="s">
        <v>536</v>
      </c>
      <c r="D121" s="5">
        <v>-5.5483870967741961E-2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</row>
    <row r="122" spans="1:32" x14ac:dyDescent="0.2">
      <c r="A122" t="s">
        <v>438</v>
      </c>
      <c r="C122" s="15" t="s">
        <v>536</v>
      </c>
      <c r="D122" s="5">
        <v>-0.2019354838709678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</row>
    <row r="123" spans="1:32" x14ac:dyDescent="0.2">
      <c r="A123" t="s">
        <v>439</v>
      </c>
      <c r="C123" s="15" t="s">
        <v>536</v>
      </c>
      <c r="D123" s="5">
        <v>-0.42322580645161301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</row>
    <row r="124" spans="1:32" x14ac:dyDescent="0.2">
      <c r="A124" t="s">
        <v>242</v>
      </c>
      <c r="B124" s="4" t="s">
        <v>536</v>
      </c>
      <c r="C124" s="15" t="s">
        <v>536</v>
      </c>
      <c r="D124" s="5">
        <v>1.730322580645161</v>
      </c>
      <c r="E124" s="4">
        <v>3.3</v>
      </c>
      <c r="F124" s="4">
        <v>4.2</v>
      </c>
      <c r="G124" s="4">
        <v>4.5999999999999996</v>
      </c>
      <c r="H124" s="4">
        <v>5.0999999999999996</v>
      </c>
      <c r="I124" s="4">
        <v>3.4</v>
      </c>
      <c r="J124" s="4">
        <v>3.5</v>
      </c>
      <c r="K124" s="4">
        <v>3.7</v>
      </c>
      <c r="L124" s="4">
        <v>3.5</v>
      </c>
      <c r="M124" s="4">
        <v>3.4</v>
      </c>
      <c r="N124" s="4">
        <v>3.2</v>
      </c>
      <c r="O124" s="4">
        <v>3.4</v>
      </c>
      <c r="P124" s="4">
        <v>3.6</v>
      </c>
      <c r="Q124" s="4">
        <v>3.7</v>
      </c>
      <c r="R124" s="4">
        <v>3.9</v>
      </c>
      <c r="S124" s="4">
        <v>4.0999999999999996</v>
      </c>
      <c r="T124" s="4">
        <v>4.2</v>
      </c>
      <c r="U124" s="4">
        <v>4.3</v>
      </c>
      <c r="V124" s="4">
        <v>4.0999999999999996</v>
      </c>
      <c r="W124" s="4">
        <v>4.3</v>
      </c>
      <c r="X124" s="4">
        <v>3.9</v>
      </c>
      <c r="Y124" s="4">
        <v>4.2</v>
      </c>
      <c r="Z124" s="4">
        <v>4.5</v>
      </c>
      <c r="AA124" s="4">
        <v>4.7</v>
      </c>
      <c r="AB124" s="4">
        <v>5.3</v>
      </c>
      <c r="AC124" s="4">
        <v>5.4</v>
      </c>
      <c r="AD124" s="4">
        <v>5.7</v>
      </c>
      <c r="AE124" s="4">
        <v>6.4</v>
      </c>
      <c r="AF124" s="4">
        <v>4.2</v>
      </c>
    </row>
    <row r="125" spans="1:32" x14ac:dyDescent="0.2">
      <c r="A125" t="s">
        <v>440</v>
      </c>
      <c r="C125" s="15" t="s">
        <v>536</v>
      </c>
      <c r="D125" s="5">
        <v>0.57516129032258068</v>
      </c>
      <c r="E125" s="4">
        <v>0.6</v>
      </c>
      <c r="F125" s="4">
        <v>0.6</v>
      </c>
      <c r="G125" s="4">
        <v>0.6</v>
      </c>
      <c r="H125" s="4">
        <v>0.6</v>
      </c>
      <c r="I125" s="4">
        <v>0.6</v>
      </c>
      <c r="J125" s="4">
        <v>0.6</v>
      </c>
      <c r="K125" s="4">
        <v>0.6</v>
      </c>
      <c r="L125" s="4">
        <v>0.6</v>
      </c>
      <c r="M125" s="4">
        <v>0.6</v>
      </c>
      <c r="N125" s="4">
        <v>0.6</v>
      </c>
      <c r="O125" s="4">
        <v>0.6</v>
      </c>
      <c r="P125" s="4">
        <v>0.6</v>
      </c>
      <c r="Q125" s="4">
        <v>0.6</v>
      </c>
      <c r="R125" s="4">
        <v>0.6</v>
      </c>
      <c r="S125" s="4">
        <v>0.6</v>
      </c>
      <c r="T125" s="4">
        <v>0.6</v>
      </c>
      <c r="U125" s="4">
        <v>0.6</v>
      </c>
      <c r="V125" s="4">
        <v>0.6</v>
      </c>
      <c r="W125" s="4">
        <v>0.6</v>
      </c>
      <c r="X125" s="4">
        <v>0.6</v>
      </c>
      <c r="Y125" s="4">
        <v>0.6</v>
      </c>
      <c r="Z125" s="4">
        <v>0.6</v>
      </c>
      <c r="AA125" s="4">
        <v>0.6</v>
      </c>
      <c r="AB125" s="4">
        <v>0.6</v>
      </c>
      <c r="AC125" s="4">
        <v>0.6</v>
      </c>
      <c r="AD125" s="4">
        <v>0.6</v>
      </c>
      <c r="AE125" s="4">
        <v>0.6</v>
      </c>
      <c r="AF125" s="4">
        <v>0.6</v>
      </c>
    </row>
    <row r="126" spans="1:32" x14ac:dyDescent="0.2">
      <c r="A126" t="s">
        <v>240</v>
      </c>
      <c r="B126" s="4" t="s">
        <v>536</v>
      </c>
      <c r="C126" s="15" t="s">
        <v>536</v>
      </c>
      <c r="D126" s="5">
        <v>0.12193548387096773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</row>
    <row r="127" spans="1:32" x14ac:dyDescent="0.2">
      <c r="A127" t="s">
        <v>241</v>
      </c>
      <c r="B127" s="4" t="s">
        <v>536</v>
      </c>
      <c r="C127" s="15" t="s">
        <v>536</v>
      </c>
      <c r="D127" s="5">
        <v>9.4693548387096733</v>
      </c>
      <c r="E127" s="4">
        <v>10.3</v>
      </c>
      <c r="F127" s="4">
        <v>11.1</v>
      </c>
      <c r="G127" s="4">
        <v>10.7</v>
      </c>
      <c r="H127" s="4">
        <v>10.7</v>
      </c>
      <c r="I127" s="4">
        <v>10.7</v>
      </c>
      <c r="J127" s="4">
        <v>10.7</v>
      </c>
      <c r="K127" s="4">
        <v>10.7</v>
      </c>
      <c r="L127" s="4">
        <v>10.7</v>
      </c>
      <c r="M127" s="4">
        <v>10.7</v>
      </c>
      <c r="N127" s="4">
        <v>10.7</v>
      </c>
      <c r="O127" s="4">
        <v>10.7</v>
      </c>
      <c r="P127" s="4">
        <v>10.7</v>
      </c>
      <c r="Q127" s="4">
        <v>10.6</v>
      </c>
      <c r="R127" s="4">
        <v>10.6</v>
      </c>
      <c r="S127" s="4">
        <v>10.6</v>
      </c>
      <c r="T127" s="4">
        <v>10.7</v>
      </c>
      <c r="U127" s="4">
        <v>10.5</v>
      </c>
      <c r="V127" s="4">
        <v>10.4</v>
      </c>
      <c r="W127" s="4">
        <v>10.5</v>
      </c>
      <c r="X127" s="4">
        <v>11.4</v>
      </c>
      <c r="Y127" s="4">
        <v>10.8</v>
      </c>
      <c r="Z127" s="4">
        <v>12.1</v>
      </c>
      <c r="AA127" s="4">
        <v>11.2</v>
      </c>
      <c r="AB127" s="4">
        <v>11</v>
      </c>
      <c r="AC127" s="4">
        <v>11.1</v>
      </c>
      <c r="AD127" s="4">
        <v>11.5</v>
      </c>
      <c r="AE127" s="4">
        <v>11.7</v>
      </c>
      <c r="AF127" s="4">
        <v>10.8</v>
      </c>
    </row>
    <row r="128" spans="1:32" x14ac:dyDescent="0.2">
      <c r="A128" t="s">
        <v>239</v>
      </c>
      <c r="B128" s="4" t="s">
        <v>536</v>
      </c>
      <c r="C128" s="15" t="s">
        <v>536</v>
      </c>
      <c r="D128" s="5">
        <v>8.4838709677419341E-2</v>
      </c>
      <c r="E128" s="4">
        <v>0.3</v>
      </c>
      <c r="F128" s="4">
        <v>0.3</v>
      </c>
      <c r="G128" s="4">
        <v>0.2</v>
      </c>
      <c r="H128" s="4">
        <v>0.2</v>
      </c>
      <c r="I128" s="4">
        <v>0.2</v>
      </c>
      <c r="J128" s="4">
        <v>0.2</v>
      </c>
      <c r="K128" s="4">
        <v>0.2</v>
      </c>
      <c r="L128" s="4">
        <v>0.2</v>
      </c>
      <c r="M128" s="4">
        <v>0.2</v>
      </c>
      <c r="N128" s="4">
        <v>0.2</v>
      </c>
      <c r="O128" s="4">
        <v>0.2</v>
      </c>
      <c r="P128" s="4">
        <v>0.2</v>
      </c>
      <c r="Q128" s="4">
        <v>0.2</v>
      </c>
      <c r="R128" s="4">
        <v>0.2</v>
      </c>
      <c r="S128" s="4">
        <v>0.2</v>
      </c>
      <c r="T128" s="4">
        <v>0.2</v>
      </c>
      <c r="U128" s="4">
        <v>0.2</v>
      </c>
      <c r="V128" s="4">
        <v>0.2</v>
      </c>
      <c r="W128" s="4">
        <v>0.2</v>
      </c>
      <c r="X128" s="4">
        <v>0.2</v>
      </c>
      <c r="Y128" s="4">
        <v>0.2</v>
      </c>
      <c r="Z128" s="4">
        <v>0.3</v>
      </c>
      <c r="AA128" s="4">
        <v>0.3</v>
      </c>
      <c r="AB128" s="4">
        <v>0.3</v>
      </c>
      <c r="AC128" s="4">
        <v>0.3</v>
      </c>
      <c r="AD128" s="4">
        <v>0.3</v>
      </c>
      <c r="AE128" s="4">
        <v>0.3</v>
      </c>
      <c r="AF128" s="4">
        <v>0.2</v>
      </c>
    </row>
    <row r="129" spans="1:32" x14ac:dyDescent="0.2">
      <c r="A129" t="s">
        <v>238</v>
      </c>
      <c r="B129" s="4" t="s">
        <v>536</v>
      </c>
      <c r="C129" s="15" t="s">
        <v>536</v>
      </c>
      <c r="D129" s="5">
        <v>3.0467741935483876</v>
      </c>
      <c r="E129" s="4">
        <v>3</v>
      </c>
      <c r="F129" s="4">
        <v>3.2</v>
      </c>
      <c r="G129" s="4">
        <v>3.3</v>
      </c>
      <c r="H129" s="4">
        <v>3.3</v>
      </c>
      <c r="I129" s="4">
        <v>3.2</v>
      </c>
      <c r="J129" s="4">
        <v>3.1</v>
      </c>
      <c r="K129" s="4">
        <v>3.1</v>
      </c>
      <c r="L129" s="4">
        <v>3</v>
      </c>
      <c r="M129" s="4">
        <v>3</v>
      </c>
      <c r="N129" s="4">
        <v>3</v>
      </c>
      <c r="O129" s="4">
        <v>3</v>
      </c>
      <c r="P129" s="4">
        <v>3</v>
      </c>
      <c r="Q129" s="4">
        <v>3</v>
      </c>
      <c r="R129" s="4">
        <v>3</v>
      </c>
      <c r="S129" s="4">
        <v>3</v>
      </c>
      <c r="T129" s="4">
        <v>3.2</v>
      </c>
      <c r="U129" s="4">
        <v>2.9</v>
      </c>
      <c r="V129" s="4">
        <v>2.8</v>
      </c>
      <c r="W129" s="4">
        <v>2.9</v>
      </c>
      <c r="X129" s="4">
        <v>3.2</v>
      </c>
      <c r="Y129" s="4">
        <v>3.5</v>
      </c>
      <c r="Z129" s="4">
        <v>3.4</v>
      </c>
      <c r="AA129" s="4">
        <v>3.1</v>
      </c>
      <c r="AB129" s="4">
        <v>3.1</v>
      </c>
      <c r="AC129" s="4">
        <v>3.1</v>
      </c>
      <c r="AD129" s="4">
        <v>3.1</v>
      </c>
      <c r="AE129" s="4">
        <v>3.3</v>
      </c>
      <c r="AF129" s="4">
        <v>3.1</v>
      </c>
    </row>
    <row r="130" spans="1:32" x14ac:dyDescent="0.2">
      <c r="A130" t="s">
        <v>441</v>
      </c>
      <c r="C130" s="15" t="s">
        <v>536</v>
      </c>
      <c r="D130" s="5">
        <v>-0.1435483870967742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</row>
    <row r="131" spans="1:32" x14ac:dyDescent="0.2">
      <c r="A131" t="s">
        <v>236</v>
      </c>
      <c r="B131" s="4" t="s">
        <v>536</v>
      </c>
      <c r="C131" s="15" t="s">
        <v>536</v>
      </c>
      <c r="D131" s="5">
        <v>0.11709677419354841</v>
      </c>
      <c r="E131" s="4">
        <v>0.1</v>
      </c>
      <c r="F131" s="4">
        <v>0.1</v>
      </c>
      <c r="G131" s="4">
        <v>0.1</v>
      </c>
      <c r="H131" s="4">
        <v>0.1</v>
      </c>
      <c r="I131" s="4">
        <v>0.1</v>
      </c>
      <c r="J131" s="4">
        <v>0.1</v>
      </c>
      <c r="K131" s="4">
        <v>0.1</v>
      </c>
      <c r="L131" s="4">
        <v>0.1</v>
      </c>
      <c r="M131" s="4">
        <v>0.1</v>
      </c>
      <c r="N131" s="4">
        <v>0.1</v>
      </c>
      <c r="O131" s="4">
        <v>0.1</v>
      </c>
      <c r="P131" s="4">
        <v>0.1</v>
      </c>
      <c r="Q131" s="4">
        <v>0.1</v>
      </c>
      <c r="R131" s="4">
        <v>0.1</v>
      </c>
      <c r="S131" s="4">
        <v>0.1</v>
      </c>
      <c r="T131" s="4">
        <v>0.1</v>
      </c>
      <c r="U131" s="4">
        <v>0.1</v>
      </c>
      <c r="V131" s="4">
        <v>0.1</v>
      </c>
      <c r="W131" s="4">
        <v>0.1</v>
      </c>
      <c r="X131" s="4">
        <v>0.1</v>
      </c>
      <c r="Y131" s="4">
        <v>0.1</v>
      </c>
      <c r="Z131" s="4">
        <v>0.1</v>
      </c>
      <c r="AA131" s="4">
        <v>0.1</v>
      </c>
      <c r="AB131" s="4">
        <v>0</v>
      </c>
      <c r="AC131" s="4">
        <v>0.1</v>
      </c>
      <c r="AD131" s="4">
        <v>0.1</v>
      </c>
      <c r="AE131" s="4">
        <v>0.1</v>
      </c>
      <c r="AF131" s="4">
        <v>0.1</v>
      </c>
    </row>
    <row r="132" spans="1:32" x14ac:dyDescent="0.2">
      <c r="A132" t="s">
        <v>237</v>
      </c>
      <c r="B132" s="4" t="s">
        <v>536</v>
      </c>
      <c r="C132" s="15" t="s">
        <v>536</v>
      </c>
      <c r="D132" s="5">
        <v>1.6406451612903228</v>
      </c>
      <c r="E132" s="4">
        <v>1.7</v>
      </c>
      <c r="F132" s="4">
        <v>1.8</v>
      </c>
      <c r="G132" s="4">
        <v>1.6</v>
      </c>
      <c r="H132" s="4">
        <v>1.6</v>
      </c>
      <c r="I132" s="4">
        <v>1.6</v>
      </c>
      <c r="J132" s="4">
        <v>1.6</v>
      </c>
      <c r="K132" s="4">
        <v>1.6</v>
      </c>
      <c r="L132" s="4">
        <v>1.6</v>
      </c>
      <c r="M132" s="4">
        <v>1.6</v>
      </c>
      <c r="N132" s="4">
        <v>1.6</v>
      </c>
      <c r="O132" s="4">
        <v>1.6</v>
      </c>
      <c r="P132" s="4">
        <v>1.6</v>
      </c>
      <c r="Q132" s="4">
        <v>1.6</v>
      </c>
      <c r="R132" s="4">
        <v>1.5</v>
      </c>
      <c r="S132" s="4">
        <v>1.5</v>
      </c>
      <c r="T132" s="4">
        <v>1.6</v>
      </c>
      <c r="U132" s="4">
        <v>1.6</v>
      </c>
      <c r="V132" s="4">
        <v>1.6</v>
      </c>
      <c r="W132" s="4">
        <v>1.6</v>
      </c>
      <c r="X132" s="4">
        <v>1.7</v>
      </c>
      <c r="Y132" s="4">
        <v>1.6</v>
      </c>
      <c r="Z132" s="4">
        <v>1.9</v>
      </c>
      <c r="AA132" s="4">
        <v>1.8</v>
      </c>
      <c r="AB132" s="4">
        <v>1.6</v>
      </c>
      <c r="AC132" s="4">
        <v>1.7</v>
      </c>
      <c r="AD132" s="4">
        <v>1.7</v>
      </c>
      <c r="AE132" s="4">
        <v>1.8</v>
      </c>
      <c r="AF132" s="4">
        <v>1.6</v>
      </c>
    </row>
    <row r="133" spans="1:32" x14ac:dyDescent="0.2">
      <c r="A133" t="s">
        <v>442</v>
      </c>
      <c r="C133" s="15" t="s">
        <v>536</v>
      </c>
      <c r="D133" s="5">
        <v>0.28838709677419355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</row>
    <row r="134" spans="1:32" x14ac:dyDescent="0.2">
      <c r="A134" t="s">
        <v>235</v>
      </c>
      <c r="B134" s="4" t="s">
        <v>536</v>
      </c>
      <c r="C134" s="15" t="s">
        <v>536</v>
      </c>
      <c r="D134" s="5">
        <v>3.5483870967741915E-2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</row>
    <row r="135" spans="1:32" x14ac:dyDescent="0.2">
      <c r="A135" t="s">
        <v>234</v>
      </c>
      <c r="B135" s="4" t="s">
        <v>536</v>
      </c>
      <c r="C135" s="15" t="s">
        <v>536</v>
      </c>
      <c r="D135" s="5">
        <v>-3.5483870967741964E-2</v>
      </c>
      <c r="E135" s="4">
        <v>0.1</v>
      </c>
      <c r="F135" s="4">
        <v>0.1</v>
      </c>
      <c r="G135" s="4">
        <v>0.1</v>
      </c>
      <c r="H135" s="4">
        <v>0.1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0.1</v>
      </c>
      <c r="T135" s="4">
        <v>0</v>
      </c>
      <c r="U135" s="4">
        <v>0.1</v>
      </c>
      <c r="V135" s="4">
        <v>0.1</v>
      </c>
      <c r="W135" s="4">
        <v>0.1</v>
      </c>
      <c r="X135" s="4">
        <v>0.1</v>
      </c>
      <c r="Y135" s="4">
        <v>0.1</v>
      </c>
      <c r="Z135" s="4">
        <v>0.1</v>
      </c>
      <c r="AA135" s="4">
        <v>0.1</v>
      </c>
      <c r="AB135" s="4">
        <v>0.1</v>
      </c>
      <c r="AC135" s="4">
        <v>0.1</v>
      </c>
      <c r="AD135" s="4">
        <v>0.1</v>
      </c>
      <c r="AE135" s="4">
        <v>0.2</v>
      </c>
      <c r="AF135" s="4">
        <v>0.1</v>
      </c>
    </row>
    <row r="136" spans="1:32" x14ac:dyDescent="0.2">
      <c r="A136" t="s">
        <v>233</v>
      </c>
      <c r="B136" s="4" t="s">
        <v>536</v>
      </c>
      <c r="C136" s="15" t="s">
        <v>536</v>
      </c>
      <c r="D136" s="5">
        <v>0.60741935483870957</v>
      </c>
      <c r="E136" s="4">
        <v>0.5</v>
      </c>
      <c r="F136" s="4">
        <v>0.8</v>
      </c>
      <c r="G136" s="4">
        <v>0.6</v>
      </c>
      <c r="H136" s="4">
        <v>0.7</v>
      </c>
      <c r="I136" s="4">
        <v>0.7</v>
      </c>
      <c r="J136" s="4">
        <v>0.7</v>
      </c>
      <c r="K136" s="4">
        <v>0.7</v>
      </c>
      <c r="L136" s="4">
        <v>0.7</v>
      </c>
      <c r="M136" s="4">
        <v>0.7</v>
      </c>
      <c r="N136" s="4">
        <v>0.7</v>
      </c>
      <c r="O136" s="4">
        <v>0.7</v>
      </c>
      <c r="P136" s="4">
        <v>0.7</v>
      </c>
      <c r="Q136" s="4">
        <v>0.7</v>
      </c>
      <c r="R136" s="4">
        <v>0.7</v>
      </c>
      <c r="S136" s="4">
        <v>0.6</v>
      </c>
      <c r="T136" s="4">
        <v>0.6</v>
      </c>
      <c r="U136" s="4">
        <v>0.8</v>
      </c>
      <c r="V136" s="4">
        <v>0.7</v>
      </c>
      <c r="W136" s="4">
        <v>0.4</v>
      </c>
      <c r="X136" s="4">
        <v>0.6</v>
      </c>
      <c r="Y136" s="4">
        <v>0.8</v>
      </c>
      <c r="Z136" s="4">
        <v>1</v>
      </c>
      <c r="AA136" s="4">
        <v>0.9</v>
      </c>
      <c r="AB136" s="4">
        <v>0.5</v>
      </c>
      <c r="AC136" s="4">
        <v>0.5</v>
      </c>
      <c r="AD136" s="4">
        <v>0.5</v>
      </c>
      <c r="AE136" s="4">
        <v>0.7</v>
      </c>
      <c r="AF136" s="4">
        <v>0.7</v>
      </c>
    </row>
    <row r="137" spans="1:32" x14ac:dyDescent="0.2">
      <c r="A137" t="s">
        <v>232</v>
      </c>
      <c r="B137" s="4" t="s">
        <v>536</v>
      </c>
      <c r="C137" s="15" t="s">
        <v>536</v>
      </c>
      <c r="D137" s="5">
        <v>1.0993548387096777</v>
      </c>
      <c r="E137" s="4">
        <v>0.4</v>
      </c>
      <c r="F137" s="4">
        <v>0.4</v>
      </c>
      <c r="G137" s="4">
        <v>0.7</v>
      </c>
      <c r="H137" s="4">
        <v>0.4</v>
      </c>
      <c r="I137" s="4">
        <v>0.4</v>
      </c>
      <c r="J137" s="4">
        <v>0.3</v>
      </c>
      <c r="K137" s="4">
        <v>0.1</v>
      </c>
      <c r="L137" s="4">
        <v>0.2</v>
      </c>
      <c r="M137" s="4">
        <v>0.3</v>
      </c>
      <c r="N137" s="4">
        <v>0.4</v>
      </c>
      <c r="O137" s="4">
        <v>0.6</v>
      </c>
      <c r="P137" s="4">
        <v>0.7</v>
      </c>
      <c r="Q137" s="4">
        <v>0.8</v>
      </c>
      <c r="R137" s="4">
        <v>1</v>
      </c>
      <c r="S137" s="4">
        <v>1.2</v>
      </c>
      <c r="T137" s="4">
        <v>1.2</v>
      </c>
      <c r="U137" s="4">
        <v>1.3</v>
      </c>
      <c r="V137" s="4">
        <v>0.8</v>
      </c>
      <c r="W137" s="4">
        <v>1</v>
      </c>
      <c r="X137" s="4">
        <v>1</v>
      </c>
      <c r="Y137" s="4">
        <v>0.9</v>
      </c>
      <c r="Z137" s="4">
        <v>1.1000000000000001</v>
      </c>
      <c r="AA137" s="4">
        <v>1.5</v>
      </c>
      <c r="AB137" s="4">
        <v>1.1000000000000001</v>
      </c>
      <c r="AC137" s="4">
        <v>0.7</v>
      </c>
      <c r="AD137" s="4">
        <v>0.5</v>
      </c>
      <c r="AE137" s="4">
        <v>0.7</v>
      </c>
      <c r="AF137" s="4">
        <v>0.7</v>
      </c>
    </row>
    <row r="138" spans="1:32" x14ac:dyDescent="0.2">
      <c r="A138" t="s">
        <v>443</v>
      </c>
      <c r="C138" s="15" t="s">
        <v>536</v>
      </c>
      <c r="D138" s="5">
        <v>-5.2580645161290317E-2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</row>
    <row r="139" spans="1:32" x14ac:dyDescent="0.2">
      <c r="A139" t="s">
        <v>444</v>
      </c>
      <c r="C139" s="15" t="s">
        <v>536</v>
      </c>
      <c r="D139" s="5">
        <v>9.709677419354841E-2</v>
      </c>
      <c r="E139" s="4">
        <v>0.2</v>
      </c>
      <c r="F139" s="4">
        <v>0.2</v>
      </c>
      <c r="G139" s="4">
        <v>0.2</v>
      </c>
      <c r="H139" s="4">
        <v>0.2</v>
      </c>
      <c r="I139" s="4">
        <v>0.2</v>
      </c>
      <c r="J139" s="4">
        <v>0.2</v>
      </c>
      <c r="K139" s="4">
        <v>0.2</v>
      </c>
      <c r="L139" s="4">
        <v>0.2</v>
      </c>
      <c r="M139" s="4">
        <v>0.2</v>
      </c>
      <c r="N139" s="4">
        <v>0.2</v>
      </c>
      <c r="O139" s="4">
        <v>0.2</v>
      </c>
      <c r="P139" s="4">
        <v>0.2</v>
      </c>
      <c r="Q139" s="4">
        <v>0.2</v>
      </c>
      <c r="R139" s="4">
        <v>0.2</v>
      </c>
      <c r="S139" s="4">
        <v>0.2</v>
      </c>
      <c r="T139" s="4">
        <v>0.2</v>
      </c>
      <c r="U139" s="4">
        <v>0.2</v>
      </c>
      <c r="V139" s="4">
        <v>0.2</v>
      </c>
      <c r="W139" s="4">
        <v>0.2</v>
      </c>
      <c r="X139" s="4">
        <v>0.2</v>
      </c>
      <c r="Y139" s="4">
        <v>0.2</v>
      </c>
      <c r="Z139" s="4">
        <v>0.2</v>
      </c>
      <c r="AA139" s="4">
        <v>0.2</v>
      </c>
      <c r="AB139" s="4">
        <v>0.2</v>
      </c>
      <c r="AC139" s="4">
        <v>0.2</v>
      </c>
      <c r="AD139" s="4">
        <v>0.2</v>
      </c>
      <c r="AE139" s="4">
        <v>0.2</v>
      </c>
      <c r="AF139" s="4">
        <v>0.2</v>
      </c>
    </row>
    <row r="140" spans="1:32" x14ac:dyDescent="0.2">
      <c r="A140" t="s">
        <v>445</v>
      </c>
      <c r="C140" s="15" t="s">
        <v>11</v>
      </c>
      <c r="D140" s="5">
        <v>-1.0554838709677417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</row>
    <row r="141" spans="1:32" x14ac:dyDescent="0.2">
      <c r="A141" t="s">
        <v>206</v>
      </c>
      <c r="B141" s="4" t="s">
        <v>11</v>
      </c>
      <c r="C141" s="15" t="s">
        <v>11</v>
      </c>
      <c r="D141" s="5">
        <v>9.808709677419353</v>
      </c>
      <c r="E141" s="4">
        <v>11.6</v>
      </c>
      <c r="F141" s="4">
        <v>11.5</v>
      </c>
      <c r="G141" s="4">
        <v>12</v>
      </c>
      <c r="H141" s="4">
        <v>11.7</v>
      </c>
      <c r="I141" s="4">
        <v>11.7</v>
      </c>
      <c r="J141" s="4">
        <v>11.7</v>
      </c>
      <c r="K141" s="4">
        <v>11.7</v>
      </c>
      <c r="L141" s="4">
        <v>11.7</v>
      </c>
      <c r="M141" s="4">
        <v>11.6</v>
      </c>
      <c r="N141" s="4">
        <v>11.5</v>
      </c>
      <c r="O141" s="4">
        <v>11.6</v>
      </c>
      <c r="P141" s="4">
        <v>11.7</v>
      </c>
      <c r="Q141" s="4">
        <v>11.7</v>
      </c>
      <c r="R141" s="4">
        <v>11.8</v>
      </c>
      <c r="S141" s="4">
        <v>11.7</v>
      </c>
      <c r="T141" s="4">
        <v>11.8</v>
      </c>
      <c r="U141" s="4">
        <v>12</v>
      </c>
      <c r="V141" s="4">
        <v>12.1</v>
      </c>
      <c r="W141" s="4">
        <v>12.2</v>
      </c>
      <c r="X141" s="4">
        <v>12.3</v>
      </c>
      <c r="Y141" s="4">
        <v>12.5</v>
      </c>
      <c r="Z141" s="4">
        <v>12.1</v>
      </c>
      <c r="AA141" s="4">
        <v>12.5</v>
      </c>
      <c r="AB141" s="4">
        <v>12.8</v>
      </c>
      <c r="AC141" s="4">
        <v>12.7</v>
      </c>
      <c r="AD141" s="4">
        <v>12.8</v>
      </c>
      <c r="AE141" s="4">
        <v>12.9</v>
      </c>
      <c r="AF141" s="4">
        <v>12</v>
      </c>
    </row>
    <row r="142" spans="1:32" x14ac:dyDescent="0.2">
      <c r="A142" t="s">
        <v>446</v>
      </c>
      <c r="C142" s="15" t="s">
        <v>11</v>
      </c>
      <c r="D142" s="5">
        <v>-0.84096774193548374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</row>
    <row r="143" spans="1:32" x14ac:dyDescent="0.2">
      <c r="A143" t="s">
        <v>207</v>
      </c>
      <c r="B143" s="4" t="s">
        <v>11</v>
      </c>
      <c r="C143" s="15" t="s">
        <v>11</v>
      </c>
      <c r="D143" s="5">
        <v>9.04709677419355</v>
      </c>
      <c r="E143" s="4">
        <v>9.4</v>
      </c>
      <c r="F143" s="4">
        <v>10.199999999999999</v>
      </c>
      <c r="G143" s="4">
        <v>9.4</v>
      </c>
      <c r="H143" s="4">
        <v>9.5</v>
      </c>
      <c r="I143" s="4">
        <v>9</v>
      </c>
      <c r="J143" s="4">
        <v>9.6999999999999993</v>
      </c>
      <c r="K143" s="4">
        <v>9.6999999999999993</v>
      </c>
      <c r="L143" s="4">
        <v>10</v>
      </c>
      <c r="M143" s="4">
        <v>9.6999999999999993</v>
      </c>
      <c r="N143" s="4">
        <v>9.8000000000000007</v>
      </c>
      <c r="O143" s="4">
        <v>10.6</v>
      </c>
      <c r="P143" s="4">
        <v>11.5</v>
      </c>
      <c r="Q143" s="4">
        <v>10.4</v>
      </c>
      <c r="R143" s="4">
        <v>11.2</v>
      </c>
      <c r="S143" s="4">
        <v>10.7</v>
      </c>
      <c r="T143" s="4">
        <v>11.2</v>
      </c>
      <c r="U143" s="4">
        <v>11.3</v>
      </c>
      <c r="V143" s="4">
        <v>10.7</v>
      </c>
      <c r="W143" s="4">
        <v>11.7</v>
      </c>
      <c r="X143" s="4">
        <v>12.3</v>
      </c>
      <c r="Y143" s="4">
        <v>14.2</v>
      </c>
      <c r="Z143" s="4">
        <v>12.6</v>
      </c>
      <c r="AA143" s="4">
        <v>13.7</v>
      </c>
      <c r="AB143" s="4">
        <v>15.1</v>
      </c>
      <c r="AC143" s="4">
        <v>15.5</v>
      </c>
      <c r="AD143" s="4">
        <v>15.5</v>
      </c>
      <c r="AE143" s="4">
        <v>17.600000000000001</v>
      </c>
      <c r="AF143" s="4">
        <v>11.6</v>
      </c>
    </row>
    <row r="144" spans="1:32" x14ac:dyDescent="0.2">
      <c r="A144" t="s">
        <v>208</v>
      </c>
      <c r="B144" s="4" t="s">
        <v>11</v>
      </c>
      <c r="C144" s="15" t="s">
        <v>11</v>
      </c>
      <c r="D144" s="5">
        <v>1.6732258064516128</v>
      </c>
      <c r="E144" s="4">
        <v>0.2</v>
      </c>
      <c r="F144" s="4">
        <v>0.1</v>
      </c>
      <c r="G144" s="4">
        <v>0.1</v>
      </c>
      <c r="H144" s="4">
        <v>0.1</v>
      </c>
      <c r="I144" s="4">
        <v>0.1</v>
      </c>
      <c r="J144" s="4">
        <v>0.1</v>
      </c>
      <c r="K144" s="4">
        <v>0.3</v>
      </c>
      <c r="L144" s="4">
        <v>0.2</v>
      </c>
      <c r="M144" s="4">
        <v>0</v>
      </c>
      <c r="N144" s="4">
        <v>0</v>
      </c>
      <c r="O144" s="4">
        <v>0.1</v>
      </c>
      <c r="P144" s="4">
        <v>0.1</v>
      </c>
      <c r="Q144" s="4">
        <v>0.1</v>
      </c>
      <c r="R144" s="4">
        <v>0.1</v>
      </c>
      <c r="S144" s="4">
        <v>0.1</v>
      </c>
      <c r="T144" s="4">
        <v>0.1</v>
      </c>
      <c r="U144" s="4">
        <v>0.1</v>
      </c>
      <c r="V144" s="4">
        <v>0.1</v>
      </c>
      <c r="W144" s="4">
        <v>0.2</v>
      </c>
      <c r="X144" s="4">
        <v>0.3</v>
      </c>
      <c r="Y144" s="4">
        <v>0.4</v>
      </c>
      <c r="Z144" s="4">
        <v>0.1</v>
      </c>
      <c r="AA144" s="4">
        <v>0.1</v>
      </c>
      <c r="AB144" s="4">
        <v>0.2</v>
      </c>
      <c r="AC144" s="4">
        <v>0.2</v>
      </c>
      <c r="AD144" s="4">
        <v>0.2</v>
      </c>
      <c r="AE144" s="4">
        <v>0.4</v>
      </c>
      <c r="AF144" s="4">
        <v>0.1</v>
      </c>
    </row>
    <row r="145" spans="1:32" x14ac:dyDescent="0.2">
      <c r="A145" t="s">
        <v>447</v>
      </c>
      <c r="C145" s="15" t="s">
        <v>11</v>
      </c>
      <c r="D145" s="5">
        <v>0.22548387096774192</v>
      </c>
      <c r="E145" s="4">
        <v>0.3</v>
      </c>
      <c r="F145" s="4">
        <v>0.3</v>
      </c>
      <c r="G145" s="4">
        <v>0.3</v>
      </c>
      <c r="H145" s="4">
        <v>0.3</v>
      </c>
      <c r="I145" s="4">
        <v>0.3</v>
      </c>
      <c r="J145" s="4">
        <v>0.3</v>
      </c>
      <c r="K145" s="4">
        <v>0.3</v>
      </c>
      <c r="L145" s="4">
        <v>0.3</v>
      </c>
      <c r="M145" s="4">
        <v>0.3</v>
      </c>
      <c r="N145" s="4">
        <v>0.3</v>
      </c>
      <c r="O145" s="4">
        <v>0.3</v>
      </c>
      <c r="P145" s="4">
        <v>0.3</v>
      </c>
      <c r="Q145" s="4">
        <v>0.3</v>
      </c>
      <c r="R145" s="4">
        <v>0.3</v>
      </c>
      <c r="S145" s="4">
        <v>0.3</v>
      </c>
      <c r="T145" s="4">
        <v>0.3</v>
      </c>
      <c r="U145" s="4">
        <v>0.3</v>
      </c>
      <c r="V145" s="4">
        <v>0.3</v>
      </c>
      <c r="W145" s="4">
        <v>0.3</v>
      </c>
      <c r="X145" s="4">
        <v>0.3</v>
      </c>
      <c r="Y145" s="4">
        <v>0.3</v>
      </c>
      <c r="Z145" s="4">
        <v>0.3</v>
      </c>
      <c r="AA145" s="4">
        <v>0.3</v>
      </c>
      <c r="AB145" s="4">
        <v>0.3</v>
      </c>
      <c r="AC145" s="4">
        <v>0.3</v>
      </c>
      <c r="AD145" s="4">
        <v>0.3</v>
      </c>
      <c r="AE145" s="4">
        <v>0.3</v>
      </c>
      <c r="AF145" s="4">
        <v>0.3</v>
      </c>
    </row>
    <row r="146" spans="1:32" x14ac:dyDescent="0.2">
      <c r="A146" t="s">
        <v>448</v>
      </c>
      <c r="C146" s="15" t="s">
        <v>11</v>
      </c>
      <c r="D146" s="5">
        <v>1.0035483870967743</v>
      </c>
      <c r="E146" s="4">
        <v>1.4</v>
      </c>
      <c r="F146" s="4">
        <v>2.4</v>
      </c>
      <c r="G146" s="4">
        <v>1.7</v>
      </c>
      <c r="H146" s="4">
        <v>1.5</v>
      </c>
      <c r="I146" s="4">
        <v>0.4</v>
      </c>
      <c r="J146" s="4">
        <v>0.2</v>
      </c>
      <c r="K146" s="4">
        <v>0.2</v>
      </c>
      <c r="L146" s="4">
        <v>0.3</v>
      </c>
      <c r="M146" s="4">
        <v>0.2</v>
      </c>
      <c r="N146" s="4">
        <v>0.1</v>
      </c>
      <c r="O146" s="4">
        <v>0.1</v>
      </c>
      <c r="P146" s="4">
        <v>0.1</v>
      </c>
      <c r="Q146" s="4">
        <v>0.1</v>
      </c>
      <c r="R146" s="4">
        <v>0.1</v>
      </c>
      <c r="S146" s="4">
        <v>0.1</v>
      </c>
      <c r="T146" s="4">
        <v>0.1</v>
      </c>
      <c r="U146" s="4">
        <v>0.1</v>
      </c>
      <c r="V146" s="4">
        <v>0.1</v>
      </c>
      <c r="W146" s="4">
        <v>0.1</v>
      </c>
      <c r="X146" s="4">
        <v>0.1</v>
      </c>
      <c r="Y146" s="4">
        <v>0.1</v>
      </c>
      <c r="Z146" s="4">
        <v>0.2</v>
      </c>
      <c r="AA146" s="4">
        <v>0.1</v>
      </c>
      <c r="AB146" s="4">
        <v>0.1</v>
      </c>
      <c r="AC146" s="4">
        <v>0.1</v>
      </c>
      <c r="AD146" s="4">
        <v>0.1</v>
      </c>
      <c r="AE146" s="4">
        <v>0.1</v>
      </c>
      <c r="AF146" s="4">
        <v>0.4</v>
      </c>
    </row>
    <row r="147" spans="1:32" x14ac:dyDescent="0.2">
      <c r="A147" t="s">
        <v>209</v>
      </c>
      <c r="B147" s="4" t="s">
        <v>11</v>
      </c>
      <c r="C147" s="15" t="s">
        <v>11</v>
      </c>
      <c r="D147" s="5">
        <v>0.3496774193548387</v>
      </c>
      <c r="E147" s="4">
        <v>0.4</v>
      </c>
      <c r="F147" s="4">
        <v>0.4</v>
      </c>
      <c r="G147" s="4">
        <v>0.4</v>
      </c>
      <c r="H147" s="4">
        <v>0.4</v>
      </c>
      <c r="I147" s="4">
        <v>0.4</v>
      </c>
      <c r="J147" s="4">
        <v>0.4</v>
      </c>
      <c r="K147" s="4">
        <v>0.4</v>
      </c>
      <c r="L147" s="4">
        <v>0.4</v>
      </c>
      <c r="M147" s="4">
        <v>0.4</v>
      </c>
      <c r="N147" s="4">
        <v>0.4</v>
      </c>
      <c r="O147" s="4">
        <v>0.4</v>
      </c>
      <c r="P147" s="4">
        <v>0.4</v>
      </c>
      <c r="Q147" s="4">
        <v>0.4</v>
      </c>
      <c r="R147" s="4">
        <v>0.4</v>
      </c>
      <c r="S147" s="4">
        <v>0.4</v>
      </c>
      <c r="T147" s="4">
        <v>0.4</v>
      </c>
      <c r="U147" s="4">
        <v>0.4</v>
      </c>
      <c r="V147" s="4">
        <v>0.4</v>
      </c>
      <c r="W147" s="4">
        <v>0.4</v>
      </c>
      <c r="X147" s="4">
        <v>0.4</v>
      </c>
      <c r="Y147" s="4">
        <v>0.4</v>
      </c>
      <c r="Z147" s="4">
        <v>0.4</v>
      </c>
      <c r="AA147" s="4">
        <v>0.4</v>
      </c>
      <c r="AB147" s="4">
        <v>0.4</v>
      </c>
      <c r="AC147" s="4">
        <v>0.4</v>
      </c>
      <c r="AD147" s="4">
        <v>0.4</v>
      </c>
      <c r="AE147" s="4">
        <v>0.4</v>
      </c>
      <c r="AF147" s="4">
        <v>0.4</v>
      </c>
    </row>
    <row r="148" spans="1:32" x14ac:dyDescent="0.2">
      <c r="A148" t="s">
        <v>449</v>
      </c>
      <c r="C148" s="15" t="s">
        <v>11</v>
      </c>
      <c r="D148" s="5">
        <v>-0.40774193548387122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</row>
    <row r="149" spans="1:32" x14ac:dyDescent="0.2">
      <c r="A149" t="s">
        <v>210</v>
      </c>
      <c r="B149" s="4" t="s">
        <v>11</v>
      </c>
      <c r="C149" s="15" t="s">
        <v>11</v>
      </c>
      <c r="D149" s="5">
        <v>1.2112903225806451</v>
      </c>
      <c r="E149" s="4">
        <v>0.9</v>
      </c>
      <c r="F149" s="4">
        <v>0.9</v>
      </c>
      <c r="G149" s="4">
        <v>1</v>
      </c>
      <c r="H149" s="4">
        <v>1</v>
      </c>
      <c r="I149" s="4">
        <v>1.1000000000000001</v>
      </c>
      <c r="J149" s="4">
        <v>1</v>
      </c>
      <c r="K149" s="4">
        <v>1</v>
      </c>
      <c r="L149" s="4">
        <v>0.9</v>
      </c>
      <c r="M149" s="4">
        <v>0.9</v>
      </c>
      <c r="N149" s="4">
        <v>0.9</v>
      </c>
      <c r="O149" s="4">
        <v>0.9</v>
      </c>
      <c r="P149" s="4">
        <v>0.9</v>
      </c>
      <c r="Q149" s="4">
        <v>0.9</v>
      </c>
      <c r="R149" s="4">
        <v>0.9</v>
      </c>
      <c r="S149" s="4">
        <v>0.9</v>
      </c>
      <c r="T149" s="4">
        <v>1</v>
      </c>
      <c r="U149" s="4">
        <v>1</v>
      </c>
      <c r="V149" s="4">
        <v>1.1000000000000001</v>
      </c>
      <c r="W149" s="4">
        <v>1</v>
      </c>
      <c r="X149" s="4">
        <v>0.9</v>
      </c>
      <c r="Y149" s="4">
        <v>0.8</v>
      </c>
      <c r="Z149" s="4">
        <v>0.7</v>
      </c>
      <c r="AA149" s="4">
        <v>1.3</v>
      </c>
      <c r="AB149" s="4">
        <v>1</v>
      </c>
      <c r="AC149" s="4">
        <v>1.1000000000000001</v>
      </c>
      <c r="AD149" s="4">
        <v>1</v>
      </c>
      <c r="AE149" s="4">
        <v>1.4</v>
      </c>
      <c r="AF149" s="4">
        <v>1</v>
      </c>
    </row>
    <row r="150" spans="1:32" x14ac:dyDescent="0.2">
      <c r="A150" t="s">
        <v>211</v>
      </c>
      <c r="B150" s="4" t="s">
        <v>11</v>
      </c>
      <c r="C150" s="15" t="s">
        <v>11</v>
      </c>
      <c r="D150" s="5">
        <v>0.67290322580645168</v>
      </c>
      <c r="E150" s="4">
        <v>0.6</v>
      </c>
      <c r="F150" s="4">
        <v>0.9</v>
      </c>
      <c r="G150" s="4">
        <v>0.9</v>
      </c>
      <c r="H150" s="4">
        <v>1</v>
      </c>
      <c r="I150" s="4">
        <v>0.8</v>
      </c>
      <c r="J150" s="4">
        <v>0.7</v>
      </c>
      <c r="K150" s="4">
        <v>0.8</v>
      </c>
      <c r="L150" s="4">
        <v>0.8</v>
      </c>
      <c r="M150" s="4">
        <v>0.7</v>
      </c>
      <c r="N150" s="4">
        <v>0.6</v>
      </c>
      <c r="O150" s="4">
        <v>0.6</v>
      </c>
      <c r="P150" s="4">
        <v>0.5</v>
      </c>
      <c r="Q150" s="4">
        <v>0.5</v>
      </c>
      <c r="R150" s="4">
        <v>0.5</v>
      </c>
      <c r="S150" s="4">
        <v>0.4</v>
      </c>
      <c r="T150" s="4">
        <v>0.5</v>
      </c>
      <c r="U150" s="4">
        <v>0.4</v>
      </c>
      <c r="V150" s="4">
        <v>0.4</v>
      </c>
      <c r="W150" s="4">
        <v>0.5</v>
      </c>
      <c r="X150" s="4">
        <v>0.5</v>
      </c>
      <c r="Y150" s="4">
        <v>0.5</v>
      </c>
      <c r="Z150" s="4">
        <v>0.4</v>
      </c>
      <c r="AA150" s="4">
        <v>0.6</v>
      </c>
      <c r="AB150" s="4">
        <v>0.5</v>
      </c>
      <c r="AC150" s="4">
        <v>0.6</v>
      </c>
      <c r="AD150" s="4">
        <v>0.5</v>
      </c>
      <c r="AE150" s="4">
        <v>0.7</v>
      </c>
      <c r="AF150" s="4">
        <v>0.6</v>
      </c>
    </row>
    <row r="151" spans="1:32" x14ac:dyDescent="0.2">
      <c r="A151" t="s">
        <v>212</v>
      </c>
      <c r="B151" s="4" t="s">
        <v>11</v>
      </c>
      <c r="C151" s="15" t="s">
        <v>11</v>
      </c>
      <c r="D151" s="5">
        <v>1.5874193548387094</v>
      </c>
      <c r="E151" s="4">
        <v>1.6</v>
      </c>
      <c r="F151" s="4">
        <v>1.6</v>
      </c>
      <c r="G151" s="4">
        <v>1.6</v>
      </c>
      <c r="H151" s="4">
        <v>1.7</v>
      </c>
      <c r="I151" s="4">
        <v>1.7</v>
      </c>
      <c r="J151" s="4">
        <v>1.6</v>
      </c>
      <c r="K151" s="4">
        <v>1.6</v>
      </c>
      <c r="L151" s="4">
        <v>1.5</v>
      </c>
      <c r="M151" s="4">
        <v>1.5</v>
      </c>
      <c r="N151" s="4">
        <v>1.5</v>
      </c>
      <c r="O151" s="4">
        <v>1.5</v>
      </c>
      <c r="P151" s="4">
        <v>1.5</v>
      </c>
      <c r="Q151" s="4">
        <v>1.5</v>
      </c>
      <c r="R151" s="4">
        <v>1.5</v>
      </c>
      <c r="S151" s="4">
        <v>1.5</v>
      </c>
      <c r="T151" s="4">
        <v>1.3</v>
      </c>
      <c r="U151" s="4">
        <v>1.3</v>
      </c>
      <c r="V151" s="4">
        <v>1.4</v>
      </c>
      <c r="W151" s="4">
        <v>1.4</v>
      </c>
      <c r="X151" s="4">
        <v>1.3</v>
      </c>
      <c r="Y151" s="4">
        <v>1.3</v>
      </c>
      <c r="Z151" s="4">
        <v>1.2</v>
      </c>
      <c r="AA151" s="4">
        <v>1.4</v>
      </c>
      <c r="AB151" s="4">
        <v>1.3</v>
      </c>
      <c r="AC151" s="4">
        <v>1.3</v>
      </c>
      <c r="AD151" s="4">
        <v>1.4</v>
      </c>
      <c r="AE151" s="4">
        <v>1.4</v>
      </c>
      <c r="AF151" s="4">
        <v>1.5</v>
      </c>
    </row>
    <row r="152" spans="1:32" x14ac:dyDescent="0.2">
      <c r="A152" t="s">
        <v>213</v>
      </c>
      <c r="B152" s="4" t="s">
        <v>11</v>
      </c>
      <c r="C152" s="15" t="s">
        <v>11</v>
      </c>
      <c r="D152" s="5">
        <v>0.44225806451612892</v>
      </c>
      <c r="E152" s="4">
        <v>0.4</v>
      </c>
      <c r="F152" s="4">
        <v>0.4</v>
      </c>
      <c r="G152" s="4">
        <v>0.4</v>
      </c>
      <c r="H152" s="4">
        <v>0.5</v>
      </c>
      <c r="I152" s="4">
        <v>0.4</v>
      </c>
      <c r="J152" s="4">
        <v>0.4</v>
      </c>
      <c r="K152" s="4">
        <v>0.4</v>
      </c>
      <c r="L152" s="4">
        <v>0.4</v>
      </c>
      <c r="M152" s="4">
        <v>0.4</v>
      </c>
      <c r="N152" s="4">
        <v>0.4</v>
      </c>
      <c r="O152" s="4">
        <v>0.4</v>
      </c>
      <c r="P152" s="4">
        <v>0.4</v>
      </c>
      <c r="Q152" s="4">
        <v>0.4</v>
      </c>
      <c r="R152" s="4">
        <v>0.4</v>
      </c>
      <c r="S152" s="4">
        <v>0.4</v>
      </c>
      <c r="T152" s="4">
        <v>0.4</v>
      </c>
      <c r="U152" s="4">
        <v>0.3</v>
      </c>
      <c r="V152" s="4">
        <v>0.3</v>
      </c>
      <c r="W152" s="4">
        <v>0.4</v>
      </c>
      <c r="X152" s="4">
        <v>0.4</v>
      </c>
      <c r="Y152" s="4">
        <v>0.4</v>
      </c>
      <c r="Z152" s="4">
        <v>0.4</v>
      </c>
      <c r="AA152" s="4">
        <v>0.4</v>
      </c>
      <c r="AB152" s="4">
        <v>0.4</v>
      </c>
      <c r="AC152" s="4">
        <v>0.4</v>
      </c>
      <c r="AD152" s="4">
        <v>0.4</v>
      </c>
      <c r="AE152" s="4">
        <v>0.4</v>
      </c>
      <c r="AF152" s="4">
        <v>0.4</v>
      </c>
    </row>
    <row r="153" spans="1:32" x14ac:dyDescent="0.2">
      <c r="A153" t="s">
        <v>214</v>
      </c>
      <c r="B153" s="4" t="s">
        <v>11</v>
      </c>
      <c r="C153" s="15" t="s">
        <v>11</v>
      </c>
      <c r="D153" s="5">
        <v>0.38548387096774195</v>
      </c>
      <c r="E153" s="4">
        <v>0.4</v>
      </c>
      <c r="F153" s="4">
        <v>0.4</v>
      </c>
      <c r="G153" s="4">
        <v>0.4</v>
      </c>
      <c r="H153" s="4">
        <v>0.5</v>
      </c>
      <c r="I153" s="4">
        <v>0.4</v>
      </c>
      <c r="J153" s="4">
        <v>0.4</v>
      </c>
      <c r="K153" s="4">
        <v>0.4</v>
      </c>
      <c r="L153" s="4">
        <v>0.4</v>
      </c>
      <c r="M153" s="4">
        <v>0.4</v>
      </c>
      <c r="N153" s="4">
        <v>0.4</v>
      </c>
      <c r="O153" s="4">
        <v>0.4</v>
      </c>
      <c r="P153" s="4">
        <v>0.4</v>
      </c>
      <c r="Q153" s="4">
        <v>0.4</v>
      </c>
      <c r="R153" s="4">
        <v>0.3</v>
      </c>
      <c r="S153" s="4">
        <v>0.3</v>
      </c>
      <c r="T153" s="4">
        <v>0.3</v>
      </c>
      <c r="U153" s="4">
        <v>0.3</v>
      </c>
      <c r="V153" s="4">
        <v>0.3</v>
      </c>
      <c r="W153" s="4">
        <v>0.3</v>
      </c>
      <c r="X153" s="4">
        <v>0.3</v>
      </c>
      <c r="Y153" s="4">
        <v>0.4</v>
      </c>
      <c r="Z153" s="4">
        <v>0.4</v>
      </c>
      <c r="AA153" s="4">
        <v>0.4</v>
      </c>
      <c r="AB153" s="4">
        <v>0.4</v>
      </c>
      <c r="AC153" s="4">
        <v>0.4</v>
      </c>
      <c r="AD153" s="4">
        <v>0.4</v>
      </c>
      <c r="AE153" s="4">
        <v>0.4</v>
      </c>
      <c r="AF153" s="4">
        <v>0.4</v>
      </c>
    </row>
    <row r="154" spans="1:32" x14ac:dyDescent="0.2">
      <c r="A154" t="s">
        <v>450</v>
      </c>
      <c r="C154" s="15" t="s">
        <v>11</v>
      </c>
      <c r="D154" s="5">
        <v>3.7741935483870989E-2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</row>
    <row r="155" spans="1:32" x14ac:dyDescent="0.2">
      <c r="A155" t="s">
        <v>215</v>
      </c>
      <c r="B155" s="4" t="s">
        <v>11</v>
      </c>
      <c r="C155" s="15" t="s">
        <v>11</v>
      </c>
      <c r="D155" s="5">
        <v>1.8709677419354833E-2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</row>
    <row r="156" spans="1:32" x14ac:dyDescent="0.2">
      <c r="A156" t="s">
        <v>451</v>
      </c>
      <c r="C156" s="15" t="s">
        <v>11</v>
      </c>
      <c r="D156" s="5">
        <v>-0.65903225806451626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</row>
    <row r="157" spans="1:32" x14ac:dyDescent="0.2">
      <c r="A157" t="s">
        <v>452</v>
      </c>
      <c r="C157" s="15" t="s">
        <v>11</v>
      </c>
      <c r="D157" s="5">
        <v>3.555806451612904</v>
      </c>
      <c r="E157" s="4">
        <v>3.5</v>
      </c>
      <c r="F157" s="4">
        <v>3.5</v>
      </c>
      <c r="G157" s="4">
        <v>3.5</v>
      </c>
      <c r="H157" s="4">
        <v>3.5</v>
      </c>
      <c r="I157" s="4">
        <v>3.5</v>
      </c>
      <c r="J157" s="4">
        <v>3.5</v>
      </c>
      <c r="K157" s="4">
        <v>3.5</v>
      </c>
      <c r="L157" s="4">
        <v>3.5</v>
      </c>
      <c r="M157" s="4">
        <v>3.5</v>
      </c>
      <c r="N157" s="4">
        <v>3.5</v>
      </c>
      <c r="O157" s="4">
        <v>3.5</v>
      </c>
      <c r="P157" s="4">
        <v>3.5</v>
      </c>
      <c r="Q157" s="4">
        <v>3.5</v>
      </c>
      <c r="R157" s="4">
        <v>3.5</v>
      </c>
      <c r="S157" s="4">
        <v>3.5</v>
      </c>
      <c r="T157" s="4">
        <v>3.5</v>
      </c>
      <c r="U157" s="4">
        <v>3.5</v>
      </c>
      <c r="V157" s="4">
        <v>3.5</v>
      </c>
      <c r="W157" s="4">
        <v>3.5</v>
      </c>
      <c r="X157" s="4">
        <v>3.5</v>
      </c>
      <c r="Y157" s="4">
        <v>3.5</v>
      </c>
      <c r="Z157" s="4">
        <v>3.5</v>
      </c>
      <c r="AA157" s="4">
        <v>3.5</v>
      </c>
      <c r="AB157" s="4">
        <v>3.5</v>
      </c>
      <c r="AC157" s="4">
        <v>3.5</v>
      </c>
      <c r="AD157" s="4">
        <v>3.5</v>
      </c>
      <c r="AE157" s="4">
        <v>3.5</v>
      </c>
      <c r="AF157" s="4">
        <v>3.5</v>
      </c>
    </row>
    <row r="158" spans="1:32" x14ac:dyDescent="0.2">
      <c r="A158" t="s">
        <v>168</v>
      </c>
      <c r="B158" s="4" t="s">
        <v>10</v>
      </c>
      <c r="C158" s="15" t="s">
        <v>10</v>
      </c>
      <c r="D158" s="5">
        <v>0.95967741935483863</v>
      </c>
      <c r="E158" s="4">
        <v>1</v>
      </c>
      <c r="F158" s="4">
        <v>1.1000000000000001</v>
      </c>
      <c r="G158" s="4">
        <v>1.1000000000000001</v>
      </c>
      <c r="H158" s="4">
        <v>1.1000000000000001</v>
      </c>
      <c r="I158" s="4">
        <v>1</v>
      </c>
      <c r="J158" s="4">
        <v>1.1000000000000001</v>
      </c>
      <c r="K158" s="4">
        <v>1.2</v>
      </c>
      <c r="L158" s="4">
        <v>1.1000000000000001</v>
      </c>
      <c r="M158" s="4">
        <v>1</v>
      </c>
      <c r="N158" s="4">
        <v>1</v>
      </c>
      <c r="O158" s="4">
        <v>1</v>
      </c>
      <c r="P158" s="4">
        <v>0.9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1.1000000000000001</v>
      </c>
      <c r="Y158" s="4">
        <v>1.1000000000000001</v>
      </c>
      <c r="Z158" s="4">
        <v>0.9</v>
      </c>
      <c r="AA158" s="4">
        <v>1</v>
      </c>
      <c r="AB158" s="4">
        <v>1</v>
      </c>
      <c r="AC158" s="4">
        <v>1.1000000000000001</v>
      </c>
      <c r="AD158" s="4">
        <v>1</v>
      </c>
      <c r="AE158" s="4">
        <v>1.1000000000000001</v>
      </c>
      <c r="AF158" s="4">
        <v>1</v>
      </c>
    </row>
    <row r="159" spans="1:32" x14ac:dyDescent="0.2">
      <c r="A159" t="s">
        <v>169</v>
      </c>
      <c r="B159" s="4" t="s">
        <v>10</v>
      </c>
      <c r="C159" s="15" t="s">
        <v>10</v>
      </c>
      <c r="D159" s="5">
        <v>0.10225806451612904</v>
      </c>
      <c r="E159" s="4">
        <v>0.2</v>
      </c>
      <c r="F159" s="4">
        <v>0.1</v>
      </c>
      <c r="G159" s="4">
        <v>0.1</v>
      </c>
      <c r="H159" s="4">
        <v>0.1</v>
      </c>
      <c r="I159" s="4">
        <v>0.1</v>
      </c>
      <c r="J159" s="4">
        <v>0.1</v>
      </c>
      <c r="K159" s="4">
        <v>0.1</v>
      </c>
      <c r="L159" s="4">
        <v>0.1</v>
      </c>
      <c r="M159" s="4">
        <v>0.1</v>
      </c>
      <c r="N159" s="4">
        <v>0.1</v>
      </c>
      <c r="O159" s="4">
        <v>0.1</v>
      </c>
      <c r="P159" s="4">
        <v>0.1</v>
      </c>
      <c r="Q159" s="4">
        <v>0.1</v>
      </c>
      <c r="R159" s="4">
        <v>0.1</v>
      </c>
      <c r="S159" s="4">
        <v>0.1</v>
      </c>
      <c r="T159" s="4">
        <v>0.1</v>
      </c>
      <c r="U159" s="4">
        <v>0.1</v>
      </c>
      <c r="V159" s="4">
        <v>0.1</v>
      </c>
      <c r="W159" s="4">
        <v>0.1</v>
      </c>
      <c r="X159" s="4">
        <v>0.1</v>
      </c>
      <c r="Y159" s="4">
        <v>0.1</v>
      </c>
      <c r="Z159" s="4">
        <v>0.1</v>
      </c>
      <c r="AA159" s="4">
        <v>0.1</v>
      </c>
      <c r="AB159" s="4">
        <v>0.1</v>
      </c>
      <c r="AC159" s="4">
        <v>0.1</v>
      </c>
      <c r="AD159" s="4">
        <v>0.1</v>
      </c>
      <c r="AE159" s="4">
        <v>0.1</v>
      </c>
      <c r="AF159" s="4">
        <v>0.1</v>
      </c>
    </row>
    <row r="160" spans="1:32" x14ac:dyDescent="0.2">
      <c r="A160" t="s">
        <v>170</v>
      </c>
      <c r="B160" s="4" t="s">
        <v>10</v>
      </c>
      <c r="C160" s="15" t="s">
        <v>10</v>
      </c>
      <c r="D160" s="5">
        <v>9.9293548387096777</v>
      </c>
      <c r="E160" s="4">
        <v>8.9</v>
      </c>
      <c r="F160" s="4">
        <v>8.9</v>
      </c>
      <c r="G160" s="4">
        <v>8.9</v>
      </c>
      <c r="H160" s="4">
        <v>8.8000000000000007</v>
      </c>
      <c r="I160" s="4">
        <v>8.5</v>
      </c>
      <c r="J160" s="4">
        <v>8.8000000000000007</v>
      </c>
      <c r="K160" s="4">
        <v>9</v>
      </c>
      <c r="L160" s="4">
        <v>9.4</v>
      </c>
      <c r="M160" s="4">
        <v>8.9</v>
      </c>
      <c r="N160" s="4">
        <v>8.8000000000000007</v>
      </c>
      <c r="O160" s="4">
        <v>9.1</v>
      </c>
      <c r="P160" s="4">
        <v>8.8000000000000007</v>
      </c>
      <c r="Q160" s="4">
        <v>8.8000000000000007</v>
      </c>
      <c r="R160" s="4">
        <v>8.6999999999999993</v>
      </c>
      <c r="S160" s="4">
        <v>8.6</v>
      </c>
      <c r="T160" s="4">
        <v>8.6999999999999993</v>
      </c>
      <c r="U160" s="4">
        <v>8.6</v>
      </c>
      <c r="V160" s="4">
        <v>8.9</v>
      </c>
      <c r="W160" s="4">
        <v>9</v>
      </c>
      <c r="X160" s="4">
        <v>9.1999999999999993</v>
      </c>
      <c r="Y160" s="4">
        <v>9</v>
      </c>
      <c r="Z160" s="4">
        <v>8.9</v>
      </c>
      <c r="AA160" s="4">
        <v>9.1999999999999993</v>
      </c>
      <c r="AB160" s="4">
        <v>9.1999999999999993</v>
      </c>
      <c r="AC160" s="4">
        <v>9.1</v>
      </c>
      <c r="AD160" s="4">
        <v>9.1999999999999993</v>
      </c>
      <c r="AE160" s="4">
        <v>9.5</v>
      </c>
      <c r="AF160" s="4">
        <v>8.9</v>
      </c>
    </row>
    <row r="161" spans="1:32" x14ac:dyDescent="0.2">
      <c r="A161" t="s">
        <v>171</v>
      </c>
      <c r="B161" s="4" t="s">
        <v>10</v>
      </c>
      <c r="C161" s="15" t="s">
        <v>10</v>
      </c>
      <c r="D161" s="5">
        <v>2.0545161290322573</v>
      </c>
      <c r="E161" s="4">
        <v>2</v>
      </c>
      <c r="F161" s="4">
        <v>2</v>
      </c>
      <c r="G161" s="4">
        <v>2</v>
      </c>
      <c r="H161" s="4">
        <v>1.9</v>
      </c>
      <c r="I161" s="4">
        <v>1.9</v>
      </c>
      <c r="J161" s="4">
        <v>2.2000000000000002</v>
      </c>
      <c r="K161" s="4">
        <v>2.1</v>
      </c>
      <c r="L161" s="4">
        <v>2.1</v>
      </c>
      <c r="M161" s="4">
        <v>2</v>
      </c>
      <c r="N161" s="4">
        <v>2</v>
      </c>
      <c r="O161" s="4">
        <v>2</v>
      </c>
      <c r="P161" s="4">
        <v>1.9</v>
      </c>
      <c r="Q161" s="4">
        <v>1.9</v>
      </c>
      <c r="R161" s="4">
        <v>1.9</v>
      </c>
      <c r="S161" s="4">
        <v>1.9</v>
      </c>
      <c r="T161" s="4">
        <v>1.9</v>
      </c>
      <c r="U161" s="4">
        <v>1.9</v>
      </c>
      <c r="V161" s="4">
        <v>1.9</v>
      </c>
      <c r="W161" s="4">
        <v>1.9</v>
      </c>
      <c r="X161" s="4">
        <v>1.9</v>
      </c>
      <c r="Y161" s="4">
        <v>1.9</v>
      </c>
      <c r="Z161" s="4">
        <v>1.9</v>
      </c>
      <c r="AA161" s="4">
        <v>2</v>
      </c>
      <c r="AB161" s="4">
        <v>2</v>
      </c>
      <c r="AC161" s="4">
        <v>2</v>
      </c>
      <c r="AD161" s="4">
        <v>2</v>
      </c>
      <c r="AE161" s="4">
        <v>2.2000000000000002</v>
      </c>
      <c r="AF161" s="4">
        <v>2</v>
      </c>
    </row>
    <row r="162" spans="1:32" x14ac:dyDescent="0.2">
      <c r="A162" t="s">
        <v>172</v>
      </c>
      <c r="B162" s="4" t="s">
        <v>10</v>
      </c>
      <c r="C162" s="15" t="s">
        <v>10</v>
      </c>
      <c r="D162" s="5">
        <v>3.4732258064516128</v>
      </c>
      <c r="E162" s="4">
        <v>3.2</v>
      </c>
      <c r="F162" s="4">
        <v>3.3</v>
      </c>
      <c r="G162" s="4">
        <v>3.3</v>
      </c>
      <c r="H162" s="4">
        <v>3.3</v>
      </c>
      <c r="I162" s="4">
        <v>3.4</v>
      </c>
      <c r="J162" s="4">
        <v>3.5</v>
      </c>
      <c r="K162" s="4">
        <v>3.5</v>
      </c>
      <c r="L162" s="4">
        <v>3.5</v>
      </c>
      <c r="M162" s="4">
        <v>3.2</v>
      </c>
      <c r="N162" s="4">
        <v>3.3</v>
      </c>
      <c r="O162" s="4">
        <v>3.3</v>
      </c>
      <c r="P162" s="4">
        <v>3.2</v>
      </c>
      <c r="Q162" s="4">
        <v>3.2</v>
      </c>
      <c r="R162" s="4">
        <v>3.3</v>
      </c>
      <c r="S162" s="4">
        <v>3.2</v>
      </c>
      <c r="T162" s="4">
        <v>3.2</v>
      </c>
      <c r="U162" s="4">
        <v>3.2</v>
      </c>
      <c r="V162" s="4">
        <v>3.3</v>
      </c>
      <c r="W162" s="4">
        <v>3.3</v>
      </c>
      <c r="X162" s="4">
        <v>3.2</v>
      </c>
      <c r="Y162" s="4">
        <v>3.4</v>
      </c>
      <c r="Z162" s="4">
        <v>3.2</v>
      </c>
      <c r="AA162" s="4">
        <v>3.2</v>
      </c>
      <c r="AB162" s="4">
        <v>3.3</v>
      </c>
      <c r="AC162" s="4">
        <v>3.3</v>
      </c>
      <c r="AD162" s="4">
        <v>3.2</v>
      </c>
      <c r="AE162" s="4">
        <v>3.3</v>
      </c>
      <c r="AF162" s="4">
        <v>3.3</v>
      </c>
    </row>
    <row r="163" spans="1:32" x14ac:dyDescent="0.2">
      <c r="A163" t="s">
        <v>453</v>
      </c>
      <c r="C163" s="15" t="s">
        <v>10</v>
      </c>
      <c r="D163" s="5">
        <v>-2.9032258064516127E-3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</row>
    <row r="164" spans="1:32" x14ac:dyDescent="0.2">
      <c r="A164" t="s">
        <v>454</v>
      </c>
      <c r="C164" s="15" t="s">
        <v>10</v>
      </c>
      <c r="D164" s="5">
        <v>1.1290322580645169E-2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</row>
    <row r="165" spans="1:32" x14ac:dyDescent="0.2">
      <c r="A165" t="s">
        <v>176</v>
      </c>
      <c r="B165" s="4" t="s">
        <v>10</v>
      </c>
      <c r="C165" s="15" t="s">
        <v>10</v>
      </c>
      <c r="D165" s="5">
        <v>0.39999999999999997</v>
      </c>
      <c r="E165" s="4">
        <v>0.4</v>
      </c>
      <c r="F165" s="4">
        <v>0.4</v>
      </c>
      <c r="G165" s="4">
        <v>0.4</v>
      </c>
      <c r="H165" s="4">
        <v>0.4</v>
      </c>
      <c r="I165" s="4">
        <v>0.4</v>
      </c>
      <c r="J165" s="4">
        <v>0.4</v>
      </c>
      <c r="K165" s="4">
        <v>0.4</v>
      </c>
      <c r="L165" s="4">
        <v>0.4</v>
      </c>
      <c r="M165" s="4">
        <v>0.4</v>
      </c>
      <c r="N165" s="4">
        <v>0.4</v>
      </c>
      <c r="O165" s="4">
        <v>0.4</v>
      </c>
      <c r="P165" s="4">
        <v>0.4</v>
      </c>
      <c r="Q165" s="4">
        <v>0.4</v>
      </c>
      <c r="R165" s="4">
        <v>0.4</v>
      </c>
      <c r="S165" s="4">
        <v>0.4</v>
      </c>
      <c r="T165" s="4">
        <v>0.4</v>
      </c>
      <c r="U165" s="4">
        <v>0.4</v>
      </c>
      <c r="V165" s="4">
        <v>0.4</v>
      </c>
      <c r="W165" s="4">
        <v>0.4</v>
      </c>
      <c r="X165" s="4">
        <v>0.4</v>
      </c>
      <c r="Y165" s="4">
        <v>0.4</v>
      </c>
      <c r="Z165" s="4">
        <v>0.4</v>
      </c>
      <c r="AA165" s="4">
        <v>0.4</v>
      </c>
      <c r="AB165" s="4">
        <v>0.4</v>
      </c>
      <c r="AC165" s="4">
        <v>0.4</v>
      </c>
      <c r="AD165" s="4">
        <v>0.4</v>
      </c>
      <c r="AE165" s="4">
        <v>0.4</v>
      </c>
      <c r="AF165" s="4">
        <v>0.4</v>
      </c>
    </row>
    <row r="166" spans="1:32" ht="16" x14ac:dyDescent="0.2">
      <c r="A166" t="s">
        <v>175</v>
      </c>
      <c r="B166" s="22" t="s">
        <v>10</v>
      </c>
      <c r="C166" s="15" t="s">
        <v>10</v>
      </c>
      <c r="D166" s="5">
        <v>0.21741935483870972</v>
      </c>
      <c r="E166" s="4">
        <v>0.2</v>
      </c>
      <c r="F166" s="4">
        <v>0.2</v>
      </c>
      <c r="G166" s="4">
        <v>0.2</v>
      </c>
      <c r="H166" s="4">
        <v>0.2</v>
      </c>
      <c r="I166" s="4">
        <v>0.2</v>
      </c>
      <c r="J166" s="4">
        <v>0.2</v>
      </c>
      <c r="K166" s="4">
        <v>0.2</v>
      </c>
      <c r="L166" s="4">
        <v>0.2</v>
      </c>
      <c r="M166" s="4">
        <v>0.2</v>
      </c>
      <c r="N166" s="4">
        <v>0.2</v>
      </c>
      <c r="O166" s="4">
        <v>0.2</v>
      </c>
      <c r="P166" s="4">
        <v>0.2</v>
      </c>
      <c r="Q166" s="4">
        <v>0.2</v>
      </c>
      <c r="R166" s="4">
        <v>0.2</v>
      </c>
      <c r="S166" s="4">
        <v>0.2</v>
      </c>
      <c r="T166" s="4">
        <v>0.2</v>
      </c>
      <c r="U166" s="4">
        <v>0.2</v>
      </c>
      <c r="V166" s="4">
        <v>0.2</v>
      </c>
      <c r="W166" s="4">
        <v>0.2</v>
      </c>
      <c r="X166" s="4">
        <v>0.2</v>
      </c>
      <c r="Y166" s="4">
        <v>0.2</v>
      </c>
      <c r="Z166" s="4">
        <v>0.2</v>
      </c>
      <c r="AA166" s="4">
        <v>0.2</v>
      </c>
      <c r="AB166" s="4">
        <v>0.2</v>
      </c>
      <c r="AC166" s="4">
        <v>0.2</v>
      </c>
      <c r="AD166" s="4">
        <v>0.2</v>
      </c>
      <c r="AE166" s="4">
        <v>0.2</v>
      </c>
      <c r="AF166" s="4">
        <v>0.2</v>
      </c>
    </row>
    <row r="167" spans="1:32" x14ac:dyDescent="0.2">
      <c r="A167" t="s">
        <v>173</v>
      </c>
      <c r="B167" s="4" t="s">
        <v>10</v>
      </c>
      <c r="C167" s="15" t="s">
        <v>10</v>
      </c>
      <c r="D167" s="5">
        <v>0.86032258064516109</v>
      </c>
      <c r="E167" s="4">
        <v>0.9</v>
      </c>
      <c r="F167" s="4">
        <v>0.9</v>
      </c>
      <c r="G167" s="4">
        <v>0.9</v>
      </c>
      <c r="H167" s="4">
        <v>0.9</v>
      </c>
      <c r="I167" s="4">
        <v>0.9</v>
      </c>
      <c r="J167" s="4">
        <v>0.9</v>
      </c>
      <c r="K167" s="4">
        <v>0.9</v>
      </c>
      <c r="L167" s="4">
        <v>0.9</v>
      </c>
      <c r="M167" s="4">
        <v>0.9</v>
      </c>
      <c r="N167" s="4">
        <v>0.9</v>
      </c>
      <c r="O167" s="4">
        <v>0.9</v>
      </c>
      <c r="P167" s="4">
        <v>0.9</v>
      </c>
      <c r="Q167" s="4">
        <v>0.9</v>
      </c>
      <c r="R167" s="4">
        <v>0.9</v>
      </c>
      <c r="S167" s="4">
        <v>0.9</v>
      </c>
      <c r="T167" s="4">
        <v>0.9</v>
      </c>
      <c r="U167" s="4">
        <v>0.9</v>
      </c>
      <c r="V167" s="4">
        <v>0.9</v>
      </c>
      <c r="W167" s="4">
        <v>0.9</v>
      </c>
      <c r="X167" s="4">
        <v>0.9</v>
      </c>
      <c r="Y167" s="4">
        <v>0.9</v>
      </c>
      <c r="Z167" s="4">
        <v>0.9</v>
      </c>
      <c r="AA167" s="4">
        <v>0.9</v>
      </c>
      <c r="AB167" s="4">
        <v>0.9</v>
      </c>
      <c r="AC167" s="4">
        <v>0.9</v>
      </c>
      <c r="AD167" s="4">
        <v>0.9</v>
      </c>
      <c r="AE167" s="4">
        <v>0.9</v>
      </c>
      <c r="AF167" s="4">
        <v>0.9</v>
      </c>
    </row>
    <row r="168" spans="1:32" x14ac:dyDescent="0.2">
      <c r="A168" t="s">
        <v>177</v>
      </c>
      <c r="B168" s="4" t="s">
        <v>10</v>
      </c>
      <c r="C168" s="15" t="s">
        <v>10</v>
      </c>
      <c r="D168" s="5">
        <v>0.24096774193548384</v>
      </c>
      <c r="E168" s="4">
        <v>0.2</v>
      </c>
      <c r="F168" s="4">
        <v>0.2</v>
      </c>
      <c r="G168" s="4">
        <v>0.2</v>
      </c>
      <c r="H168" s="4">
        <v>0.2</v>
      </c>
      <c r="I168" s="4">
        <v>0.2</v>
      </c>
      <c r="J168" s="4">
        <v>0.2</v>
      </c>
      <c r="K168" s="4">
        <v>0.2</v>
      </c>
      <c r="L168" s="4">
        <v>0.2</v>
      </c>
      <c r="M168" s="4">
        <v>0.2</v>
      </c>
      <c r="N168" s="4">
        <v>0.2</v>
      </c>
      <c r="O168" s="4">
        <v>0.2</v>
      </c>
      <c r="P168" s="4">
        <v>0.2</v>
      </c>
      <c r="Q168" s="4">
        <v>0.2</v>
      </c>
      <c r="R168" s="4">
        <v>0.2</v>
      </c>
      <c r="S168" s="4">
        <v>0.2</v>
      </c>
      <c r="T168" s="4">
        <v>0.2</v>
      </c>
      <c r="U168" s="4">
        <v>0.2</v>
      </c>
      <c r="V168" s="4">
        <v>0.2</v>
      </c>
      <c r="W168" s="4">
        <v>0.2</v>
      </c>
      <c r="X168" s="4">
        <v>0.2</v>
      </c>
      <c r="Y168" s="4">
        <v>0.2</v>
      </c>
      <c r="Z168" s="4">
        <v>0.2</v>
      </c>
      <c r="AA168" s="4">
        <v>0.2</v>
      </c>
      <c r="AB168" s="4">
        <v>0.2</v>
      </c>
      <c r="AC168" s="4">
        <v>0.2</v>
      </c>
      <c r="AD168" s="4">
        <v>0.2</v>
      </c>
      <c r="AE168" s="4">
        <v>0.2</v>
      </c>
      <c r="AF168" s="4">
        <v>0.2</v>
      </c>
    </row>
    <row r="169" spans="1:32" x14ac:dyDescent="0.2">
      <c r="A169" t="s">
        <v>174</v>
      </c>
      <c r="B169" s="4" t="s">
        <v>10</v>
      </c>
      <c r="C169" s="15" t="s">
        <v>10</v>
      </c>
      <c r="D169" s="5">
        <v>2.1241935483870966</v>
      </c>
      <c r="E169" s="4">
        <v>2.2000000000000002</v>
      </c>
      <c r="F169" s="4">
        <v>2.2000000000000002</v>
      </c>
      <c r="G169" s="4">
        <v>2.2000000000000002</v>
      </c>
      <c r="H169" s="4">
        <v>2.2000000000000002</v>
      </c>
      <c r="I169" s="4">
        <v>2.2000000000000002</v>
      </c>
      <c r="J169" s="4">
        <v>2.2000000000000002</v>
      </c>
      <c r="K169" s="4">
        <v>2.2000000000000002</v>
      </c>
      <c r="L169" s="4">
        <v>2.2000000000000002</v>
      </c>
      <c r="M169" s="4">
        <v>2.2000000000000002</v>
      </c>
      <c r="N169" s="4">
        <v>2.2999999999999998</v>
      </c>
      <c r="O169" s="4">
        <v>2.4</v>
      </c>
      <c r="P169" s="4">
        <v>2.4</v>
      </c>
      <c r="Q169" s="4">
        <v>2.2999999999999998</v>
      </c>
      <c r="R169" s="4">
        <v>2.2999999999999998</v>
      </c>
      <c r="S169" s="4">
        <v>2.2999999999999998</v>
      </c>
      <c r="T169" s="4">
        <v>2.2000000000000002</v>
      </c>
      <c r="U169" s="4">
        <v>2.2999999999999998</v>
      </c>
      <c r="V169" s="4">
        <v>2.2999999999999998</v>
      </c>
      <c r="W169" s="4">
        <v>2.4</v>
      </c>
      <c r="X169" s="4">
        <v>2.4</v>
      </c>
      <c r="Y169" s="4">
        <v>2.2999999999999998</v>
      </c>
      <c r="Z169" s="4">
        <v>2.2999999999999998</v>
      </c>
      <c r="AA169" s="4">
        <v>2.4</v>
      </c>
      <c r="AB169" s="4">
        <v>2.2999999999999998</v>
      </c>
      <c r="AC169" s="4">
        <v>2.2999999999999998</v>
      </c>
      <c r="AD169" s="4">
        <v>2.4</v>
      </c>
      <c r="AE169" s="4">
        <v>2.6</v>
      </c>
      <c r="AF169" s="4">
        <v>2.2999999999999998</v>
      </c>
    </row>
    <row r="170" spans="1:32" x14ac:dyDescent="0.2">
      <c r="A170" t="s">
        <v>178</v>
      </c>
      <c r="B170" s="4" t="s">
        <v>10</v>
      </c>
      <c r="C170" s="15" t="s">
        <v>10</v>
      </c>
      <c r="D170" s="5">
        <v>0.17870967741935487</v>
      </c>
      <c r="E170" s="4">
        <v>0.4</v>
      </c>
      <c r="F170" s="4">
        <v>0.4</v>
      </c>
      <c r="G170" s="4">
        <v>0.4</v>
      </c>
      <c r="H170" s="4">
        <v>0.4</v>
      </c>
      <c r="I170" s="4">
        <v>0.4</v>
      </c>
      <c r="J170" s="4">
        <v>0.4</v>
      </c>
      <c r="K170" s="4">
        <v>0.3</v>
      </c>
      <c r="L170" s="4">
        <v>0.3</v>
      </c>
      <c r="M170" s="4">
        <v>0.3</v>
      </c>
      <c r="N170" s="4">
        <v>0.3</v>
      </c>
      <c r="O170" s="4">
        <v>0.3</v>
      </c>
      <c r="P170" s="4">
        <v>0.3</v>
      </c>
      <c r="Q170" s="4">
        <v>0.3</v>
      </c>
      <c r="R170" s="4">
        <v>0.3</v>
      </c>
      <c r="S170" s="4">
        <v>0.3</v>
      </c>
      <c r="T170" s="4">
        <v>0.3</v>
      </c>
      <c r="U170" s="4">
        <v>0.3</v>
      </c>
      <c r="V170" s="4">
        <v>0.3</v>
      </c>
      <c r="W170" s="4">
        <v>0.3</v>
      </c>
      <c r="X170" s="4">
        <v>0.3</v>
      </c>
      <c r="Y170" s="4">
        <v>0.3</v>
      </c>
      <c r="Z170" s="4">
        <v>0.4</v>
      </c>
      <c r="AA170" s="4">
        <v>0.4</v>
      </c>
      <c r="AB170" s="4">
        <v>0.4</v>
      </c>
      <c r="AC170" s="4">
        <v>0.4</v>
      </c>
      <c r="AD170" s="4">
        <v>0.4</v>
      </c>
      <c r="AE170" s="4">
        <v>0.4</v>
      </c>
      <c r="AF170" s="4">
        <v>0.3</v>
      </c>
    </row>
    <row r="171" spans="1:32" ht="16" x14ac:dyDescent="0.2">
      <c r="A171" t="s">
        <v>191</v>
      </c>
      <c r="B171" s="22" t="s">
        <v>10</v>
      </c>
      <c r="C171" s="15" t="s">
        <v>10</v>
      </c>
      <c r="D171" s="5">
        <v>19.191935483870967</v>
      </c>
      <c r="E171" s="4">
        <v>22.5</v>
      </c>
      <c r="F171" s="4">
        <v>21.6</v>
      </c>
      <c r="G171" s="4">
        <v>20.7</v>
      </c>
      <c r="H171" s="4">
        <v>17.3</v>
      </c>
      <c r="I171" s="4">
        <v>18.7</v>
      </c>
      <c r="J171" s="4">
        <v>23.7</v>
      </c>
      <c r="K171" s="4">
        <v>22.6</v>
      </c>
      <c r="L171" s="4">
        <v>21.5</v>
      </c>
      <c r="M171" s="4">
        <v>19.8</v>
      </c>
      <c r="N171" s="4">
        <v>20.100000000000001</v>
      </c>
      <c r="O171" s="4">
        <v>20.2</v>
      </c>
      <c r="P171" s="4">
        <v>20.9</v>
      </c>
      <c r="Q171" s="4">
        <v>21.4</v>
      </c>
      <c r="R171" s="4">
        <v>41.5</v>
      </c>
      <c r="S171" s="4">
        <v>37.1</v>
      </c>
      <c r="T171" s="4">
        <v>32.799999999999997</v>
      </c>
      <c r="U171" s="4">
        <v>32</v>
      </c>
      <c r="V171" s="4">
        <v>28.1</v>
      </c>
      <c r="W171" s="4">
        <v>26.5</v>
      </c>
      <c r="X171" s="4">
        <v>27.3</v>
      </c>
      <c r="Y171" s="4">
        <v>29.4</v>
      </c>
      <c r="Z171" s="4">
        <v>27.5</v>
      </c>
      <c r="AA171" s="4">
        <v>26.2</v>
      </c>
      <c r="AB171" s="4">
        <v>25.2</v>
      </c>
      <c r="AC171" s="4">
        <v>24.9</v>
      </c>
      <c r="AD171" s="4">
        <v>24.3</v>
      </c>
      <c r="AE171" s="4">
        <v>27.8</v>
      </c>
      <c r="AF171" s="4">
        <v>25.3</v>
      </c>
    </row>
    <row r="172" spans="1:32" x14ac:dyDescent="0.2">
      <c r="A172" t="s">
        <v>185</v>
      </c>
      <c r="B172" s="4" t="s">
        <v>10</v>
      </c>
      <c r="C172" s="15" t="s">
        <v>10</v>
      </c>
      <c r="D172" s="5">
        <v>3.9661290322580651</v>
      </c>
      <c r="E172" s="4">
        <v>3.5</v>
      </c>
      <c r="F172" s="4">
        <v>4.3</v>
      </c>
      <c r="G172" s="4">
        <v>3.5</v>
      </c>
      <c r="H172" s="4">
        <v>4.3</v>
      </c>
      <c r="I172" s="4">
        <v>3.7</v>
      </c>
      <c r="J172" s="4">
        <v>4.3</v>
      </c>
      <c r="K172" s="4">
        <v>4.0999999999999996</v>
      </c>
      <c r="L172" s="4">
        <v>4</v>
      </c>
      <c r="M172" s="4">
        <v>3.6</v>
      </c>
      <c r="N172" s="4">
        <v>3.6</v>
      </c>
      <c r="O172" s="4">
        <v>3.8</v>
      </c>
      <c r="P172" s="4">
        <v>3.6</v>
      </c>
      <c r="Q172" s="4">
        <v>3.8</v>
      </c>
      <c r="R172" s="4">
        <v>3.6</v>
      </c>
      <c r="S172" s="4">
        <v>3.6</v>
      </c>
      <c r="T172" s="4">
        <v>3.6</v>
      </c>
      <c r="U172" s="4">
        <v>3.2</v>
      </c>
      <c r="V172" s="4">
        <v>3.6</v>
      </c>
      <c r="W172" s="4">
        <v>3.6</v>
      </c>
      <c r="X172" s="4">
        <v>3.4</v>
      </c>
      <c r="Y172" s="4">
        <v>3.5</v>
      </c>
      <c r="Z172" s="4">
        <v>3.4</v>
      </c>
      <c r="AA172" s="4">
        <v>3.3</v>
      </c>
      <c r="AB172" s="4">
        <v>3.1</v>
      </c>
      <c r="AC172" s="4">
        <v>3.3</v>
      </c>
      <c r="AD172" s="4">
        <v>3.1</v>
      </c>
      <c r="AE172" s="4">
        <v>3.3</v>
      </c>
      <c r="AF172" s="4">
        <v>3.6</v>
      </c>
    </row>
    <row r="173" spans="1:32" x14ac:dyDescent="0.2">
      <c r="A173" t="s">
        <v>180</v>
      </c>
      <c r="B173" s="4" t="s">
        <v>10</v>
      </c>
      <c r="C173" s="15" t="s">
        <v>10</v>
      </c>
      <c r="D173" s="5">
        <v>-0.12161290322580647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</row>
    <row r="174" spans="1:32" x14ac:dyDescent="0.2">
      <c r="A174" t="s">
        <v>179</v>
      </c>
      <c r="B174" s="4" t="s">
        <v>10</v>
      </c>
      <c r="C174" s="15" t="s">
        <v>10</v>
      </c>
      <c r="D174" s="5">
        <v>-0.18258064516129033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</row>
    <row r="175" spans="1:32" x14ac:dyDescent="0.2">
      <c r="A175" t="s">
        <v>181</v>
      </c>
      <c r="B175" s="4" t="s">
        <v>10</v>
      </c>
      <c r="C175" s="15" t="s">
        <v>10</v>
      </c>
      <c r="D175" s="5">
        <v>2.0000000000000007E-2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</row>
    <row r="176" spans="1:32" x14ac:dyDescent="0.2">
      <c r="A176" t="s">
        <v>182</v>
      </c>
      <c r="B176" s="4" t="s">
        <v>10</v>
      </c>
      <c r="C176" s="15" t="s">
        <v>10</v>
      </c>
      <c r="D176" s="5">
        <v>0.51354838709677408</v>
      </c>
      <c r="E176" s="4">
        <v>0.4</v>
      </c>
      <c r="F176" s="4">
        <v>0.4</v>
      </c>
      <c r="G176" s="4">
        <v>0.4</v>
      </c>
      <c r="H176" s="4">
        <v>0.4</v>
      </c>
      <c r="I176" s="4">
        <v>0.5</v>
      </c>
      <c r="J176" s="4">
        <v>0.5</v>
      </c>
      <c r="K176" s="4">
        <v>0.5</v>
      </c>
      <c r="L176" s="4">
        <v>0.5</v>
      </c>
      <c r="M176" s="4">
        <v>0.4</v>
      </c>
      <c r="N176" s="4">
        <v>0.4</v>
      </c>
      <c r="O176" s="4">
        <v>0.4</v>
      </c>
      <c r="P176" s="4">
        <v>0.4</v>
      </c>
      <c r="Q176" s="4">
        <v>0.4</v>
      </c>
      <c r="R176" s="4">
        <v>0.4</v>
      </c>
      <c r="S176" s="4">
        <v>0.4</v>
      </c>
      <c r="T176" s="4">
        <v>0.4</v>
      </c>
      <c r="U176" s="4">
        <v>0.4</v>
      </c>
      <c r="V176" s="4">
        <v>0.4</v>
      </c>
      <c r="W176" s="4">
        <v>0.4</v>
      </c>
      <c r="X176" s="4">
        <v>0.4</v>
      </c>
      <c r="Y176" s="4">
        <v>0.5</v>
      </c>
      <c r="Z176" s="4">
        <v>0.5</v>
      </c>
      <c r="AA176" s="4">
        <v>0.5</v>
      </c>
      <c r="AB176" s="4">
        <v>0.6</v>
      </c>
      <c r="AC176" s="4">
        <v>0.6</v>
      </c>
      <c r="AD176" s="4">
        <v>0.7</v>
      </c>
      <c r="AE176" s="4">
        <v>0.6</v>
      </c>
      <c r="AF176" s="4">
        <v>0.5</v>
      </c>
    </row>
    <row r="177" spans="1:32" x14ac:dyDescent="0.2">
      <c r="A177" t="s">
        <v>183</v>
      </c>
      <c r="B177" s="4" t="s">
        <v>10</v>
      </c>
      <c r="C177" s="15" t="s">
        <v>10</v>
      </c>
      <c r="D177" s="5">
        <v>0.81193548387096759</v>
      </c>
      <c r="E177" s="4">
        <v>0.7</v>
      </c>
      <c r="F177" s="4">
        <v>0.7</v>
      </c>
      <c r="G177" s="4">
        <v>0.8</v>
      </c>
      <c r="H177" s="4">
        <v>0.8</v>
      </c>
      <c r="I177" s="4">
        <v>0.8</v>
      </c>
      <c r="J177" s="4">
        <v>0.8</v>
      </c>
      <c r="K177" s="4">
        <v>0.8</v>
      </c>
      <c r="L177" s="4">
        <v>0.8</v>
      </c>
      <c r="M177" s="4">
        <v>0.8</v>
      </c>
      <c r="N177" s="4">
        <v>0.8</v>
      </c>
      <c r="O177" s="4">
        <v>0.8</v>
      </c>
      <c r="P177" s="4">
        <v>0.8</v>
      </c>
      <c r="Q177" s="4">
        <v>0.9</v>
      </c>
      <c r="R177" s="4">
        <v>0.9</v>
      </c>
      <c r="S177" s="4">
        <v>0.9</v>
      </c>
      <c r="T177" s="4">
        <v>0.9</v>
      </c>
      <c r="U177" s="4">
        <v>0.9</v>
      </c>
      <c r="V177" s="4">
        <v>0.8</v>
      </c>
      <c r="W177" s="4">
        <v>0.8</v>
      </c>
      <c r="X177" s="4">
        <v>0.8</v>
      </c>
      <c r="Y177" s="4">
        <v>0.8</v>
      </c>
      <c r="Z177" s="4">
        <v>0.8</v>
      </c>
      <c r="AA177" s="4">
        <v>0.8</v>
      </c>
      <c r="AB177" s="4">
        <v>0.8</v>
      </c>
      <c r="AC177" s="4">
        <v>0.8</v>
      </c>
      <c r="AD177" s="4">
        <v>0.8</v>
      </c>
      <c r="AE177" s="4">
        <v>0.8</v>
      </c>
      <c r="AF177" s="4">
        <v>0.8</v>
      </c>
    </row>
    <row r="178" spans="1:32" x14ac:dyDescent="0.2">
      <c r="A178" t="s">
        <v>187</v>
      </c>
      <c r="B178" s="4" t="s">
        <v>10</v>
      </c>
      <c r="C178" s="15" t="s">
        <v>10</v>
      </c>
      <c r="D178" s="5">
        <v>0.9593548387096773</v>
      </c>
      <c r="E178" s="4">
        <v>0.9</v>
      </c>
      <c r="F178" s="4">
        <v>0.9</v>
      </c>
      <c r="G178" s="4">
        <v>0.9</v>
      </c>
      <c r="H178" s="4">
        <v>1</v>
      </c>
      <c r="I178" s="4">
        <v>1</v>
      </c>
      <c r="J178" s="4">
        <v>1</v>
      </c>
      <c r="K178" s="4">
        <v>0.9</v>
      </c>
      <c r="L178" s="4">
        <v>0.9</v>
      </c>
      <c r="M178" s="4">
        <v>0.9</v>
      </c>
      <c r="N178" s="4">
        <v>0.8</v>
      </c>
      <c r="O178" s="4">
        <v>0.9</v>
      </c>
      <c r="P178" s="4">
        <v>0.9</v>
      </c>
      <c r="Q178" s="4">
        <v>0.9</v>
      </c>
      <c r="R178" s="4">
        <v>0.9</v>
      </c>
      <c r="S178" s="4">
        <v>0.9</v>
      </c>
      <c r="T178" s="4">
        <v>0.9</v>
      </c>
      <c r="U178" s="4">
        <v>0.9</v>
      </c>
      <c r="V178" s="4">
        <v>0.9</v>
      </c>
      <c r="W178" s="4">
        <v>0.9</v>
      </c>
      <c r="X178" s="4">
        <v>0.9</v>
      </c>
      <c r="Y178" s="4">
        <v>1</v>
      </c>
      <c r="Z178" s="4">
        <v>0.9</v>
      </c>
      <c r="AA178" s="4">
        <v>0.9</v>
      </c>
      <c r="AB178" s="4">
        <v>0.8</v>
      </c>
      <c r="AC178" s="4">
        <v>0.8</v>
      </c>
      <c r="AD178" s="4">
        <v>0.8</v>
      </c>
      <c r="AE178" s="4">
        <v>0.8</v>
      </c>
      <c r="AF178" s="4">
        <v>0.9</v>
      </c>
    </row>
    <row r="179" spans="1:32" x14ac:dyDescent="0.2">
      <c r="A179" t="s">
        <v>455</v>
      </c>
      <c r="C179" s="15" t="s">
        <v>10</v>
      </c>
      <c r="D179" s="5">
        <v>-7.8709677419354848E-2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</row>
    <row r="180" spans="1:32" x14ac:dyDescent="0.2">
      <c r="A180" t="s">
        <v>184</v>
      </c>
      <c r="B180" s="4" t="s">
        <v>10</v>
      </c>
      <c r="C180" s="15" t="s">
        <v>10</v>
      </c>
      <c r="D180" s="5">
        <v>0.22</v>
      </c>
      <c r="E180" s="4">
        <v>0.2</v>
      </c>
      <c r="F180" s="4">
        <v>0.2</v>
      </c>
      <c r="G180" s="4">
        <v>0.2</v>
      </c>
      <c r="H180" s="4">
        <v>0.2</v>
      </c>
      <c r="I180" s="4">
        <v>0.2</v>
      </c>
      <c r="J180" s="4">
        <v>0.2</v>
      </c>
      <c r="K180" s="4">
        <v>0.2</v>
      </c>
      <c r="L180" s="4">
        <v>0.2</v>
      </c>
      <c r="M180" s="4">
        <v>0.1</v>
      </c>
      <c r="N180" s="4">
        <v>0.1</v>
      </c>
      <c r="O180" s="4">
        <v>0.1</v>
      </c>
      <c r="P180" s="4">
        <v>0.1</v>
      </c>
      <c r="Q180" s="4">
        <v>0.1</v>
      </c>
      <c r="R180" s="4">
        <v>0.1</v>
      </c>
      <c r="S180" s="4">
        <v>0.1</v>
      </c>
      <c r="T180" s="4">
        <v>0.1</v>
      </c>
      <c r="U180" s="4">
        <v>0.1</v>
      </c>
      <c r="V180" s="4">
        <v>0.2</v>
      </c>
      <c r="W180" s="4">
        <v>0.2</v>
      </c>
      <c r="X180" s="4">
        <v>0.2</v>
      </c>
      <c r="Y180" s="4">
        <v>0.2</v>
      </c>
      <c r="Z180" s="4">
        <v>0.3</v>
      </c>
      <c r="AA180" s="4">
        <v>0.3</v>
      </c>
      <c r="AB180" s="4">
        <v>0.3</v>
      </c>
      <c r="AC180" s="4">
        <v>0.3</v>
      </c>
      <c r="AD180" s="4">
        <v>0.4</v>
      </c>
      <c r="AE180" s="4">
        <v>0.3</v>
      </c>
      <c r="AF180" s="4">
        <v>0.2</v>
      </c>
    </row>
    <row r="181" spans="1:32" x14ac:dyDescent="0.2">
      <c r="A181" t="s">
        <v>188</v>
      </c>
      <c r="B181" s="4" t="s">
        <v>10</v>
      </c>
      <c r="C181" s="15" t="s">
        <v>10</v>
      </c>
      <c r="D181" s="5">
        <v>-8.7096774193548387E-2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</row>
    <row r="182" spans="1:32" x14ac:dyDescent="0.2">
      <c r="A182" t="s">
        <v>189</v>
      </c>
      <c r="B182" s="4" t="s">
        <v>10</v>
      </c>
      <c r="C182" s="15" t="s">
        <v>10</v>
      </c>
      <c r="D182" s="5">
        <v>0.2790322580645162</v>
      </c>
      <c r="E182" s="4">
        <v>0.2</v>
      </c>
      <c r="F182" s="4">
        <v>0.2</v>
      </c>
      <c r="G182" s="4">
        <v>0.2</v>
      </c>
      <c r="H182" s="4">
        <v>0.3</v>
      </c>
      <c r="I182" s="4">
        <v>0.2</v>
      </c>
      <c r="J182" s="4">
        <v>0.3</v>
      </c>
      <c r="K182" s="4">
        <v>0.3</v>
      </c>
      <c r="L182" s="4">
        <v>0.3</v>
      </c>
      <c r="M182" s="4">
        <v>0.3</v>
      </c>
      <c r="N182" s="4">
        <v>0.2</v>
      </c>
      <c r="O182" s="4">
        <v>0.2</v>
      </c>
      <c r="P182" s="4">
        <v>0.2</v>
      </c>
      <c r="Q182" s="4">
        <v>0.2</v>
      </c>
      <c r="R182" s="4">
        <v>0.2</v>
      </c>
      <c r="S182" s="4">
        <v>0.2</v>
      </c>
      <c r="T182" s="4">
        <v>0.2</v>
      </c>
      <c r="U182" s="4">
        <v>0.2</v>
      </c>
      <c r="V182" s="4">
        <v>0.3</v>
      </c>
      <c r="W182" s="4">
        <v>0.2</v>
      </c>
      <c r="X182" s="4">
        <v>0.3</v>
      </c>
      <c r="Y182" s="4">
        <v>0.5</v>
      </c>
      <c r="Z182" s="4">
        <v>0.3</v>
      </c>
      <c r="AA182" s="4">
        <v>0.3</v>
      </c>
      <c r="AB182" s="4">
        <v>0.3</v>
      </c>
      <c r="AC182" s="4">
        <v>0.3</v>
      </c>
      <c r="AD182" s="4">
        <v>0.3</v>
      </c>
      <c r="AE182" s="4">
        <v>0.3</v>
      </c>
      <c r="AF182" s="4">
        <v>0.3</v>
      </c>
    </row>
    <row r="183" spans="1:32" x14ac:dyDescent="0.2">
      <c r="A183" t="s">
        <v>190</v>
      </c>
      <c r="B183" s="4" t="s">
        <v>10</v>
      </c>
      <c r="C183" s="15" t="s">
        <v>10</v>
      </c>
      <c r="D183" s="5">
        <v>7.5806451612903211E-2</v>
      </c>
      <c r="E183" s="4">
        <v>0.1</v>
      </c>
      <c r="F183" s="4">
        <v>0.1</v>
      </c>
      <c r="G183" s="4">
        <v>0.1</v>
      </c>
      <c r="H183" s="4">
        <v>0</v>
      </c>
      <c r="I183" s="4">
        <v>0</v>
      </c>
      <c r="J183" s="4">
        <v>0.1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</row>
    <row r="184" spans="1:32" x14ac:dyDescent="0.2">
      <c r="A184" t="s">
        <v>456</v>
      </c>
      <c r="C184" s="15" t="s">
        <v>10</v>
      </c>
      <c r="D184" s="5">
        <v>-2.7741935483870963E-2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</row>
    <row r="185" spans="1:32" x14ac:dyDescent="0.2">
      <c r="A185" t="s">
        <v>186</v>
      </c>
      <c r="B185" s="4" t="s">
        <v>10</v>
      </c>
      <c r="C185" s="15" t="s">
        <v>10</v>
      </c>
      <c r="D185" s="5">
        <v>0.14483870967741935</v>
      </c>
      <c r="E185" s="4">
        <v>0.2</v>
      </c>
      <c r="F185" s="4">
        <v>0.2</v>
      </c>
      <c r="G185" s="4">
        <v>0.2</v>
      </c>
      <c r="H185" s="4">
        <v>0.2</v>
      </c>
      <c r="I185" s="4">
        <v>0.2</v>
      </c>
      <c r="J185" s="4">
        <v>0.2</v>
      </c>
      <c r="K185" s="4">
        <v>0.2</v>
      </c>
      <c r="L185" s="4">
        <v>0.2</v>
      </c>
      <c r="M185" s="4">
        <v>0.2</v>
      </c>
      <c r="N185" s="4">
        <v>0.1</v>
      </c>
      <c r="O185" s="4">
        <v>0.1</v>
      </c>
      <c r="P185" s="4">
        <v>0.1</v>
      </c>
      <c r="Q185" s="4">
        <v>0.1</v>
      </c>
      <c r="R185" s="4">
        <v>0.1</v>
      </c>
      <c r="S185" s="4">
        <v>0.1</v>
      </c>
      <c r="T185" s="4">
        <v>0.1</v>
      </c>
      <c r="U185" s="4">
        <v>0.1</v>
      </c>
      <c r="V185" s="4">
        <v>0.1</v>
      </c>
      <c r="W185" s="4">
        <v>0.1</v>
      </c>
      <c r="X185" s="4">
        <v>0.2</v>
      </c>
      <c r="Y185" s="4">
        <v>0.2</v>
      </c>
      <c r="Z185" s="4">
        <v>0.1</v>
      </c>
      <c r="AA185" s="4">
        <v>0.1</v>
      </c>
      <c r="AB185" s="4">
        <v>0.1</v>
      </c>
      <c r="AC185" s="4">
        <v>0.1</v>
      </c>
      <c r="AD185" s="4">
        <v>0.1</v>
      </c>
      <c r="AE185" s="4">
        <v>0.1</v>
      </c>
      <c r="AF185" s="4">
        <v>0.2</v>
      </c>
    </row>
    <row r="186" spans="1:32" x14ac:dyDescent="0.2">
      <c r="A186" t="s">
        <v>457</v>
      </c>
      <c r="C186" s="15" t="s">
        <v>10</v>
      </c>
      <c r="D186" s="5">
        <v>0.3941935483870968</v>
      </c>
      <c r="E186" s="4">
        <v>0.6</v>
      </c>
      <c r="F186" s="4">
        <v>0.5</v>
      </c>
      <c r="G186" s="4">
        <v>0.4</v>
      </c>
      <c r="H186" s="4">
        <v>0.3</v>
      </c>
      <c r="I186" s="4">
        <v>0.4</v>
      </c>
      <c r="J186" s="4">
        <v>0.6</v>
      </c>
      <c r="K186" s="4">
        <v>0.6</v>
      </c>
      <c r="L186" s="4">
        <v>0.5</v>
      </c>
      <c r="M186" s="4">
        <v>0.4</v>
      </c>
      <c r="N186" s="4">
        <v>0.4</v>
      </c>
      <c r="O186" s="4">
        <v>0.4</v>
      </c>
      <c r="P186" s="4">
        <v>0.4</v>
      </c>
      <c r="Q186" s="4">
        <v>0.5</v>
      </c>
      <c r="R186" s="4">
        <v>1</v>
      </c>
      <c r="S186" s="4">
        <v>0.9</v>
      </c>
      <c r="T186" s="4">
        <v>0.8</v>
      </c>
      <c r="U186" s="4">
        <v>0.7</v>
      </c>
      <c r="V186" s="4">
        <v>0.7</v>
      </c>
      <c r="W186" s="4">
        <v>0.7</v>
      </c>
      <c r="X186" s="4">
        <v>0.7</v>
      </c>
      <c r="Y186" s="4">
        <v>0.7</v>
      </c>
      <c r="Z186" s="4">
        <v>0.7</v>
      </c>
      <c r="AA186" s="4">
        <v>0.6</v>
      </c>
      <c r="AB186" s="4">
        <v>0.6</v>
      </c>
      <c r="AC186" s="4">
        <v>0.6</v>
      </c>
      <c r="AD186" s="4">
        <v>0.6</v>
      </c>
      <c r="AE186" s="4">
        <v>0.7</v>
      </c>
      <c r="AF186" s="4">
        <v>0.6</v>
      </c>
    </row>
    <row r="187" spans="1:32" x14ac:dyDescent="0.2">
      <c r="A187" t="s">
        <v>458</v>
      </c>
      <c r="C187" s="15" t="s">
        <v>10</v>
      </c>
      <c r="D187" s="5">
        <v>0.14387096774193545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</row>
    <row r="188" spans="1:32" x14ac:dyDescent="0.2">
      <c r="A188" t="s">
        <v>459</v>
      </c>
      <c r="C188" s="15" t="s">
        <v>10</v>
      </c>
      <c r="D188" s="5">
        <v>6.4516129032257945E-4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</row>
    <row r="189" spans="1:32" x14ac:dyDescent="0.2">
      <c r="A189" t="s">
        <v>460</v>
      </c>
      <c r="C189" s="15" t="s">
        <v>10</v>
      </c>
      <c r="D189" s="5">
        <v>-4.1935483870967752E-2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</row>
    <row r="190" spans="1:32" x14ac:dyDescent="0.2">
      <c r="A190" t="s">
        <v>461</v>
      </c>
      <c r="C190" s="15" t="s">
        <v>10</v>
      </c>
      <c r="D190" s="5">
        <v>0.57387096774193536</v>
      </c>
      <c r="E190" s="4">
        <v>0.5</v>
      </c>
      <c r="F190" s="4">
        <v>0.5</v>
      </c>
      <c r="G190" s="4">
        <v>0.5</v>
      </c>
      <c r="H190" s="4">
        <v>0.5</v>
      </c>
      <c r="I190" s="4">
        <v>0.5</v>
      </c>
      <c r="J190" s="4">
        <v>0.5</v>
      </c>
      <c r="K190" s="4">
        <v>0.5</v>
      </c>
      <c r="L190" s="4">
        <v>0.5</v>
      </c>
      <c r="M190" s="4">
        <v>0.5</v>
      </c>
      <c r="N190" s="4">
        <v>0.5</v>
      </c>
      <c r="O190" s="4">
        <v>0.5</v>
      </c>
      <c r="P190" s="4">
        <v>0.5</v>
      </c>
      <c r="Q190" s="4">
        <v>0.5</v>
      </c>
      <c r="R190" s="4">
        <v>0.5</v>
      </c>
      <c r="S190" s="4">
        <v>0.5</v>
      </c>
      <c r="T190" s="4">
        <v>0.5</v>
      </c>
      <c r="U190" s="4">
        <v>0.5</v>
      </c>
      <c r="V190" s="4">
        <v>0.5</v>
      </c>
      <c r="W190" s="4">
        <v>0.5</v>
      </c>
      <c r="X190" s="4">
        <v>0.5</v>
      </c>
      <c r="Y190" s="4">
        <v>0.5</v>
      </c>
      <c r="Z190" s="4">
        <v>0.5</v>
      </c>
      <c r="AA190" s="4">
        <v>0.5</v>
      </c>
      <c r="AB190" s="4">
        <v>0.5</v>
      </c>
      <c r="AC190" s="4">
        <v>0.5</v>
      </c>
      <c r="AD190" s="4">
        <v>0.5</v>
      </c>
      <c r="AE190" s="4">
        <v>0.5</v>
      </c>
      <c r="AF190" s="4">
        <v>0.5</v>
      </c>
    </row>
    <row r="191" spans="1:32" x14ac:dyDescent="0.2">
      <c r="A191" t="s">
        <v>192</v>
      </c>
      <c r="B191" s="4" t="s">
        <v>10</v>
      </c>
      <c r="C191" s="15" t="s">
        <v>10</v>
      </c>
      <c r="D191" s="5">
        <v>3.2354838709677423</v>
      </c>
      <c r="E191" s="4">
        <v>4.5</v>
      </c>
      <c r="F191" s="4">
        <v>4</v>
      </c>
      <c r="G191" s="4">
        <v>3.5</v>
      </c>
      <c r="H191" s="4">
        <v>3.5</v>
      </c>
      <c r="I191" s="4">
        <v>3.3</v>
      </c>
      <c r="J191" s="4">
        <v>3.7</v>
      </c>
      <c r="K191" s="4">
        <v>3.1</v>
      </c>
      <c r="L191" s="4">
        <v>3.3</v>
      </c>
      <c r="M191" s="4">
        <v>3.2</v>
      </c>
      <c r="N191" s="4">
        <v>3</v>
      </c>
      <c r="O191" s="4">
        <v>3</v>
      </c>
      <c r="P191" s="4">
        <v>3.2</v>
      </c>
      <c r="Q191" s="4">
        <v>3.4</v>
      </c>
      <c r="R191" s="4">
        <v>3.3</v>
      </c>
      <c r="S191" s="4">
        <v>3.1</v>
      </c>
      <c r="T191" s="4">
        <v>3.1</v>
      </c>
      <c r="U191" s="4">
        <v>3.1</v>
      </c>
      <c r="V191" s="4">
        <v>3</v>
      </c>
      <c r="W191" s="4">
        <v>2.9</v>
      </c>
      <c r="X191" s="4">
        <v>3</v>
      </c>
      <c r="Y191" s="4">
        <v>2.9</v>
      </c>
      <c r="Z191" s="4">
        <v>2.8</v>
      </c>
      <c r="AA191" s="4">
        <v>2.8</v>
      </c>
      <c r="AB191" s="4">
        <v>2.8</v>
      </c>
      <c r="AC191" s="4">
        <v>2.7</v>
      </c>
      <c r="AD191" s="4">
        <v>2.7</v>
      </c>
      <c r="AE191" s="4">
        <v>2.7</v>
      </c>
      <c r="AF191" s="4">
        <v>3.2</v>
      </c>
    </row>
    <row r="192" spans="1:32" x14ac:dyDescent="0.2">
      <c r="A192" t="s">
        <v>462</v>
      </c>
      <c r="C192" s="15" t="s">
        <v>10</v>
      </c>
      <c r="D192" s="5">
        <v>0.32387096774193552</v>
      </c>
      <c r="E192" s="4">
        <v>0.3</v>
      </c>
      <c r="F192" s="4">
        <v>0.3</v>
      </c>
      <c r="G192" s="4">
        <v>0.3</v>
      </c>
      <c r="H192" s="4">
        <v>0.3</v>
      </c>
      <c r="I192" s="4">
        <v>0.3</v>
      </c>
      <c r="J192" s="4">
        <v>0.3</v>
      </c>
      <c r="K192" s="4">
        <v>0.3</v>
      </c>
      <c r="L192" s="4">
        <v>0.3</v>
      </c>
      <c r="M192" s="4">
        <v>0.3</v>
      </c>
      <c r="N192" s="4">
        <v>0.3</v>
      </c>
      <c r="O192" s="4">
        <v>0.3</v>
      </c>
      <c r="P192" s="4">
        <v>0.3</v>
      </c>
      <c r="Q192" s="4">
        <v>0.3</v>
      </c>
      <c r="R192" s="4">
        <v>0.3</v>
      </c>
      <c r="S192" s="4">
        <v>0.3</v>
      </c>
      <c r="T192" s="4">
        <v>0.3</v>
      </c>
      <c r="U192" s="4">
        <v>0.3</v>
      </c>
      <c r="V192" s="4">
        <v>0.3</v>
      </c>
      <c r="W192" s="4">
        <v>0.3</v>
      </c>
      <c r="X192" s="4">
        <v>0.3</v>
      </c>
      <c r="Y192" s="4">
        <v>0.3</v>
      </c>
      <c r="Z192" s="4">
        <v>0.3</v>
      </c>
      <c r="AA192" s="4">
        <v>0.3</v>
      </c>
      <c r="AB192" s="4">
        <v>0.3</v>
      </c>
      <c r="AC192" s="4">
        <v>0.3</v>
      </c>
      <c r="AD192" s="4">
        <v>0.3</v>
      </c>
      <c r="AE192" s="4">
        <v>0.3</v>
      </c>
      <c r="AF192" s="4">
        <v>0.3</v>
      </c>
    </row>
    <row r="193" spans="1:32" x14ac:dyDescent="0.2">
      <c r="A193" t="s">
        <v>193</v>
      </c>
      <c r="B193" s="4" t="s">
        <v>10</v>
      </c>
      <c r="C193" s="15" t="s">
        <v>10</v>
      </c>
      <c r="D193" s="5">
        <v>0.81064516129032238</v>
      </c>
      <c r="E193" s="4">
        <v>1</v>
      </c>
      <c r="F193" s="4">
        <v>0.9</v>
      </c>
      <c r="G193" s="4">
        <v>0.9</v>
      </c>
      <c r="H193" s="4">
        <v>0.8</v>
      </c>
      <c r="I193" s="4">
        <v>0.9</v>
      </c>
      <c r="J193" s="4">
        <v>0.9</v>
      </c>
      <c r="K193" s="4">
        <v>0.9</v>
      </c>
      <c r="L193" s="4">
        <v>0.9</v>
      </c>
      <c r="M193" s="4">
        <v>0.9</v>
      </c>
      <c r="N193" s="4">
        <v>0.9</v>
      </c>
      <c r="O193" s="4">
        <v>0.9</v>
      </c>
      <c r="P193" s="4">
        <v>0.9</v>
      </c>
      <c r="Q193" s="4">
        <v>0.9</v>
      </c>
      <c r="R193" s="4">
        <v>0.9</v>
      </c>
      <c r="S193" s="4">
        <v>0.9</v>
      </c>
      <c r="T193" s="4">
        <v>0.9</v>
      </c>
      <c r="U193" s="4">
        <v>0.9</v>
      </c>
      <c r="V193" s="4">
        <v>0.9</v>
      </c>
      <c r="W193" s="4">
        <v>0.8</v>
      </c>
      <c r="X193" s="4">
        <v>0.8</v>
      </c>
      <c r="Y193" s="4">
        <v>0.8</v>
      </c>
      <c r="Z193" s="4">
        <v>0.8</v>
      </c>
      <c r="AA193" s="4">
        <v>0.8</v>
      </c>
      <c r="AB193" s="4">
        <v>0.8</v>
      </c>
      <c r="AC193" s="4">
        <v>0.8</v>
      </c>
      <c r="AD193" s="4">
        <v>0.8</v>
      </c>
      <c r="AE193" s="4">
        <v>0.8</v>
      </c>
      <c r="AF193" s="4">
        <v>0.9</v>
      </c>
    </row>
    <row r="194" spans="1:32" x14ac:dyDescent="0.2">
      <c r="A194" t="s">
        <v>194</v>
      </c>
      <c r="B194" s="4" t="s">
        <v>10</v>
      </c>
      <c r="C194" s="15" t="s">
        <v>10</v>
      </c>
      <c r="D194" s="5">
        <v>9.7590322580645168</v>
      </c>
      <c r="E194" s="4">
        <v>10.3</v>
      </c>
      <c r="F194" s="4">
        <v>9.6</v>
      </c>
      <c r="G194" s="4">
        <v>9</v>
      </c>
      <c r="H194" s="4">
        <v>8.8000000000000007</v>
      </c>
      <c r="I194" s="4">
        <v>9.6</v>
      </c>
      <c r="J194" s="4">
        <v>10</v>
      </c>
      <c r="K194" s="4">
        <v>10.6</v>
      </c>
      <c r="L194" s="4">
        <v>8.9</v>
      </c>
      <c r="M194" s="4">
        <v>9.3000000000000007</v>
      </c>
      <c r="N194" s="4">
        <v>9.1</v>
      </c>
      <c r="O194" s="4">
        <v>9.6999999999999993</v>
      </c>
      <c r="P194" s="4">
        <v>10.4</v>
      </c>
      <c r="Q194" s="4">
        <v>11.1</v>
      </c>
      <c r="R194" s="4">
        <v>10.9</v>
      </c>
      <c r="S194" s="4">
        <v>12.6</v>
      </c>
      <c r="T194" s="4">
        <v>12.9</v>
      </c>
      <c r="U194" s="4">
        <v>13.2</v>
      </c>
      <c r="V194" s="4">
        <v>12.9</v>
      </c>
      <c r="W194" s="4">
        <v>12.9</v>
      </c>
      <c r="X194" s="4">
        <v>13.2</v>
      </c>
      <c r="Y194" s="4">
        <v>12.7</v>
      </c>
      <c r="Z194" s="4">
        <v>11.9</v>
      </c>
      <c r="AA194" s="4">
        <v>12.4</v>
      </c>
      <c r="AB194" s="4">
        <v>12.1</v>
      </c>
      <c r="AC194" s="4">
        <v>12.2</v>
      </c>
      <c r="AD194" s="4">
        <v>12.6</v>
      </c>
      <c r="AE194" s="4">
        <v>12.8</v>
      </c>
      <c r="AF194" s="4">
        <v>11.2</v>
      </c>
    </row>
    <row r="195" spans="1:32" x14ac:dyDescent="0.2">
      <c r="A195" t="s">
        <v>195</v>
      </c>
      <c r="B195" s="4" t="s">
        <v>10</v>
      </c>
      <c r="C195" s="15" t="s">
        <v>10</v>
      </c>
      <c r="D195" s="5">
        <v>4.040322580645161</v>
      </c>
      <c r="E195" s="4">
        <v>5.0999999999999996</v>
      </c>
      <c r="F195" s="4">
        <v>4.5999999999999996</v>
      </c>
      <c r="G195" s="4">
        <v>4.0999999999999996</v>
      </c>
      <c r="H195" s="4">
        <v>4</v>
      </c>
      <c r="I195" s="4">
        <v>4.2</v>
      </c>
      <c r="J195" s="4">
        <v>4.0999999999999996</v>
      </c>
      <c r="K195" s="4">
        <v>4.4000000000000004</v>
      </c>
      <c r="L195" s="4">
        <v>3.6</v>
      </c>
      <c r="M195" s="4">
        <v>4</v>
      </c>
      <c r="N195" s="4">
        <v>3.7</v>
      </c>
      <c r="O195" s="4">
        <v>3.9</v>
      </c>
      <c r="P195" s="4">
        <v>3.7</v>
      </c>
      <c r="Q195" s="4">
        <v>4</v>
      </c>
      <c r="R195" s="4">
        <v>3.9</v>
      </c>
      <c r="S195" s="4">
        <v>3.8</v>
      </c>
      <c r="T195" s="4">
        <v>3.7</v>
      </c>
      <c r="U195" s="4">
        <v>3.8</v>
      </c>
      <c r="V195" s="4">
        <v>4</v>
      </c>
      <c r="W195" s="4">
        <v>3.8</v>
      </c>
      <c r="X195" s="4">
        <v>4</v>
      </c>
      <c r="Y195" s="4">
        <v>4.0999999999999996</v>
      </c>
      <c r="Z195" s="4">
        <v>4.0999999999999996</v>
      </c>
      <c r="AA195" s="4">
        <v>4.9000000000000004</v>
      </c>
      <c r="AB195" s="4">
        <v>4.9000000000000004</v>
      </c>
      <c r="AC195" s="4">
        <v>4.9000000000000004</v>
      </c>
      <c r="AD195" s="4">
        <v>6.7</v>
      </c>
      <c r="AE195" s="4">
        <v>5</v>
      </c>
      <c r="AF195" s="4">
        <v>4.3</v>
      </c>
    </row>
    <row r="196" spans="1:32" x14ac:dyDescent="0.2">
      <c r="A196" t="s">
        <v>196</v>
      </c>
      <c r="B196" s="4" t="s">
        <v>10</v>
      </c>
      <c r="C196" s="15" t="s">
        <v>10</v>
      </c>
      <c r="D196" s="5">
        <v>2.3225806451612905</v>
      </c>
      <c r="E196" s="4">
        <v>3.9</v>
      </c>
      <c r="F196" s="4">
        <v>3.8</v>
      </c>
      <c r="G196" s="4">
        <v>3.7</v>
      </c>
      <c r="H196" s="4">
        <v>3.6</v>
      </c>
      <c r="I196" s="4">
        <v>3.6</v>
      </c>
      <c r="J196" s="4">
        <v>3.3</v>
      </c>
      <c r="K196" s="4">
        <v>3.1</v>
      </c>
      <c r="L196" s="4">
        <v>2.9</v>
      </c>
      <c r="M196" s="4">
        <v>3.1</v>
      </c>
      <c r="N196" s="4">
        <v>2.9</v>
      </c>
      <c r="O196" s="4">
        <v>3.1</v>
      </c>
      <c r="P196" s="4">
        <v>3.3</v>
      </c>
      <c r="Q196" s="4">
        <v>3.3</v>
      </c>
      <c r="R196" s="4">
        <v>3.5</v>
      </c>
      <c r="S196" s="4">
        <v>3.8</v>
      </c>
      <c r="T196" s="4">
        <v>3.5</v>
      </c>
      <c r="U196" s="4">
        <v>3.5</v>
      </c>
      <c r="V196" s="4">
        <v>3.5</v>
      </c>
      <c r="W196" s="4">
        <v>3.8</v>
      </c>
      <c r="X196" s="4">
        <v>4</v>
      </c>
      <c r="Y196" s="4">
        <v>4</v>
      </c>
      <c r="Z196" s="4">
        <v>3.7</v>
      </c>
      <c r="AA196" s="4">
        <v>3.6</v>
      </c>
      <c r="AB196" s="4">
        <v>3.6</v>
      </c>
      <c r="AC196" s="4">
        <v>3.5</v>
      </c>
      <c r="AD196" s="4">
        <v>4</v>
      </c>
      <c r="AE196" s="4">
        <v>3.8</v>
      </c>
      <c r="AF196" s="4">
        <v>3.5</v>
      </c>
    </row>
    <row r="197" spans="1:32" x14ac:dyDescent="0.2">
      <c r="A197" t="s">
        <v>197</v>
      </c>
      <c r="B197" s="4" t="s">
        <v>10</v>
      </c>
      <c r="C197" s="15" t="s">
        <v>10</v>
      </c>
      <c r="D197" s="5">
        <v>0.24322580645161287</v>
      </c>
      <c r="E197" s="4">
        <v>0.2</v>
      </c>
      <c r="F197" s="4">
        <v>0.2</v>
      </c>
      <c r="G197" s="4">
        <v>0.2</v>
      </c>
      <c r="H197" s="4">
        <v>0.2</v>
      </c>
      <c r="I197" s="4">
        <v>0.2</v>
      </c>
      <c r="J197" s="4">
        <v>0.2</v>
      </c>
      <c r="K197" s="4">
        <v>0.2</v>
      </c>
      <c r="L197" s="4">
        <v>0.2</v>
      </c>
      <c r="M197" s="4">
        <v>0.2</v>
      </c>
      <c r="N197" s="4">
        <v>0.2</v>
      </c>
      <c r="O197" s="4">
        <v>0.2</v>
      </c>
      <c r="P197" s="4">
        <v>0.2</v>
      </c>
      <c r="Q197" s="4">
        <v>0.2</v>
      </c>
      <c r="R197" s="4">
        <v>0.2</v>
      </c>
      <c r="S197" s="4">
        <v>0.2</v>
      </c>
      <c r="T197" s="4">
        <v>0.2</v>
      </c>
      <c r="U197" s="4">
        <v>0.2</v>
      </c>
      <c r="V197" s="4">
        <v>0.2</v>
      </c>
      <c r="W197" s="4">
        <v>0.2</v>
      </c>
      <c r="X197" s="4">
        <v>0.2</v>
      </c>
      <c r="Y197" s="4">
        <v>0.2</v>
      </c>
      <c r="Z197" s="4">
        <v>0.2</v>
      </c>
      <c r="AA197" s="4">
        <v>0.2</v>
      </c>
      <c r="AB197" s="4">
        <v>0.2</v>
      </c>
      <c r="AC197" s="4">
        <v>0.2</v>
      </c>
      <c r="AD197" s="4">
        <v>0.2</v>
      </c>
      <c r="AE197" s="4">
        <v>0.2</v>
      </c>
      <c r="AF197" s="4">
        <v>0.2</v>
      </c>
    </row>
    <row r="198" spans="1:32" x14ac:dyDescent="0.2">
      <c r="A198" t="s">
        <v>198</v>
      </c>
      <c r="B198" s="4" t="s">
        <v>10</v>
      </c>
      <c r="C198" s="15" t="s">
        <v>10</v>
      </c>
      <c r="D198" s="5">
        <v>0.98161290322580663</v>
      </c>
      <c r="E198" s="4">
        <v>1.2</v>
      </c>
      <c r="F198" s="4">
        <v>1.2</v>
      </c>
      <c r="G198" s="4">
        <v>1.1000000000000001</v>
      </c>
      <c r="H198" s="4">
        <v>1.2</v>
      </c>
      <c r="I198" s="4">
        <v>1.2</v>
      </c>
      <c r="J198" s="4">
        <v>1.1000000000000001</v>
      </c>
      <c r="K198" s="4">
        <v>1.1000000000000001</v>
      </c>
      <c r="L198" s="4">
        <v>1.1000000000000001</v>
      </c>
      <c r="M198" s="4">
        <v>1.1000000000000001</v>
      </c>
      <c r="N198" s="4">
        <v>1.1000000000000001</v>
      </c>
      <c r="O198" s="4">
        <v>1.1000000000000001</v>
      </c>
      <c r="P198" s="4">
        <v>1.3</v>
      </c>
      <c r="Q198" s="4">
        <v>1.3</v>
      </c>
      <c r="R198" s="4">
        <v>1.3</v>
      </c>
      <c r="S198" s="4">
        <v>1.3</v>
      </c>
      <c r="T198" s="4">
        <v>1.3</v>
      </c>
      <c r="U198" s="4">
        <v>1.4</v>
      </c>
      <c r="V198" s="4">
        <v>1.4</v>
      </c>
      <c r="W198" s="4">
        <v>1.4</v>
      </c>
      <c r="X198" s="4">
        <v>1.4</v>
      </c>
      <c r="Y198" s="4">
        <v>1.3</v>
      </c>
      <c r="Z198" s="4">
        <v>1.3</v>
      </c>
      <c r="AA198" s="4">
        <v>1.4</v>
      </c>
      <c r="AB198" s="4">
        <v>1.3</v>
      </c>
      <c r="AC198" s="4">
        <v>1.3</v>
      </c>
      <c r="AD198" s="4">
        <v>1.4</v>
      </c>
      <c r="AE198" s="4">
        <v>1.3</v>
      </c>
      <c r="AF198" s="4">
        <v>1.3</v>
      </c>
    </row>
    <row r="199" spans="1:32" x14ac:dyDescent="0.2">
      <c r="A199" t="s">
        <v>199</v>
      </c>
      <c r="B199" s="4" t="s">
        <v>10</v>
      </c>
      <c r="C199" s="15" t="s">
        <v>10</v>
      </c>
      <c r="D199" s="5">
        <v>2.7148387096774189</v>
      </c>
      <c r="E199" s="4">
        <v>4.0999999999999996</v>
      </c>
      <c r="F199" s="4">
        <v>4</v>
      </c>
      <c r="G199" s="4">
        <v>3.9</v>
      </c>
      <c r="H199" s="4">
        <v>3.9</v>
      </c>
      <c r="I199" s="4">
        <v>3.8</v>
      </c>
      <c r="J199" s="4">
        <v>4</v>
      </c>
      <c r="K199" s="4">
        <v>3.8</v>
      </c>
      <c r="L199" s="4">
        <v>3.7</v>
      </c>
      <c r="M199" s="4">
        <v>3.6</v>
      </c>
      <c r="N199" s="4">
        <v>3.4</v>
      </c>
      <c r="O199" s="4">
        <v>3.8</v>
      </c>
      <c r="P199" s="4">
        <v>4</v>
      </c>
      <c r="Q199" s="4">
        <v>3.9</v>
      </c>
      <c r="R199" s="4">
        <v>3.8</v>
      </c>
      <c r="S199" s="4">
        <v>3.6</v>
      </c>
      <c r="T199" s="4">
        <v>3.4</v>
      </c>
      <c r="U199" s="4">
        <v>3.5</v>
      </c>
      <c r="V199" s="4">
        <v>3.6</v>
      </c>
      <c r="W199" s="4">
        <v>3.7</v>
      </c>
      <c r="X199" s="4">
        <v>3.6</v>
      </c>
      <c r="Y199" s="4">
        <v>3.4</v>
      </c>
      <c r="Z199" s="4">
        <v>3.2</v>
      </c>
      <c r="AA199" s="4">
        <v>3.4</v>
      </c>
      <c r="AB199" s="4">
        <v>3.5</v>
      </c>
      <c r="AC199" s="4">
        <v>3.4</v>
      </c>
      <c r="AD199" s="4">
        <v>4.4000000000000004</v>
      </c>
      <c r="AE199" s="4">
        <v>5.2</v>
      </c>
      <c r="AF199" s="4">
        <v>3.8</v>
      </c>
    </row>
    <row r="200" spans="1:32" x14ac:dyDescent="0.2">
      <c r="A200" t="s">
        <v>463</v>
      </c>
      <c r="C200" s="15" t="s">
        <v>10</v>
      </c>
      <c r="D200" s="5">
        <v>-2.7096774193548386E-2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</row>
    <row r="201" spans="1:32" x14ac:dyDescent="0.2">
      <c r="A201" t="s">
        <v>464</v>
      </c>
      <c r="C201" s="15" t="s">
        <v>10</v>
      </c>
      <c r="D201" s="5">
        <v>2.5380645161290314</v>
      </c>
      <c r="E201" s="4">
        <v>2.5</v>
      </c>
      <c r="F201" s="4">
        <v>2.5</v>
      </c>
      <c r="G201" s="4">
        <v>2.5</v>
      </c>
      <c r="H201" s="4">
        <v>2.5</v>
      </c>
      <c r="I201" s="4">
        <v>2.5</v>
      </c>
      <c r="J201" s="4">
        <v>2.5</v>
      </c>
      <c r="K201" s="4">
        <v>2.5</v>
      </c>
      <c r="L201" s="4">
        <v>2.5</v>
      </c>
      <c r="M201" s="4">
        <v>2.5</v>
      </c>
      <c r="N201" s="4">
        <v>2.5</v>
      </c>
      <c r="O201" s="4">
        <v>2.5</v>
      </c>
      <c r="P201" s="4">
        <v>2.5</v>
      </c>
      <c r="Q201" s="4">
        <v>2.5</v>
      </c>
      <c r="R201" s="4">
        <v>2.5</v>
      </c>
      <c r="S201" s="4">
        <v>2.5</v>
      </c>
      <c r="T201" s="4">
        <v>2.5</v>
      </c>
      <c r="U201" s="4">
        <v>2.5</v>
      </c>
      <c r="V201" s="4">
        <v>2.5</v>
      </c>
      <c r="W201" s="4">
        <v>2.5</v>
      </c>
      <c r="X201" s="4">
        <v>2.5</v>
      </c>
      <c r="Y201" s="4">
        <v>2.5</v>
      </c>
      <c r="Z201" s="4">
        <v>2.5</v>
      </c>
      <c r="AA201" s="4">
        <v>2.5</v>
      </c>
      <c r="AB201" s="4">
        <v>2.5</v>
      </c>
      <c r="AC201" s="4">
        <v>2.5</v>
      </c>
      <c r="AD201" s="4">
        <v>2.5</v>
      </c>
      <c r="AE201" s="4">
        <v>2.5</v>
      </c>
      <c r="AF201" s="4">
        <v>2.5</v>
      </c>
    </row>
    <row r="202" spans="1:32" x14ac:dyDescent="0.2">
      <c r="A202" t="s">
        <v>118</v>
      </c>
      <c r="B202" s="4" t="s">
        <v>9</v>
      </c>
      <c r="C202" s="15" t="s">
        <v>9</v>
      </c>
      <c r="D202" s="5">
        <v>24.992258064516125</v>
      </c>
      <c r="E202" s="4">
        <v>22.6</v>
      </c>
      <c r="F202" s="4">
        <v>23.1</v>
      </c>
      <c r="G202" s="4">
        <v>23.6</v>
      </c>
      <c r="H202" s="4">
        <v>24.1</v>
      </c>
      <c r="I202" s="4">
        <v>24.6</v>
      </c>
      <c r="J202" s="4">
        <v>25.2</v>
      </c>
      <c r="K202" s="4">
        <v>24.1</v>
      </c>
      <c r="L202" s="4">
        <v>25.2</v>
      </c>
      <c r="M202" s="4">
        <v>25.5</v>
      </c>
      <c r="N202" s="4">
        <v>23.9</v>
      </c>
      <c r="O202" s="4">
        <v>23.2</v>
      </c>
      <c r="P202" s="4">
        <v>28</v>
      </c>
      <c r="Q202" s="4">
        <v>32.799999999999997</v>
      </c>
      <c r="R202" s="4">
        <v>36.799999999999997</v>
      </c>
      <c r="S202" s="4">
        <v>32.6</v>
      </c>
      <c r="T202" s="4">
        <v>32.299999999999997</v>
      </c>
      <c r="U202" s="4">
        <v>32</v>
      </c>
      <c r="V202" s="4">
        <v>30.4</v>
      </c>
      <c r="W202" s="4">
        <v>29.6</v>
      </c>
      <c r="X202" s="4">
        <v>28.3</v>
      </c>
      <c r="Y202" s="4">
        <v>28.1</v>
      </c>
      <c r="Z202" s="4">
        <v>28.5</v>
      </c>
      <c r="AA202" s="4">
        <v>27.9</v>
      </c>
      <c r="AB202" s="4">
        <v>30.1</v>
      </c>
      <c r="AC202" s="4">
        <v>30.1</v>
      </c>
      <c r="AD202" s="4">
        <v>31.6</v>
      </c>
      <c r="AE202" s="4">
        <v>32.6</v>
      </c>
      <c r="AF202" s="4">
        <v>28</v>
      </c>
    </row>
    <row r="203" spans="1:32" x14ac:dyDescent="0.2">
      <c r="A203" t="s">
        <v>117</v>
      </c>
      <c r="B203" s="4" t="s">
        <v>9</v>
      </c>
      <c r="C203" s="15" t="s">
        <v>9</v>
      </c>
      <c r="D203" s="5">
        <v>2.4045161290322579</v>
      </c>
      <c r="E203" s="4">
        <v>2.1</v>
      </c>
      <c r="F203" s="4">
        <v>2.1</v>
      </c>
      <c r="G203" s="4">
        <v>2.1</v>
      </c>
      <c r="H203" s="4">
        <v>2.2999999999999998</v>
      </c>
      <c r="I203" s="4">
        <v>1.8</v>
      </c>
      <c r="J203" s="4">
        <v>2</v>
      </c>
      <c r="K203" s="4">
        <v>2</v>
      </c>
      <c r="L203" s="4">
        <v>2.1</v>
      </c>
      <c r="M203" s="4">
        <v>2.1</v>
      </c>
      <c r="N203" s="4">
        <v>2</v>
      </c>
      <c r="O203" s="4">
        <v>2.2999999999999998</v>
      </c>
      <c r="P203" s="4">
        <v>2.5</v>
      </c>
      <c r="Q203" s="4">
        <v>2.8</v>
      </c>
      <c r="R203" s="4">
        <v>2.8</v>
      </c>
      <c r="S203" s="4">
        <v>2.4</v>
      </c>
      <c r="T203" s="4">
        <v>2.2999999999999998</v>
      </c>
      <c r="U203" s="4">
        <v>2.4</v>
      </c>
      <c r="V203" s="4">
        <v>2.5</v>
      </c>
      <c r="W203" s="4">
        <v>2.2999999999999998</v>
      </c>
      <c r="X203" s="4">
        <v>2.5</v>
      </c>
      <c r="Y203" s="4">
        <v>2.2999999999999998</v>
      </c>
      <c r="Z203" s="4">
        <v>2.1</v>
      </c>
      <c r="AA203" s="4">
        <v>2.4</v>
      </c>
      <c r="AB203" s="4">
        <v>2.6</v>
      </c>
      <c r="AC203" s="4">
        <v>2.6</v>
      </c>
      <c r="AD203" s="4">
        <v>2.8</v>
      </c>
      <c r="AE203" s="4">
        <v>3.2</v>
      </c>
      <c r="AF203" s="4">
        <v>2.4</v>
      </c>
    </row>
    <row r="204" spans="1:32" x14ac:dyDescent="0.2">
      <c r="A204" t="s">
        <v>116</v>
      </c>
      <c r="B204" s="4" t="s">
        <v>9</v>
      </c>
      <c r="C204" s="15" t="s">
        <v>9</v>
      </c>
      <c r="D204" s="5">
        <v>-9.6774193548388615E-4</v>
      </c>
      <c r="E204" s="4">
        <v>2.2000000000000002</v>
      </c>
      <c r="F204" s="4">
        <v>2.2000000000000002</v>
      </c>
      <c r="G204" s="4">
        <v>2.2000000000000002</v>
      </c>
      <c r="H204" s="4">
        <v>2.1</v>
      </c>
      <c r="I204" s="4">
        <v>1.9</v>
      </c>
      <c r="J204" s="4">
        <v>1.8</v>
      </c>
      <c r="K204" s="4">
        <v>2.1</v>
      </c>
      <c r="L204" s="4">
        <v>1.8</v>
      </c>
      <c r="M204" s="4">
        <v>1.9</v>
      </c>
      <c r="N204" s="4">
        <v>1.7</v>
      </c>
      <c r="O204" s="4">
        <v>1.6</v>
      </c>
      <c r="P204" s="4">
        <v>1.5</v>
      </c>
      <c r="Q204" s="4">
        <v>1.9</v>
      </c>
      <c r="R204" s="4">
        <v>2.1</v>
      </c>
      <c r="S204" s="4">
        <v>2.4</v>
      </c>
      <c r="T204" s="4">
        <v>2.1</v>
      </c>
      <c r="U204" s="4">
        <v>2.2999999999999998</v>
      </c>
      <c r="V204" s="4">
        <v>2.8</v>
      </c>
      <c r="W204" s="4">
        <v>3</v>
      </c>
      <c r="X204" s="4">
        <v>3.6</v>
      </c>
      <c r="Y204" s="4">
        <v>3.5</v>
      </c>
      <c r="Z204" s="4">
        <v>3</v>
      </c>
      <c r="AA204" s="4">
        <v>3.1</v>
      </c>
      <c r="AB204" s="4">
        <v>2.7</v>
      </c>
      <c r="AC204" s="4">
        <v>2.8</v>
      </c>
      <c r="AD204" s="4">
        <v>2.7</v>
      </c>
      <c r="AE204" s="4">
        <v>2.5</v>
      </c>
      <c r="AF204" s="4">
        <v>2.4</v>
      </c>
    </row>
    <row r="205" spans="1:32" x14ac:dyDescent="0.2">
      <c r="A205" t="s">
        <v>465</v>
      </c>
      <c r="C205" s="15" t="s">
        <v>9</v>
      </c>
      <c r="D205" s="5">
        <v>-0.16193548387096773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</row>
    <row r="206" spans="1:32" x14ac:dyDescent="0.2">
      <c r="A206" t="s">
        <v>200</v>
      </c>
      <c r="B206" s="4" t="s">
        <v>10</v>
      </c>
      <c r="C206" s="15" t="s">
        <v>9</v>
      </c>
      <c r="D206" s="5">
        <v>-5.129032258064517E-2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</row>
    <row r="207" spans="1:32" x14ac:dyDescent="0.2">
      <c r="A207" t="s">
        <v>466</v>
      </c>
      <c r="C207" s="15" t="s">
        <v>9</v>
      </c>
      <c r="D207" s="5">
        <v>0.15516129032258064</v>
      </c>
      <c r="E207" s="4">
        <v>0.2</v>
      </c>
      <c r="F207" s="4">
        <v>0.2</v>
      </c>
      <c r="G207" s="4">
        <v>0.2</v>
      </c>
      <c r="H207" s="4">
        <v>0.2</v>
      </c>
      <c r="I207" s="4">
        <v>0.2</v>
      </c>
      <c r="J207" s="4">
        <v>0.1</v>
      </c>
      <c r="K207" s="4">
        <v>0.2</v>
      </c>
      <c r="L207" s="4">
        <v>0.3</v>
      </c>
      <c r="M207" s="4">
        <v>0.2</v>
      </c>
      <c r="N207" s="4">
        <v>0.1</v>
      </c>
      <c r="O207" s="4">
        <v>0.1</v>
      </c>
      <c r="P207" s="4">
        <v>0.1</v>
      </c>
      <c r="Q207" s="4">
        <v>0.1</v>
      </c>
      <c r="R207" s="4">
        <v>0.1</v>
      </c>
      <c r="S207" s="4">
        <v>0.1</v>
      </c>
      <c r="T207" s="4">
        <v>0.2</v>
      </c>
      <c r="U207" s="4">
        <v>0.2</v>
      </c>
      <c r="V207" s="4">
        <v>0.2</v>
      </c>
      <c r="W207" s="4">
        <v>0.2</v>
      </c>
      <c r="X207" s="4">
        <v>0.2</v>
      </c>
      <c r="Y207" s="4">
        <v>0.3</v>
      </c>
      <c r="Z207" s="4">
        <v>0.3</v>
      </c>
      <c r="AA207" s="4">
        <v>0.2</v>
      </c>
      <c r="AB207" s="4">
        <v>0.2</v>
      </c>
      <c r="AC207" s="4">
        <v>0.2</v>
      </c>
      <c r="AD207" s="4">
        <v>0.2</v>
      </c>
      <c r="AE207" s="4">
        <v>0.2</v>
      </c>
      <c r="AF207" s="4">
        <v>0.2</v>
      </c>
    </row>
    <row r="208" spans="1:32" x14ac:dyDescent="0.2">
      <c r="A208" t="s">
        <v>467</v>
      </c>
      <c r="C208" s="15" t="s">
        <v>9</v>
      </c>
      <c r="D208" s="5">
        <v>0.16612903225806455</v>
      </c>
      <c r="E208" s="4">
        <v>0.1</v>
      </c>
      <c r="F208" s="4">
        <v>0.1</v>
      </c>
      <c r="G208" s="4">
        <v>0.1</v>
      </c>
      <c r="H208" s="4">
        <v>0.1</v>
      </c>
      <c r="I208" s="4">
        <v>0.1</v>
      </c>
      <c r="J208" s="4">
        <v>0.2</v>
      </c>
      <c r="K208" s="4">
        <v>0.2</v>
      </c>
      <c r="L208" s="4">
        <v>0.3</v>
      </c>
      <c r="M208" s="4">
        <v>0.2</v>
      </c>
      <c r="N208" s="4">
        <v>0.1</v>
      </c>
      <c r="O208" s="4">
        <v>0.1</v>
      </c>
      <c r="P208" s="4">
        <v>0.1</v>
      </c>
      <c r="Q208" s="4">
        <v>0.1</v>
      </c>
      <c r="R208" s="4">
        <v>0.1</v>
      </c>
      <c r="S208" s="4">
        <v>0.1</v>
      </c>
      <c r="T208" s="4">
        <v>0.1</v>
      </c>
      <c r="U208" s="4">
        <v>0.2</v>
      </c>
      <c r="V208" s="4">
        <v>0.1</v>
      </c>
      <c r="W208" s="4">
        <v>0.2</v>
      </c>
      <c r="X208" s="4">
        <v>0.2</v>
      </c>
      <c r="Y208" s="4">
        <v>0.2</v>
      </c>
      <c r="Z208" s="4">
        <v>0.1</v>
      </c>
      <c r="AA208" s="4">
        <v>0.1</v>
      </c>
      <c r="AB208" s="4">
        <v>0.1</v>
      </c>
      <c r="AC208" s="4">
        <v>0.1</v>
      </c>
      <c r="AD208" s="4">
        <v>0.1</v>
      </c>
      <c r="AE208" s="4">
        <v>0.1</v>
      </c>
      <c r="AF208" s="4">
        <v>0.1</v>
      </c>
    </row>
    <row r="209" spans="1:32" x14ac:dyDescent="0.2">
      <c r="A209" t="s">
        <v>468</v>
      </c>
      <c r="C209" s="15" t="s">
        <v>9</v>
      </c>
      <c r="D209" s="5">
        <v>0.14032258064516132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</row>
    <row r="210" spans="1:32" x14ac:dyDescent="0.2">
      <c r="A210" t="s">
        <v>122</v>
      </c>
      <c r="B210" s="4" t="s">
        <v>9</v>
      </c>
      <c r="C210" s="15" t="s">
        <v>9</v>
      </c>
      <c r="D210" s="5">
        <v>4.9177419354838703</v>
      </c>
      <c r="E210" s="4">
        <v>5.0999999999999996</v>
      </c>
      <c r="F210" s="4">
        <v>5</v>
      </c>
      <c r="G210" s="4">
        <v>5</v>
      </c>
      <c r="H210" s="4">
        <v>4.9000000000000004</v>
      </c>
      <c r="I210" s="4">
        <v>4.8</v>
      </c>
      <c r="J210" s="4">
        <v>5.2</v>
      </c>
      <c r="K210" s="4">
        <v>5.2</v>
      </c>
      <c r="L210" s="4">
        <v>5.2</v>
      </c>
      <c r="M210" s="4">
        <v>5</v>
      </c>
      <c r="N210" s="4">
        <v>4.9000000000000004</v>
      </c>
      <c r="O210" s="4">
        <v>4.7</v>
      </c>
      <c r="P210" s="4">
        <v>4.7</v>
      </c>
      <c r="Q210" s="4">
        <v>5.4</v>
      </c>
      <c r="R210" s="4">
        <v>5.7</v>
      </c>
      <c r="S210" s="4">
        <v>5.5</v>
      </c>
      <c r="T210" s="4">
        <v>5.6</v>
      </c>
      <c r="U210" s="4">
        <v>5.9</v>
      </c>
      <c r="V210" s="4">
        <v>6.2</v>
      </c>
      <c r="W210" s="4">
        <v>6.2</v>
      </c>
      <c r="X210" s="4">
        <v>6.4</v>
      </c>
      <c r="Y210" s="4">
        <v>5.9</v>
      </c>
      <c r="Z210" s="4">
        <v>5.7</v>
      </c>
      <c r="AA210" s="4">
        <v>5.5</v>
      </c>
      <c r="AB210" s="4">
        <v>5.7</v>
      </c>
      <c r="AC210" s="4">
        <v>5.4</v>
      </c>
      <c r="AD210" s="4">
        <v>5.4</v>
      </c>
      <c r="AE210" s="4">
        <v>5.8</v>
      </c>
      <c r="AF210" s="4">
        <v>5.4</v>
      </c>
    </row>
    <row r="211" spans="1:32" x14ac:dyDescent="0.2">
      <c r="A211" t="s">
        <v>119</v>
      </c>
      <c r="B211" s="4" t="s">
        <v>9</v>
      </c>
      <c r="C211" s="15" t="s">
        <v>9</v>
      </c>
      <c r="D211" s="5">
        <v>1.2519354838709678</v>
      </c>
      <c r="E211" s="4">
        <v>1.4</v>
      </c>
      <c r="F211" s="4">
        <v>1.4</v>
      </c>
      <c r="G211" s="4">
        <v>1.4</v>
      </c>
      <c r="H211" s="4">
        <v>1.5</v>
      </c>
      <c r="I211" s="4">
        <v>1.3</v>
      </c>
      <c r="J211" s="4">
        <v>1.4</v>
      </c>
      <c r="K211" s="4">
        <v>1.2</v>
      </c>
      <c r="L211" s="4">
        <v>1.5</v>
      </c>
      <c r="M211" s="4">
        <v>1.3</v>
      </c>
      <c r="N211" s="4">
        <v>1.2</v>
      </c>
      <c r="O211" s="4">
        <v>1.2</v>
      </c>
      <c r="P211" s="4">
        <v>1.2</v>
      </c>
      <c r="Q211" s="4">
        <v>1.2</v>
      </c>
      <c r="R211" s="4">
        <v>1.2</v>
      </c>
      <c r="S211" s="4">
        <v>1.2</v>
      </c>
      <c r="T211" s="4">
        <v>1.2</v>
      </c>
      <c r="U211" s="4">
        <v>1.2</v>
      </c>
      <c r="V211" s="4">
        <v>1.2</v>
      </c>
      <c r="W211" s="4">
        <v>1.2</v>
      </c>
      <c r="X211" s="4">
        <v>1.3</v>
      </c>
      <c r="Y211" s="4">
        <v>1.2</v>
      </c>
      <c r="Z211" s="4">
        <v>1.2</v>
      </c>
      <c r="AA211" s="4">
        <v>1.1000000000000001</v>
      </c>
      <c r="AB211" s="4">
        <v>1.1000000000000001</v>
      </c>
      <c r="AC211" s="4">
        <v>1.2</v>
      </c>
      <c r="AD211" s="4">
        <v>1.2</v>
      </c>
      <c r="AE211" s="4">
        <v>1.2</v>
      </c>
      <c r="AF211" s="4">
        <v>1.2</v>
      </c>
    </row>
    <row r="212" spans="1:32" x14ac:dyDescent="0.2">
      <c r="A212" t="s">
        <v>124</v>
      </c>
      <c r="B212" s="4" t="s">
        <v>9</v>
      </c>
      <c r="C212" s="15" t="s">
        <v>9</v>
      </c>
      <c r="D212" s="5">
        <v>4.2680645161290318</v>
      </c>
      <c r="E212" s="4">
        <v>5.3</v>
      </c>
      <c r="F212" s="4">
        <v>5.5</v>
      </c>
      <c r="G212" s="4">
        <v>5.6</v>
      </c>
      <c r="H212" s="4">
        <v>5.8</v>
      </c>
      <c r="I212" s="4">
        <v>5.3</v>
      </c>
      <c r="J212" s="4">
        <v>5.4</v>
      </c>
      <c r="K212" s="4">
        <v>5.0999999999999996</v>
      </c>
      <c r="L212" s="4">
        <v>4.7</v>
      </c>
      <c r="M212" s="4">
        <v>4.8</v>
      </c>
      <c r="N212" s="4">
        <v>4.9000000000000004</v>
      </c>
      <c r="O212" s="4">
        <v>5.9</v>
      </c>
      <c r="P212" s="4">
        <v>5.8</v>
      </c>
      <c r="Q212" s="4">
        <v>6.2</v>
      </c>
      <c r="R212" s="4">
        <v>6</v>
      </c>
      <c r="S212" s="4">
        <v>5.5</v>
      </c>
      <c r="T212" s="4">
        <v>5.8</v>
      </c>
      <c r="U212" s="4">
        <v>5.7</v>
      </c>
      <c r="V212" s="4">
        <v>5.0999999999999996</v>
      </c>
      <c r="W212" s="4">
        <v>5.2</v>
      </c>
      <c r="X212" s="4">
        <v>5.6</v>
      </c>
      <c r="Y212" s="4">
        <v>5.4</v>
      </c>
      <c r="Z212" s="4">
        <v>5.4</v>
      </c>
      <c r="AA212" s="4">
        <v>5</v>
      </c>
      <c r="AB212" s="4">
        <v>5.2</v>
      </c>
      <c r="AC212" s="4">
        <v>5.2</v>
      </c>
      <c r="AD212" s="4">
        <v>5.3</v>
      </c>
      <c r="AE212" s="4">
        <v>5.0999999999999996</v>
      </c>
      <c r="AF212" s="4">
        <v>5.4</v>
      </c>
    </row>
    <row r="213" spans="1:32" x14ac:dyDescent="0.2">
      <c r="A213" t="s">
        <v>121</v>
      </c>
      <c r="B213" s="4" t="s">
        <v>9</v>
      </c>
      <c r="C213" s="15" t="s">
        <v>9</v>
      </c>
      <c r="D213" s="5">
        <v>1.1912903225806455</v>
      </c>
      <c r="E213" s="4">
        <v>1.3</v>
      </c>
      <c r="F213" s="4">
        <v>1.3</v>
      </c>
      <c r="G213" s="4">
        <v>1.3</v>
      </c>
      <c r="H213" s="4">
        <v>1.4</v>
      </c>
      <c r="I213" s="4">
        <v>1.2</v>
      </c>
      <c r="J213" s="4">
        <v>1.4</v>
      </c>
      <c r="K213" s="4">
        <v>1</v>
      </c>
      <c r="L213" s="4">
        <v>1.1000000000000001</v>
      </c>
      <c r="M213" s="4">
        <v>1.1000000000000001</v>
      </c>
      <c r="N213" s="4">
        <v>1.1000000000000001</v>
      </c>
      <c r="O213" s="4">
        <v>1.1000000000000001</v>
      </c>
      <c r="P213" s="4">
        <v>1.1000000000000001</v>
      </c>
      <c r="Q213" s="4">
        <v>1</v>
      </c>
      <c r="R213" s="4">
        <v>1</v>
      </c>
      <c r="S213" s="4">
        <v>1</v>
      </c>
      <c r="T213" s="4">
        <v>1.1000000000000001</v>
      </c>
      <c r="U213" s="4">
        <v>0.9</v>
      </c>
      <c r="V213" s="4">
        <v>1</v>
      </c>
      <c r="W213" s="4">
        <v>1</v>
      </c>
      <c r="X213" s="4">
        <v>1.5</v>
      </c>
      <c r="Y213" s="4">
        <v>1.3</v>
      </c>
      <c r="Z213" s="4">
        <v>1.2</v>
      </c>
      <c r="AA213" s="4">
        <v>1</v>
      </c>
      <c r="AB213" s="4">
        <v>1.1000000000000001</v>
      </c>
      <c r="AC213" s="4">
        <v>1.2</v>
      </c>
      <c r="AD213" s="4">
        <v>1.3</v>
      </c>
      <c r="AE213" s="4">
        <v>1.2</v>
      </c>
      <c r="AF213" s="4">
        <v>1.2</v>
      </c>
    </row>
    <row r="214" spans="1:32" x14ac:dyDescent="0.2">
      <c r="A214" t="s">
        <v>123</v>
      </c>
      <c r="B214" s="4" t="s">
        <v>9</v>
      </c>
      <c r="C214" s="15" t="s">
        <v>9</v>
      </c>
      <c r="D214" s="5">
        <v>1.8606451612903223</v>
      </c>
      <c r="E214" s="4">
        <v>2</v>
      </c>
      <c r="F214" s="4">
        <v>2</v>
      </c>
      <c r="G214" s="4">
        <v>2.1</v>
      </c>
      <c r="H214" s="4">
        <v>2.1</v>
      </c>
      <c r="I214" s="4">
        <v>2.2000000000000002</v>
      </c>
      <c r="J214" s="4">
        <v>2.2999999999999998</v>
      </c>
      <c r="K214" s="4">
        <v>2</v>
      </c>
      <c r="L214" s="4">
        <v>2.2000000000000002</v>
      </c>
      <c r="M214" s="4">
        <v>2.2000000000000002</v>
      </c>
      <c r="N214" s="4">
        <v>2.2000000000000002</v>
      </c>
      <c r="O214" s="4">
        <v>2.2000000000000002</v>
      </c>
      <c r="P214" s="4">
        <v>2.2000000000000002</v>
      </c>
      <c r="Q214" s="4">
        <v>2.4</v>
      </c>
      <c r="R214" s="4">
        <v>2.4</v>
      </c>
      <c r="S214" s="4">
        <v>2.1</v>
      </c>
      <c r="T214" s="4">
        <v>2.2000000000000002</v>
      </c>
      <c r="U214" s="4">
        <v>2.2000000000000002</v>
      </c>
      <c r="V214" s="4">
        <v>2</v>
      </c>
      <c r="W214" s="4">
        <v>2</v>
      </c>
      <c r="X214" s="4">
        <v>2.1</v>
      </c>
      <c r="Y214" s="4">
        <v>2</v>
      </c>
      <c r="Z214" s="4">
        <v>2</v>
      </c>
      <c r="AA214" s="4">
        <v>2</v>
      </c>
      <c r="AB214" s="4">
        <v>2</v>
      </c>
      <c r="AC214" s="4">
        <v>2</v>
      </c>
      <c r="AD214" s="4">
        <v>2</v>
      </c>
      <c r="AE214" s="4">
        <v>1.9</v>
      </c>
      <c r="AF214" s="4">
        <v>2.1</v>
      </c>
    </row>
    <row r="215" spans="1:32" x14ac:dyDescent="0.2">
      <c r="A215" t="s">
        <v>120</v>
      </c>
      <c r="B215" s="4" t="s">
        <v>9</v>
      </c>
      <c r="C215" s="15" t="s">
        <v>9</v>
      </c>
      <c r="D215" s="5">
        <v>0.28419354838709682</v>
      </c>
      <c r="E215" s="4">
        <v>0.3</v>
      </c>
      <c r="F215" s="4">
        <v>0.3</v>
      </c>
      <c r="G215" s="4">
        <v>0.3</v>
      </c>
      <c r="H215" s="4">
        <v>0.3</v>
      </c>
      <c r="I215" s="4">
        <v>0.3</v>
      </c>
      <c r="J215" s="4">
        <v>0.3</v>
      </c>
      <c r="K215" s="4">
        <v>0.2</v>
      </c>
      <c r="L215" s="4">
        <v>0.3</v>
      </c>
      <c r="M215" s="4">
        <v>0.2</v>
      </c>
      <c r="N215" s="4">
        <v>0.2</v>
      </c>
      <c r="O215" s="4">
        <v>0.2</v>
      </c>
      <c r="P215" s="4">
        <v>0.2</v>
      </c>
      <c r="Q215" s="4">
        <v>0.2</v>
      </c>
      <c r="R215" s="4">
        <v>0.2</v>
      </c>
      <c r="S215" s="4">
        <v>0.2</v>
      </c>
      <c r="T215" s="4">
        <v>0.2</v>
      </c>
      <c r="U215" s="4">
        <v>0.3</v>
      </c>
      <c r="V215" s="4">
        <v>0.2</v>
      </c>
      <c r="W215" s="4">
        <v>0.2</v>
      </c>
      <c r="X215" s="4">
        <v>0.2</v>
      </c>
      <c r="Y215" s="4">
        <v>0.3</v>
      </c>
      <c r="Z215" s="4">
        <v>0.2</v>
      </c>
      <c r="AA215" s="4">
        <v>0.2</v>
      </c>
      <c r="AB215" s="4">
        <v>0.2</v>
      </c>
      <c r="AC215" s="4">
        <v>0.2</v>
      </c>
      <c r="AD215" s="4">
        <v>0.2</v>
      </c>
      <c r="AE215" s="4">
        <v>0.2</v>
      </c>
      <c r="AF215" s="4">
        <v>0.2</v>
      </c>
    </row>
    <row r="216" spans="1:32" x14ac:dyDescent="0.2">
      <c r="A216" t="s">
        <v>125</v>
      </c>
      <c r="B216" s="4" t="s">
        <v>9</v>
      </c>
      <c r="C216" s="15" t="s">
        <v>9</v>
      </c>
      <c r="D216" s="5">
        <v>5.4812903225806471</v>
      </c>
      <c r="E216" s="4">
        <v>4.8</v>
      </c>
      <c r="F216" s="4">
        <v>5.3</v>
      </c>
      <c r="G216" s="4">
        <v>5.7</v>
      </c>
      <c r="H216" s="4">
        <v>6.1</v>
      </c>
      <c r="I216" s="4">
        <v>4.7</v>
      </c>
      <c r="J216" s="4">
        <v>5.0999999999999996</v>
      </c>
      <c r="K216" s="4">
        <v>4.5999999999999996</v>
      </c>
      <c r="L216" s="4">
        <v>4.4000000000000004</v>
      </c>
      <c r="M216" s="4">
        <v>4.2</v>
      </c>
      <c r="N216" s="4">
        <v>4</v>
      </c>
      <c r="O216" s="4">
        <v>4.5</v>
      </c>
      <c r="P216" s="4">
        <v>4.7</v>
      </c>
      <c r="Q216" s="4">
        <v>5</v>
      </c>
      <c r="R216" s="4">
        <v>4.9000000000000004</v>
      </c>
      <c r="S216" s="4">
        <v>4.8</v>
      </c>
      <c r="T216" s="4">
        <v>4.5999999999999996</v>
      </c>
      <c r="U216" s="4">
        <v>4.5</v>
      </c>
      <c r="V216" s="4">
        <v>4.5999999999999996</v>
      </c>
      <c r="W216" s="4">
        <v>4.5</v>
      </c>
      <c r="X216" s="4">
        <v>5</v>
      </c>
      <c r="Y216" s="4">
        <v>4.5999999999999996</v>
      </c>
      <c r="Z216" s="4">
        <v>4.5</v>
      </c>
      <c r="AA216" s="4">
        <v>4.3</v>
      </c>
      <c r="AB216" s="4">
        <v>4.4000000000000004</v>
      </c>
      <c r="AC216" s="4">
        <v>4.8</v>
      </c>
      <c r="AD216" s="4">
        <v>5</v>
      </c>
      <c r="AE216" s="4">
        <v>4.7</v>
      </c>
      <c r="AF216" s="4">
        <v>4.7</v>
      </c>
    </row>
    <row r="217" spans="1:32" x14ac:dyDescent="0.2">
      <c r="A217" t="s">
        <v>469</v>
      </c>
      <c r="C217" s="15" t="s">
        <v>9</v>
      </c>
      <c r="D217" s="5">
        <v>0.35129032258064513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</row>
    <row r="218" spans="1:32" x14ac:dyDescent="0.2">
      <c r="A218" t="s">
        <v>126</v>
      </c>
      <c r="B218" s="4" t="s">
        <v>9</v>
      </c>
      <c r="C218" s="15" t="s">
        <v>9</v>
      </c>
      <c r="D218" s="5">
        <v>3.4006451612903228</v>
      </c>
      <c r="E218" s="4">
        <v>2.9</v>
      </c>
      <c r="F218" s="4">
        <v>2.9</v>
      </c>
      <c r="G218" s="4">
        <v>3</v>
      </c>
      <c r="H218" s="4">
        <v>3</v>
      </c>
      <c r="I218" s="4">
        <v>3.1</v>
      </c>
      <c r="J218" s="4">
        <v>3.2</v>
      </c>
      <c r="K218" s="4">
        <v>3.3</v>
      </c>
      <c r="L218" s="4">
        <v>3.3</v>
      </c>
      <c r="M218" s="4">
        <v>3.2</v>
      </c>
      <c r="N218" s="4">
        <v>3.2</v>
      </c>
      <c r="O218" s="4">
        <v>3.7</v>
      </c>
      <c r="P218" s="4">
        <v>3.5</v>
      </c>
      <c r="Q218" s="4">
        <v>3.7</v>
      </c>
      <c r="R218" s="4">
        <v>3.6</v>
      </c>
      <c r="S218" s="4">
        <v>3.2</v>
      </c>
      <c r="T218" s="4">
        <v>3.2</v>
      </c>
      <c r="U218" s="4">
        <v>3.2</v>
      </c>
      <c r="V218" s="4">
        <v>2.8</v>
      </c>
      <c r="W218" s="4">
        <v>3.3</v>
      </c>
      <c r="X218" s="4">
        <v>3.2</v>
      </c>
      <c r="Y218" s="4">
        <v>3.5</v>
      </c>
      <c r="Z218" s="4">
        <v>3.1</v>
      </c>
      <c r="AA218" s="4">
        <v>3</v>
      </c>
      <c r="AB218" s="4">
        <v>2.9</v>
      </c>
      <c r="AC218" s="4">
        <v>3</v>
      </c>
      <c r="AD218" s="4">
        <v>3.1</v>
      </c>
      <c r="AE218" s="4">
        <v>3</v>
      </c>
      <c r="AF218" s="4">
        <v>3.2</v>
      </c>
    </row>
    <row r="219" spans="1:32" x14ac:dyDescent="0.2">
      <c r="A219" t="s">
        <v>470</v>
      </c>
      <c r="C219" s="15" t="s">
        <v>9</v>
      </c>
      <c r="D219" s="5">
        <v>0.7551612903225805</v>
      </c>
      <c r="E219" s="4">
        <v>0.7</v>
      </c>
      <c r="F219" s="4">
        <v>0.7</v>
      </c>
      <c r="G219" s="4">
        <v>0.7</v>
      </c>
      <c r="H219" s="4">
        <v>0.7</v>
      </c>
      <c r="I219" s="4">
        <v>0.7</v>
      </c>
      <c r="J219" s="4">
        <v>0.7</v>
      </c>
      <c r="K219" s="4">
        <v>0.7</v>
      </c>
      <c r="L219" s="4">
        <v>0.7</v>
      </c>
      <c r="M219" s="4">
        <v>0.7</v>
      </c>
      <c r="N219" s="4">
        <v>0.7</v>
      </c>
      <c r="O219" s="4">
        <v>0.7</v>
      </c>
      <c r="P219" s="4">
        <v>0.7</v>
      </c>
      <c r="Q219" s="4">
        <v>0.7</v>
      </c>
      <c r="R219" s="4">
        <v>0.7</v>
      </c>
      <c r="S219" s="4">
        <v>0.7</v>
      </c>
      <c r="T219" s="4">
        <v>0.7</v>
      </c>
      <c r="U219" s="4">
        <v>0.7</v>
      </c>
      <c r="V219" s="4">
        <v>0.7</v>
      </c>
      <c r="W219" s="4">
        <v>0.7</v>
      </c>
      <c r="X219" s="4">
        <v>0.7</v>
      </c>
      <c r="Y219" s="4">
        <v>0.7</v>
      </c>
      <c r="Z219" s="4">
        <v>0.7</v>
      </c>
      <c r="AA219" s="4">
        <v>0.7</v>
      </c>
      <c r="AB219" s="4">
        <v>0.7</v>
      </c>
      <c r="AC219" s="4">
        <v>0.7</v>
      </c>
      <c r="AD219" s="4">
        <v>0.7</v>
      </c>
      <c r="AE219" s="4">
        <v>0.7</v>
      </c>
      <c r="AF219" s="4">
        <v>0.7</v>
      </c>
    </row>
    <row r="220" spans="1:32" x14ac:dyDescent="0.2">
      <c r="A220" t="s">
        <v>127</v>
      </c>
      <c r="B220" s="4" t="s">
        <v>9</v>
      </c>
      <c r="C220" s="15" t="s">
        <v>9</v>
      </c>
      <c r="D220" s="5">
        <v>14.818064516129033</v>
      </c>
      <c r="E220" s="4">
        <v>17.8</v>
      </c>
      <c r="F220" s="4">
        <v>18.2</v>
      </c>
      <c r="G220" s="4">
        <v>18.5</v>
      </c>
      <c r="H220" s="4">
        <v>18.8</v>
      </c>
      <c r="I220" s="4">
        <v>19.100000000000001</v>
      </c>
      <c r="J220" s="4">
        <v>19.3</v>
      </c>
      <c r="K220" s="4">
        <v>18</v>
      </c>
      <c r="L220" s="4">
        <v>15.8</v>
      </c>
      <c r="M220" s="4">
        <v>18.2</v>
      </c>
      <c r="N220" s="4">
        <v>16.5</v>
      </c>
      <c r="O220" s="4">
        <v>21</v>
      </c>
      <c r="P220" s="4">
        <v>20.8</v>
      </c>
      <c r="Q220" s="4">
        <v>20.3</v>
      </c>
      <c r="R220" s="4">
        <v>21</v>
      </c>
      <c r="S220" s="4">
        <v>19.8</v>
      </c>
      <c r="T220" s="4">
        <v>16.399999999999999</v>
      </c>
      <c r="U220" s="4">
        <v>17.899999999999999</v>
      </c>
      <c r="V220" s="4">
        <v>20</v>
      </c>
      <c r="W220" s="4">
        <v>20.2</v>
      </c>
      <c r="X220" s="4">
        <v>21</v>
      </c>
      <c r="Y220" s="4">
        <v>20.8</v>
      </c>
      <c r="Z220" s="4">
        <v>18.2</v>
      </c>
      <c r="AA220" s="4">
        <v>19.3</v>
      </c>
      <c r="AB220" s="4">
        <v>21</v>
      </c>
      <c r="AC220" s="4">
        <v>19.899999999999999</v>
      </c>
      <c r="AD220" s="4">
        <v>16.100000000000001</v>
      </c>
      <c r="AE220" s="4">
        <v>18.8</v>
      </c>
      <c r="AF220" s="4">
        <v>19</v>
      </c>
    </row>
    <row r="221" spans="1:32" x14ac:dyDescent="0.2">
      <c r="A221" t="s">
        <v>471</v>
      </c>
      <c r="C221" s="15" t="s">
        <v>9</v>
      </c>
      <c r="D221" s="5">
        <v>1.2783870967741939</v>
      </c>
      <c r="E221" s="4">
        <v>1.2</v>
      </c>
      <c r="F221" s="4">
        <v>1.2</v>
      </c>
      <c r="G221" s="4">
        <v>1.2</v>
      </c>
      <c r="H221" s="4">
        <v>1.2</v>
      </c>
      <c r="I221" s="4">
        <v>1.2</v>
      </c>
      <c r="J221" s="4">
        <v>1.2</v>
      </c>
      <c r="K221" s="4">
        <v>1.2</v>
      </c>
      <c r="L221" s="4">
        <v>1.2</v>
      </c>
      <c r="M221" s="4">
        <v>1.2</v>
      </c>
      <c r="N221" s="4">
        <v>1.2</v>
      </c>
      <c r="O221" s="4">
        <v>1.2</v>
      </c>
      <c r="P221" s="4">
        <v>1.2</v>
      </c>
      <c r="Q221" s="4">
        <v>1.2</v>
      </c>
      <c r="R221" s="4">
        <v>1.2</v>
      </c>
      <c r="S221" s="4">
        <v>1.2</v>
      </c>
      <c r="T221" s="4">
        <v>1.2</v>
      </c>
      <c r="U221" s="4">
        <v>1.2</v>
      </c>
      <c r="V221" s="4">
        <v>1.2</v>
      </c>
      <c r="W221" s="4">
        <v>1.2</v>
      </c>
      <c r="X221" s="4">
        <v>1.2</v>
      </c>
      <c r="Y221" s="4">
        <v>1.2</v>
      </c>
      <c r="Z221" s="4">
        <v>1.2</v>
      </c>
      <c r="AA221" s="4">
        <v>1.2</v>
      </c>
      <c r="AB221" s="4">
        <v>1.2</v>
      </c>
      <c r="AC221" s="4">
        <v>1.2</v>
      </c>
      <c r="AD221" s="4">
        <v>1.2</v>
      </c>
      <c r="AE221" s="4">
        <v>1.2</v>
      </c>
      <c r="AF221" s="4">
        <v>1.2</v>
      </c>
    </row>
    <row r="222" spans="1:32" x14ac:dyDescent="0.2">
      <c r="A222" t="s">
        <v>128</v>
      </c>
      <c r="B222" s="4" t="s">
        <v>9</v>
      </c>
      <c r="C222" s="15" t="s">
        <v>9</v>
      </c>
      <c r="D222" s="5">
        <v>5.4503225806451621</v>
      </c>
      <c r="E222" s="4">
        <v>7.5</v>
      </c>
      <c r="F222" s="4">
        <v>8.1</v>
      </c>
      <c r="G222" s="4">
        <v>7.7</v>
      </c>
      <c r="H222" s="4">
        <v>7.4</v>
      </c>
      <c r="I222" s="4">
        <v>7</v>
      </c>
      <c r="J222" s="4">
        <v>8</v>
      </c>
      <c r="K222" s="4">
        <v>6.3</v>
      </c>
      <c r="L222" s="4">
        <v>6.9</v>
      </c>
      <c r="M222" s="4">
        <v>6.8</v>
      </c>
      <c r="N222" s="4">
        <v>6.4</v>
      </c>
      <c r="O222" s="4">
        <v>7.1</v>
      </c>
      <c r="P222" s="4">
        <v>6.8</v>
      </c>
      <c r="Q222" s="4">
        <v>7.6</v>
      </c>
      <c r="R222" s="4">
        <v>7.9</v>
      </c>
      <c r="S222" s="4">
        <v>7.4</v>
      </c>
      <c r="T222" s="4">
        <v>6.7</v>
      </c>
      <c r="U222" s="4">
        <v>6.8</v>
      </c>
      <c r="V222" s="4">
        <v>7</v>
      </c>
      <c r="W222" s="4">
        <v>6.7</v>
      </c>
      <c r="X222" s="4">
        <v>6.8</v>
      </c>
      <c r="Y222" s="4">
        <v>6.8</v>
      </c>
      <c r="Z222" s="4">
        <v>6.7</v>
      </c>
      <c r="AA222" s="4">
        <v>6.9</v>
      </c>
      <c r="AB222" s="4">
        <v>6.6</v>
      </c>
      <c r="AC222" s="4">
        <v>6.6</v>
      </c>
      <c r="AD222" s="4">
        <v>6.5</v>
      </c>
      <c r="AE222" s="4">
        <v>5.8</v>
      </c>
      <c r="AF222" s="4">
        <v>7</v>
      </c>
    </row>
    <row r="223" spans="1:32" x14ac:dyDescent="0.2">
      <c r="A223" t="s">
        <v>129</v>
      </c>
      <c r="C223" s="15" t="s">
        <v>9</v>
      </c>
      <c r="D223" s="5">
        <v>1.3574193548387099</v>
      </c>
      <c r="E223" s="4">
        <v>1.2</v>
      </c>
      <c r="F223" s="4">
        <v>1.3</v>
      </c>
      <c r="G223" s="4">
        <v>1.3</v>
      </c>
      <c r="H223" s="4">
        <v>1.4</v>
      </c>
      <c r="I223" s="4">
        <v>1.4</v>
      </c>
      <c r="J223" s="4">
        <v>1.2</v>
      </c>
      <c r="K223" s="4">
        <v>1.2</v>
      </c>
      <c r="L223" s="4">
        <v>1.2</v>
      </c>
      <c r="M223" s="4">
        <v>1.1000000000000001</v>
      </c>
      <c r="N223" s="4">
        <v>1.1000000000000001</v>
      </c>
      <c r="O223" s="4">
        <v>1.1000000000000001</v>
      </c>
      <c r="P223" s="4">
        <v>1.2</v>
      </c>
      <c r="Q223" s="4">
        <v>1.2</v>
      </c>
      <c r="R223" s="4">
        <v>1.3</v>
      </c>
      <c r="S223" s="4">
        <v>1.3</v>
      </c>
      <c r="T223" s="4">
        <v>1.2</v>
      </c>
      <c r="U223" s="4">
        <v>1.3</v>
      </c>
      <c r="V223" s="4">
        <v>1.3</v>
      </c>
      <c r="W223" s="4">
        <v>1.5</v>
      </c>
      <c r="X223" s="4">
        <v>1.5</v>
      </c>
      <c r="Y223" s="4">
        <v>1.4</v>
      </c>
      <c r="Z223" s="4">
        <v>1.3</v>
      </c>
      <c r="AA223" s="4">
        <v>1.4</v>
      </c>
      <c r="AB223" s="4">
        <v>1.4</v>
      </c>
      <c r="AC223" s="4">
        <v>1.4</v>
      </c>
      <c r="AD223" s="4">
        <v>1.4</v>
      </c>
      <c r="AE223" s="4">
        <v>1.4</v>
      </c>
      <c r="AF223" s="4">
        <v>1.3</v>
      </c>
    </row>
    <row r="224" spans="1:32" x14ac:dyDescent="0.2">
      <c r="A224" t="s">
        <v>130</v>
      </c>
      <c r="B224" s="4" t="s">
        <v>9</v>
      </c>
      <c r="C224" s="15" t="s">
        <v>9</v>
      </c>
      <c r="D224" s="5">
        <v>5.2051612903225806</v>
      </c>
      <c r="E224" s="4">
        <v>4.9000000000000004</v>
      </c>
      <c r="F224" s="4">
        <v>4.9000000000000004</v>
      </c>
      <c r="G224" s="4">
        <v>5</v>
      </c>
      <c r="H224" s="4">
        <v>5</v>
      </c>
      <c r="I224" s="4">
        <v>5</v>
      </c>
      <c r="J224" s="4">
        <v>5.9</v>
      </c>
      <c r="K224" s="4">
        <v>5.9</v>
      </c>
      <c r="L224" s="4">
        <v>5.3</v>
      </c>
      <c r="M224" s="4">
        <v>6.5</v>
      </c>
      <c r="N224" s="4">
        <v>6.1</v>
      </c>
      <c r="O224" s="4">
        <v>7.2</v>
      </c>
      <c r="P224" s="4">
        <v>7.4</v>
      </c>
      <c r="Q224" s="4">
        <v>9.6</v>
      </c>
      <c r="R224" s="4">
        <v>9.9</v>
      </c>
      <c r="S224" s="4">
        <v>8.5</v>
      </c>
      <c r="T224" s="4">
        <v>7.9</v>
      </c>
      <c r="U224" s="4">
        <v>8.1999999999999993</v>
      </c>
      <c r="V224" s="4">
        <v>7.8</v>
      </c>
      <c r="W224" s="4">
        <v>9.3000000000000007</v>
      </c>
      <c r="X224" s="4">
        <v>9.8000000000000007</v>
      </c>
      <c r="Y224" s="4">
        <v>9.9</v>
      </c>
      <c r="Z224" s="4">
        <v>10.1</v>
      </c>
      <c r="AA224" s="4">
        <v>9.6</v>
      </c>
      <c r="AB224" s="4">
        <v>9.6999999999999993</v>
      </c>
      <c r="AC224" s="4">
        <v>9.1999999999999993</v>
      </c>
      <c r="AD224" s="4">
        <v>9.6999999999999993</v>
      </c>
      <c r="AE224" s="4">
        <v>9.6</v>
      </c>
      <c r="AF224" s="4">
        <v>7.7</v>
      </c>
    </row>
    <row r="225" spans="1:32" x14ac:dyDescent="0.2">
      <c r="A225" t="s">
        <v>132</v>
      </c>
      <c r="B225" s="4" t="s">
        <v>9</v>
      </c>
      <c r="C225" s="15" t="s">
        <v>9</v>
      </c>
      <c r="D225" s="5">
        <v>4.951935483870967</v>
      </c>
      <c r="E225" s="4">
        <v>3.5</v>
      </c>
      <c r="F225" s="4">
        <v>3.1</v>
      </c>
      <c r="G225" s="4">
        <v>3.4</v>
      </c>
      <c r="H225" s="4">
        <v>3.7</v>
      </c>
      <c r="I225" s="4">
        <v>4</v>
      </c>
      <c r="J225" s="4">
        <v>4.2</v>
      </c>
      <c r="K225" s="4">
        <v>4.3</v>
      </c>
      <c r="L225" s="4">
        <v>4.0999999999999996</v>
      </c>
      <c r="M225" s="4">
        <v>4.0999999999999996</v>
      </c>
      <c r="N225" s="4">
        <v>4</v>
      </c>
      <c r="O225" s="4">
        <v>4.4000000000000004</v>
      </c>
      <c r="P225" s="4">
        <v>4.5</v>
      </c>
      <c r="Q225" s="4">
        <v>4.5999999999999996</v>
      </c>
      <c r="R225" s="4">
        <v>4.5</v>
      </c>
      <c r="S225" s="4">
        <v>4.2</v>
      </c>
      <c r="T225" s="4">
        <v>4.0999999999999996</v>
      </c>
      <c r="U225" s="4">
        <v>4.2</v>
      </c>
      <c r="V225" s="4">
        <v>4.2</v>
      </c>
      <c r="W225" s="4">
        <v>4.2</v>
      </c>
      <c r="X225" s="4">
        <v>4.2</v>
      </c>
      <c r="Y225" s="4">
        <v>4</v>
      </c>
      <c r="Z225" s="4">
        <v>3.8</v>
      </c>
      <c r="AA225" s="4">
        <v>4.0999999999999996</v>
      </c>
      <c r="AB225" s="4">
        <v>3.9</v>
      </c>
      <c r="AC225" s="4">
        <v>4</v>
      </c>
      <c r="AD225" s="4">
        <v>4</v>
      </c>
      <c r="AE225" s="4">
        <v>4</v>
      </c>
      <c r="AF225" s="4">
        <v>4.0999999999999996</v>
      </c>
    </row>
    <row r="226" spans="1:32" x14ac:dyDescent="0.2">
      <c r="A226" t="s">
        <v>131</v>
      </c>
      <c r="B226" s="4" t="s">
        <v>9</v>
      </c>
      <c r="C226" s="15" t="s">
        <v>9</v>
      </c>
      <c r="D226" s="5">
        <v>0.57774193548387087</v>
      </c>
      <c r="E226" s="4">
        <v>0.6</v>
      </c>
      <c r="F226" s="4">
        <v>0.6</v>
      </c>
      <c r="G226" s="4">
        <v>0.6</v>
      </c>
      <c r="H226" s="4">
        <v>0.6</v>
      </c>
      <c r="I226" s="4">
        <v>0.6</v>
      </c>
      <c r="J226" s="4">
        <v>0.6</v>
      </c>
      <c r="K226" s="4">
        <v>0.6</v>
      </c>
      <c r="L226" s="4">
        <v>0.6</v>
      </c>
      <c r="M226" s="4">
        <v>0.6</v>
      </c>
      <c r="N226" s="4">
        <v>0.6</v>
      </c>
      <c r="O226" s="4">
        <v>0.6</v>
      </c>
      <c r="P226" s="4">
        <v>0.6</v>
      </c>
      <c r="Q226" s="4">
        <v>0.6</v>
      </c>
      <c r="R226" s="4">
        <v>0.6</v>
      </c>
      <c r="S226" s="4">
        <v>0.6</v>
      </c>
      <c r="T226" s="4">
        <v>0.6</v>
      </c>
      <c r="U226" s="4">
        <v>0.6</v>
      </c>
      <c r="V226" s="4">
        <v>0.6</v>
      </c>
      <c r="W226" s="4">
        <v>0.6</v>
      </c>
      <c r="X226" s="4">
        <v>0.6</v>
      </c>
      <c r="Y226" s="4">
        <v>0.6</v>
      </c>
      <c r="Z226" s="4">
        <v>0.6</v>
      </c>
      <c r="AA226" s="4">
        <v>0.6</v>
      </c>
      <c r="AB226" s="4">
        <v>0.6</v>
      </c>
      <c r="AC226" s="4">
        <v>0.6</v>
      </c>
      <c r="AD226" s="4">
        <v>0.6</v>
      </c>
      <c r="AE226" s="4">
        <v>0.6</v>
      </c>
      <c r="AF226" s="4">
        <v>0.6</v>
      </c>
    </row>
    <row r="227" spans="1:32" x14ac:dyDescent="0.2">
      <c r="A227" t="s">
        <v>133</v>
      </c>
      <c r="B227" s="4" t="s">
        <v>9</v>
      </c>
      <c r="C227" s="15" t="s">
        <v>9</v>
      </c>
      <c r="D227" s="5">
        <v>3.5487096774193532</v>
      </c>
      <c r="E227" s="4">
        <v>4.4000000000000004</v>
      </c>
      <c r="F227" s="4">
        <v>4.2</v>
      </c>
      <c r="G227" s="4">
        <v>4.5999999999999996</v>
      </c>
      <c r="H227" s="4">
        <v>5</v>
      </c>
      <c r="I227" s="4">
        <v>5.4</v>
      </c>
      <c r="J227" s="4">
        <v>5.4</v>
      </c>
      <c r="K227" s="4">
        <v>6.1</v>
      </c>
      <c r="L227" s="4">
        <v>4.9000000000000004</v>
      </c>
      <c r="M227" s="4">
        <v>4.8</v>
      </c>
      <c r="N227" s="4">
        <v>4.7</v>
      </c>
      <c r="O227" s="4">
        <v>5.0999999999999996</v>
      </c>
      <c r="P227" s="4">
        <v>5.2</v>
      </c>
      <c r="Q227" s="4">
        <v>5.9</v>
      </c>
      <c r="R227" s="4">
        <v>5.8</v>
      </c>
      <c r="S227" s="4">
        <v>5.3</v>
      </c>
      <c r="T227" s="4">
        <v>5</v>
      </c>
      <c r="U227" s="4">
        <v>5</v>
      </c>
      <c r="V227" s="4">
        <v>5.3</v>
      </c>
      <c r="W227" s="4">
        <v>5.5</v>
      </c>
      <c r="X227" s="4">
        <v>5.5</v>
      </c>
      <c r="Y227" s="4">
        <v>5.5</v>
      </c>
      <c r="Z227" s="4">
        <v>5.2</v>
      </c>
      <c r="AA227" s="4">
        <v>5.6</v>
      </c>
      <c r="AB227" s="4">
        <v>5.5</v>
      </c>
      <c r="AC227" s="4">
        <v>5.6</v>
      </c>
      <c r="AD227" s="4">
        <v>5.8</v>
      </c>
      <c r="AE227" s="4">
        <v>5.7</v>
      </c>
      <c r="AF227" s="4">
        <v>5.3</v>
      </c>
    </row>
    <row r="228" spans="1:32" x14ac:dyDescent="0.2">
      <c r="A228" t="s">
        <v>134</v>
      </c>
      <c r="B228" s="4" t="s">
        <v>9</v>
      </c>
      <c r="C228" s="15" t="s">
        <v>9</v>
      </c>
      <c r="D228" s="5">
        <v>0.60677419354838724</v>
      </c>
      <c r="E228" s="4">
        <v>0.6</v>
      </c>
      <c r="F228" s="4">
        <v>0.6</v>
      </c>
      <c r="G228" s="4">
        <v>0.6</v>
      </c>
      <c r="H228" s="4">
        <v>0.6</v>
      </c>
      <c r="I228" s="4">
        <v>0.5</v>
      </c>
      <c r="J228" s="4">
        <v>0.6</v>
      </c>
      <c r="K228" s="4">
        <v>0.5</v>
      </c>
      <c r="L228" s="4">
        <v>0.5</v>
      </c>
      <c r="M228" s="4">
        <v>0.5</v>
      </c>
      <c r="N228" s="4">
        <v>0.5</v>
      </c>
      <c r="O228" s="4">
        <v>0.6</v>
      </c>
      <c r="P228" s="4">
        <v>0.6</v>
      </c>
      <c r="Q228" s="4">
        <v>0.6</v>
      </c>
      <c r="R228" s="4">
        <v>0.6</v>
      </c>
      <c r="S228" s="4">
        <v>0.7</v>
      </c>
      <c r="T228" s="4">
        <v>0.6</v>
      </c>
      <c r="U228" s="4">
        <v>0.6</v>
      </c>
      <c r="V228" s="4">
        <v>0.7</v>
      </c>
      <c r="W228" s="4">
        <v>0.7</v>
      </c>
      <c r="X228" s="4">
        <v>0.7</v>
      </c>
      <c r="Y228" s="4">
        <v>0.7</v>
      </c>
      <c r="Z228" s="4">
        <v>0.6</v>
      </c>
      <c r="AA228" s="4">
        <v>0.6</v>
      </c>
      <c r="AB228" s="4">
        <v>0.5</v>
      </c>
      <c r="AC228" s="4">
        <v>0.6</v>
      </c>
      <c r="AD228" s="4">
        <v>0.6</v>
      </c>
      <c r="AE228" s="4">
        <v>0.6</v>
      </c>
      <c r="AF228" s="4">
        <v>0.6</v>
      </c>
    </row>
    <row r="229" spans="1:32" x14ac:dyDescent="0.2">
      <c r="A229" t="s">
        <v>472</v>
      </c>
      <c r="C229" s="15" t="s">
        <v>9</v>
      </c>
      <c r="D229" s="5">
        <v>0.31903225806451618</v>
      </c>
      <c r="E229" s="4">
        <v>0.3</v>
      </c>
      <c r="F229" s="4">
        <v>0.3</v>
      </c>
      <c r="G229" s="4">
        <v>0.3</v>
      </c>
      <c r="H229" s="4">
        <v>0.3</v>
      </c>
      <c r="I229" s="4">
        <v>0.3</v>
      </c>
      <c r="J229" s="4">
        <v>0.3</v>
      </c>
      <c r="K229" s="4">
        <v>0.3</v>
      </c>
      <c r="L229" s="4">
        <v>0.3</v>
      </c>
      <c r="M229" s="4">
        <v>0.3</v>
      </c>
      <c r="N229" s="4">
        <v>0.3</v>
      </c>
      <c r="O229" s="4">
        <v>0.3</v>
      </c>
      <c r="P229" s="4">
        <v>0.3</v>
      </c>
      <c r="Q229" s="4">
        <v>0.3</v>
      </c>
      <c r="R229" s="4">
        <v>0.3</v>
      </c>
      <c r="S229" s="4">
        <v>0.3</v>
      </c>
      <c r="T229" s="4">
        <v>0.3</v>
      </c>
      <c r="U229" s="4">
        <v>0.3</v>
      </c>
      <c r="V229" s="4">
        <v>0.3</v>
      </c>
      <c r="W229" s="4">
        <v>0.3</v>
      </c>
      <c r="X229" s="4">
        <v>0.3</v>
      </c>
      <c r="Y229" s="4">
        <v>0.3</v>
      </c>
      <c r="Z229" s="4">
        <v>0.3</v>
      </c>
      <c r="AA229" s="4">
        <v>0.3</v>
      </c>
      <c r="AB229" s="4">
        <v>0.3</v>
      </c>
      <c r="AC229" s="4">
        <v>0.3</v>
      </c>
      <c r="AD229" s="4">
        <v>0.3</v>
      </c>
      <c r="AE229" s="4">
        <v>0.3</v>
      </c>
      <c r="AF229" s="4">
        <v>0.3</v>
      </c>
    </row>
    <row r="230" spans="1:32" x14ac:dyDescent="0.2">
      <c r="A230" t="s">
        <v>136</v>
      </c>
      <c r="B230" s="4" t="s">
        <v>9</v>
      </c>
      <c r="C230" s="15" t="s">
        <v>9</v>
      </c>
      <c r="D230" s="5">
        <v>4.636451612903226</v>
      </c>
      <c r="E230" s="4">
        <v>4.9000000000000004</v>
      </c>
      <c r="F230" s="4">
        <v>5.0999999999999996</v>
      </c>
      <c r="G230" s="4">
        <v>5</v>
      </c>
      <c r="H230" s="4">
        <v>4.9000000000000004</v>
      </c>
      <c r="I230" s="4">
        <v>4.7</v>
      </c>
      <c r="J230" s="4">
        <v>4.5999999999999996</v>
      </c>
      <c r="K230" s="4">
        <v>4.4000000000000004</v>
      </c>
      <c r="L230" s="4">
        <v>4.7</v>
      </c>
      <c r="M230" s="4">
        <v>4.7</v>
      </c>
      <c r="N230" s="4">
        <v>5</v>
      </c>
      <c r="O230" s="4">
        <v>6</v>
      </c>
      <c r="P230" s="4">
        <v>6.4</v>
      </c>
      <c r="Q230" s="4">
        <v>7.4</v>
      </c>
      <c r="R230" s="4">
        <v>7.7</v>
      </c>
      <c r="S230" s="4">
        <v>6.8</v>
      </c>
      <c r="T230" s="4">
        <v>6.4</v>
      </c>
      <c r="U230" s="4">
        <v>6.3</v>
      </c>
      <c r="V230" s="4">
        <v>6.6</v>
      </c>
      <c r="W230" s="4">
        <v>6.3</v>
      </c>
      <c r="X230" s="4">
        <v>6.3</v>
      </c>
      <c r="Y230" s="4">
        <v>5.7</v>
      </c>
      <c r="Z230" s="4">
        <v>5.3</v>
      </c>
      <c r="AA230" s="4">
        <v>6.1</v>
      </c>
      <c r="AB230" s="4">
        <v>6.3</v>
      </c>
      <c r="AC230" s="4">
        <v>6</v>
      </c>
      <c r="AD230" s="4">
        <v>6</v>
      </c>
      <c r="AE230" s="4">
        <v>6.1</v>
      </c>
      <c r="AF230" s="4">
        <v>5.8</v>
      </c>
    </row>
    <row r="231" spans="1:32" x14ac:dyDescent="0.2">
      <c r="A231" t="s">
        <v>135</v>
      </c>
      <c r="B231" s="4" t="s">
        <v>9</v>
      </c>
      <c r="C231" s="15" t="s">
        <v>9</v>
      </c>
      <c r="D231" s="5">
        <v>0.38451612903225796</v>
      </c>
      <c r="E231" s="4">
        <v>0.4</v>
      </c>
      <c r="F231" s="4">
        <v>0.4</v>
      </c>
      <c r="G231" s="4">
        <v>0.4</v>
      </c>
      <c r="H231" s="4">
        <v>0.4</v>
      </c>
      <c r="I231" s="4">
        <v>0.4</v>
      </c>
      <c r="J231" s="4">
        <v>0.4</v>
      </c>
      <c r="K231" s="4">
        <v>0.4</v>
      </c>
      <c r="L231" s="4">
        <v>0.4</v>
      </c>
      <c r="M231" s="4">
        <v>0.4</v>
      </c>
      <c r="N231" s="4">
        <v>0.4</v>
      </c>
      <c r="O231" s="4">
        <v>0.4</v>
      </c>
      <c r="P231" s="4">
        <v>0.4</v>
      </c>
      <c r="Q231" s="4">
        <v>0.4</v>
      </c>
      <c r="R231" s="4">
        <v>0.4</v>
      </c>
      <c r="S231" s="4">
        <v>0.4</v>
      </c>
      <c r="T231" s="4">
        <v>0.4</v>
      </c>
      <c r="U231" s="4">
        <v>0.4</v>
      </c>
      <c r="V231" s="4">
        <v>0.4</v>
      </c>
      <c r="W231" s="4">
        <v>0.4</v>
      </c>
      <c r="X231" s="4">
        <v>0.4</v>
      </c>
      <c r="Y231" s="4">
        <v>0.4</v>
      </c>
      <c r="Z231" s="4">
        <v>0.4</v>
      </c>
      <c r="AA231" s="4">
        <v>0.4</v>
      </c>
      <c r="AB231" s="4">
        <v>0.4</v>
      </c>
      <c r="AC231" s="4">
        <v>0.4</v>
      </c>
      <c r="AD231" s="4">
        <v>0.4</v>
      </c>
      <c r="AE231" s="4">
        <v>0.4</v>
      </c>
      <c r="AF231" s="4">
        <v>0.4</v>
      </c>
    </row>
    <row r="232" spans="1:32" x14ac:dyDescent="0.2">
      <c r="A232" t="s">
        <v>473</v>
      </c>
      <c r="C232" s="15" t="s">
        <v>9</v>
      </c>
      <c r="D232" s="5">
        <v>2.520322580645161</v>
      </c>
      <c r="E232" s="4">
        <v>2.5</v>
      </c>
      <c r="F232" s="4">
        <v>2.5</v>
      </c>
      <c r="G232" s="4">
        <v>2.5</v>
      </c>
      <c r="H232" s="4">
        <v>2.5</v>
      </c>
      <c r="I232" s="4">
        <v>2.5</v>
      </c>
      <c r="J232" s="4">
        <v>2.5</v>
      </c>
      <c r="K232" s="4">
        <v>2.5</v>
      </c>
      <c r="L232" s="4">
        <v>2.5</v>
      </c>
      <c r="M232" s="4">
        <v>2.5</v>
      </c>
      <c r="N232" s="4">
        <v>2.5</v>
      </c>
      <c r="O232" s="4">
        <v>2.5</v>
      </c>
      <c r="P232" s="4">
        <v>2.5</v>
      </c>
      <c r="Q232" s="4">
        <v>2.5</v>
      </c>
      <c r="R232" s="4">
        <v>2.5</v>
      </c>
      <c r="S232" s="4">
        <v>2.5</v>
      </c>
      <c r="T232" s="4">
        <v>2.5</v>
      </c>
      <c r="U232" s="4">
        <v>2.5</v>
      </c>
      <c r="V232" s="4">
        <v>2.5</v>
      </c>
      <c r="W232" s="4">
        <v>2.5</v>
      </c>
      <c r="X232" s="4">
        <v>2.5</v>
      </c>
      <c r="Y232" s="4">
        <v>2.5</v>
      </c>
      <c r="Z232" s="4">
        <v>2.5</v>
      </c>
      <c r="AA232" s="4">
        <v>2.5</v>
      </c>
      <c r="AB232" s="4">
        <v>2.5</v>
      </c>
      <c r="AC232" s="4">
        <v>2.5</v>
      </c>
      <c r="AD232" s="4">
        <v>2.5</v>
      </c>
      <c r="AE232" s="4">
        <v>2.5</v>
      </c>
      <c r="AF232" s="4">
        <v>2.5</v>
      </c>
    </row>
    <row r="233" spans="1:32" x14ac:dyDescent="0.2">
      <c r="A233" t="s">
        <v>137</v>
      </c>
      <c r="B233" s="4" t="s">
        <v>9</v>
      </c>
      <c r="C233" s="15" t="s">
        <v>9</v>
      </c>
      <c r="D233" s="5">
        <v>0.94999999999999973</v>
      </c>
      <c r="E233" s="4">
        <v>0.7</v>
      </c>
      <c r="F233" s="4">
        <v>0.6</v>
      </c>
      <c r="G233" s="4">
        <v>0.7</v>
      </c>
      <c r="H233" s="4">
        <v>0.7</v>
      </c>
      <c r="I233" s="4">
        <v>0.8</v>
      </c>
      <c r="J233" s="4">
        <v>0.8</v>
      </c>
      <c r="K233" s="4">
        <v>0.9</v>
      </c>
      <c r="L233" s="4">
        <v>0.7</v>
      </c>
      <c r="M233" s="4">
        <v>1.2</v>
      </c>
      <c r="N233" s="4">
        <v>0.8</v>
      </c>
      <c r="O233" s="4">
        <v>1.2</v>
      </c>
      <c r="P233" s="4">
        <v>0.8</v>
      </c>
      <c r="Q233" s="4">
        <v>1.1000000000000001</v>
      </c>
      <c r="R233" s="4">
        <v>1.1000000000000001</v>
      </c>
      <c r="S233" s="4">
        <v>1.1000000000000001</v>
      </c>
      <c r="T233" s="4">
        <v>1.1000000000000001</v>
      </c>
      <c r="U233" s="4">
        <v>1</v>
      </c>
      <c r="V233" s="4">
        <v>1.2</v>
      </c>
      <c r="W233" s="4">
        <v>1.3</v>
      </c>
      <c r="X233" s="4">
        <v>1.5</v>
      </c>
      <c r="Y233" s="4">
        <v>1.6</v>
      </c>
      <c r="Z233" s="4">
        <v>1.6</v>
      </c>
      <c r="AA233" s="4">
        <v>1.8</v>
      </c>
      <c r="AB233" s="4">
        <v>1.9</v>
      </c>
      <c r="AC233" s="4">
        <v>2.5</v>
      </c>
      <c r="AD233" s="4">
        <v>3</v>
      </c>
      <c r="AE233" s="4">
        <v>3</v>
      </c>
      <c r="AF233" s="4">
        <v>1.3</v>
      </c>
    </row>
    <row r="234" spans="1:32" x14ac:dyDescent="0.2">
      <c r="A234" t="s">
        <v>474</v>
      </c>
      <c r="C234" s="15" t="s">
        <v>9</v>
      </c>
      <c r="D234" s="5">
        <v>0.13161290322580643</v>
      </c>
      <c r="E234" s="4">
        <v>0.1</v>
      </c>
      <c r="F234" s="4">
        <v>0.1</v>
      </c>
      <c r="G234" s="4">
        <v>0.1</v>
      </c>
      <c r="H234" s="4">
        <v>0.1</v>
      </c>
      <c r="I234" s="4">
        <v>0.1</v>
      </c>
      <c r="J234" s="4">
        <v>0.1</v>
      </c>
      <c r="K234" s="4">
        <v>0.1</v>
      </c>
      <c r="L234" s="4">
        <v>0.1</v>
      </c>
      <c r="M234" s="4">
        <v>0.1</v>
      </c>
      <c r="N234" s="4">
        <v>0.1</v>
      </c>
      <c r="O234" s="4">
        <v>0.1</v>
      </c>
      <c r="P234" s="4">
        <v>0.1</v>
      </c>
      <c r="Q234" s="4">
        <v>0.1</v>
      </c>
      <c r="R234" s="4">
        <v>0.1</v>
      </c>
      <c r="S234" s="4">
        <v>0.1</v>
      </c>
      <c r="T234" s="4">
        <v>0.1</v>
      </c>
      <c r="U234" s="4">
        <v>0.1</v>
      </c>
      <c r="V234" s="4">
        <v>0.1</v>
      </c>
      <c r="W234" s="4">
        <v>0.1</v>
      </c>
      <c r="X234" s="4">
        <v>0.1</v>
      </c>
      <c r="Y234" s="4">
        <v>0.1</v>
      </c>
      <c r="Z234" s="4">
        <v>0.1</v>
      </c>
      <c r="AA234" s="4">
        <v>0.1</v>
      </c>
      <c r="AB234" s="4">
        <v>0.1</v>
      </c>
      <c r="AC234" s="4">
        <v>0.1</v>
      </c>
      <c r="AD234" s="4">
        <v>0.1</v>
      </c>
      <c r="AE234" s="4">
        <v>0.1</v>
      </c>
      <c r="AF234" s="4">
        <v>0.1</v>
      </c>
    </row>
    <row r="235" spans="1:32" x14ac:dyDescent="0.2">
      <c r="A235" t="s">
        <v>138</v>
      </c>
      <c r="B235" s="4" t="s">
        <v>9</v>
      </c>
      <c r="C235" s="15" t="s">
        <v>9</v>
      </c>
      <c r="D235" s="5">
        <v>1.869354838709677</v>
      </c>
      <c r="E235" s="4">
        <v>1.8</v>
      </c>
      <c r="F235" s="4">
        <v>1.8</v>
      </c>
      <c r="G235" s="4">
        <v>1.8</v>
      </c>
      <c r="H235" s="4">
        <v>1.8</v>
      </c>
      <c r="I235" s="4">
        <v>1.8</v>
      </c>
      <c r="J235" s="4">
        <v>1.6</v>
      </c>
      <c r="K235" s="4">
        <v>1.7</v>
      </c>
      <c r="L235" s="4">
        <v>1.7</v>
      </c>
      <c r="M235" s="4">
        <v>1.7</v>
      </c>
      <c r="N235" s="4">
        <v>1.6</v>
      </c>
      <c r="O235" s="4">
        <v>1.6</v>
      </c>
      <c r="P235" s="4">
        <v>1.6</v>
      </c>
      <c r="Q235" s="4">
        <v>1.6</v>
      </c>
      <c r="R235" s="4">
        <v>1.5</v>
      </c>
      <c r="S235" s="4">
        <v>1.5</v>
      </c>
      <c r="T235" s="4">
        <v>1.5</v>
      </c>
      <c r="U235" s="4">
        <v>1.4</v>
      </c>
      <c r="V235" s="4">
        <v>1.5</v>
      </c>
      <c r="W235" s="4">
        <v>1.3</v>
      </c>
      <c r="X235" s="4">
        <v>1.4</v>
      </c>
      <c r="Y235" s="4">
        <v>1.3</v>
      </c>
      <c r="Z235" s="4">
        <v>1.2</v>
      </c>
      <c r="AA235" s="4">
        <v>1.2</v>
      </c>
      <c r="AB235" s="4">
        <v>1.2</v>
      </c>
      <c r="AC235" s="4">
        <v>1.4</v>
      </c>
      <c r="AD235" s="4">
        <v>1.4</v>
      </c>
      <c r="AE235" s="4">
        <v>1.5</v>
      </c>
      <c r="AF235" s="4">
        <v>1.5</v>
      </c>
    </row>
    <row r="236" spans="1:32" x14ac:dyDescent="0.2">
      <c r="A236" t="s">
        <v>139</v>
      </c>
      <c r="B236" s="4" t="s">
        <v>9</v>
      </c>
      <c r="C236" s="15" t="s">
        <v>9</v>
      </c>
      <c r="D236" s="5">
        <v>2.2354838709677423</v>
      </c>
      <c r="E236" s="4">
        <v>1.9</v>
      </c>
      <c r="F236" s="4">
        <v>1.9</v>
      </c>
      <c r="G236" s="4">
        <v>1.7</v>
      </c>
      <c r="H236" s="4">
        <v>2</v>
      </c>
      <c r="I236" s="4">
        <v>2.2000000000000002</v>
      </c>
      <c r="J236" s="4">
        <v>2</v>
      </c>
      <c r="K236" s="4">
        <v>2</v>
      </c>
      <c r="L236" s="4">
        <v>2.2000000000000002</v>
      </c>
      <c r="M236" s="4">
        <v>2.2999999999999998</v>
      </c>
      <c r="N236" s="4">
        <v>2</v>
      </c>
      <c r="O236" s="4">
        <v>2</v>
      </c>
      <c r="P236" s="4">
        <v>1.8</v>
      </c>
      <c r="Q236" s="4">
        <v>2.1</v>
      </c>
      <c r="R236" s="4">
        <v>2</v>
      </c>
      <c r="S236" s="4">
        <v>1.9</v>
      </c>
      <c r="T236" s="4">
        <v>1.9</v>
      </c>
      <c r="U236" s="4">
        <v>1.8</v>
      </c>
      <c r="V236" s="4">
        <v>1.8</v>
      </c>
      <c r="W236" s="4">
        <v>1.8</v>
      </c>
      <c r="X236" s="4">
        <v>1.6</v>
      </c>
      <c r="Y236" s="4">
        <v>1.7</v>
      </c>
      <c r="Z236" s="4">
        <v>1.7</v>
      </c>
      <c r="AA236" s="4">
        <v>1.7</v>
      </c>
      <c r="AB236" s="4">
        <v>1.8</v>
      </c>
      <c r="AC236" s="4">
        <v>1.8</v>
      </c>
      <c r="AD236" s="4">
        <v>1.7</v>
      </c>
      <c r="AE236" s="4">
        <v>1.7</v>
      </c>
      <c r="AF236" s="4">
        <v>1.9</v>
      </c>
    </row>
    <row r="237" spans="1:32" x14ac:dyDescent="0.2">
      <c r="A237" t="s">
        <v>475</v>
      </c>
      <c r="C237" s="15" t="s">
        <v>9</v>
      </c>
      <c r="D237" s="5">
        <v>-5.741935483870967E-2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</row>
    <row r="238" spans="1:32" x14ac:dyDescent="0.2">
      <c r="A238" t="s">
        <v>140</v>
      </c>
      <c r="B238" s="4" t="s">
        <v>9</v>
      </c>
      <c r="C238" s="15" t="s">
        <v>9</v>
      </c>
      <c r="D238" s="5">
        <v>1.9651612903225815</v>
      </c>
      <c r="E238" s="4">
        <v>1.9</v>
      </c>
      <c r="F238" s="4">
        <v>1.8</v>
      </c>
      <c r="G238" s="4">
        <v>1.6</v>
      </c>
      <c r="H238" s="4">
        <v>1.7</v>
      </c>
      <c r="I238" s="4">
        <v>1.8</v>
      </c>
      <c r="J238" s="4">
        <v>1.8</v>
      </c>
      <c r="K238" s="4">
        <v>1.9</v>
      </c>
      <c r="L238" s="4">
        <v>2</v>
      </c>
      <c r="M238" s="4">
        <v>2</v>
      </c>
      <c r="N238" s="4">
        <v>1.7</v>
      </c>
      <c r="O238" s="4">
        <v>1.8</v>
      </c>
      <c r="P238" s="4">
        <v>1.5</v>
      </c>
      <c r="Q238" s="4">
        <v>2.2000000000000002</v>
      </c>
      <c r="R238" s="4">
        <v>2.1</v>
      </c>
      <c r="S238" s="4">
        <v>1.9</v>
      </c>
      <c r="T238" s="4">
        <v>2</v>
      </c>
      <c r="U238" s="4">
        <v>1.6</v>
      </c>
      <c r="V238" s="4">
        <v>1.8</v>
      </c>
      <c r="W238" s="4">
        <v>1.7</v>
      </c>
      <c r="X238" s="4">
        <v>1.5</v>
      </c>
      <c r="Y238" s="4">
        <v>1.7</v>
      </c>
      <c r="Z238" s="4">
        <v>1.1000000000000001</v>
      </c>
      <c r="AA238" s="4">
        <v>1.4</v>
      </c>
      <c r="AB238" s="4">
        <v>1.4</v>
      </c>
      <c r="AC238" s="4">
        <v>1.5</v>
      </c>
      <c r="AD238" s="4">
        <v>1.3</v>
      </c>
      <c r="AE238" s="4">
        <v>1.7</v>
      </c>
      <c r="AF238" s="4">
        <v>1.7</v>
      </c>
    </row>
    <row r="239" spans="1:32" x14ac:dyDescent="0.2">
      <c r="A239" t="s">
        <v>141</v>
      </c>
      <c r="B239" s="4" t="s">
        <v>9</v>
      </c>
      <c r="C239" s="15" t="s">
        <v>9</v>
      </c>
      <c r="D239" s="5">
        <v>4.3761290322580644</v>
      </c>
      <c r="E239" s="4">
        <v>4.0999999999999996</v>
      </c>
      <c r="F239" s="4">
        <v>4</v>
      </c>
      <c r="G239" s="4">
        <v>4</v>
      </c>
      <c r="H239" s="4">
        <v>3.8</v>
      </c>
      <c r="I239" s="4">
        <v>3.6</v>
      </c>
      <c r="J239" s="4">
        <v>5</v>
      </c>
      <c r="K239" s="4">
        <v>5.3</v>
      </c>
      <c r="L239" s="4">
        <v>4.9000000000000004</v>
      </c>
      <c r="M239" s="4">
        <v>4.5999999999999996</v>
      </c>
      <c r="N239" s="4">
        <v>4</v>
      </c>
      <c r="O239" s="4">
        <v>4.7</v>
      </c>
      <c r="P239" s="4">
        <v>5.3</v>
      </c>
      <c r="Q239" s="4">
        <v>5.9</v>
      </c>
      <c r="R239" s="4">
        <v>5.9</v>
      </c>
      <c r="S239" s="4">
        <v>5.7</v>
      </c>
      <c r="T239" s="4">
        <v>5</v>
      </c>
      <c r="U239" s="4">
        <v>4.9000000000000004</v>
      </c>
      <c r="V239" s="4">
        <v>5.0999999999999996</v>
      </c>
      <c r="W239" s="4">
        <v>5.2</v>
      </c>
      <c r="X239" s="4">
        <v>4.8</v>
      </c>
      <c r="Y239" s="4">
        <v>5</v>
      </c>
      <c r="Z239" s="4">
        <v>4.9000000000000004</v>
      </c>
      <c r="AA239" s="4">
        <v>4.9000000000000004</v>
      </c>
      <c r="AB239" s="4">
        <v>4.9000000000000004</v>
      </c>
      <c r="AC239" s="4">
        <v>4.9000000000000004</v>
      </c>
      <c r="AD239" s="4">
        <v>4.8</v>
      </c>
      <c r="AE239" s="4">
        <v>4.8</v>
      </c>
      <c r="AF239" s="4">
        <v>4.8</v>
      </c>
    </row>
    <row r="240" spans="1:32" x14ac:dyDescent="0.2">
      <c r="A240" t="s">
        <v>476</v>
      </c>
      <c r="C240" s="15" t="s">
        <v>9</v>
      </c>
      <c r="D240" s="5">
        <v>-9.6774193548387259E-4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</row>
    <row r="241" spans="1:32" x14ac:dyDescent="0.2">
      <c r="A241" t="s">
        <v>477</v>
      </c>
      <c r="C241" s="15" t="s">
        <v>9</v>
      </c>
      <c r="D241" s="5">
        <v>-7.7419354838709695E-2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</row>
    <row r="242" spans="1:32" x14ac:dyDescent="0.2">
      <c r="A242" t="s">
        <v>142</v>
      </c>
      <c r="B242" s="4" t="s">
        <v>9</v>
      </c>
      <c r="C242" s="15" t="s">
        <v>9</v>
      </c>
      <c r="D242" s="5">
        <v>1.8038709677419353</v>
      </c>
      <c r="E242" s="4">
        <v>1.8</v>
      </c>
      <c r="F242" s="4">
        <v>1.7</v>
      </c>
      <c r="G242" s="4">
        <v>1.7</v>
      </c>
      <c r="H242" s="4">
        <v>1.7</v>
      </c>
      <c r="I242" s="4">
        <v>1.6</v>
      </c>
      <c r="J242" s="4">
        <v>1.9</v>
      </c>
      <c r="K242" s="4">
        <v>1.8</v>
      </c>
      <c r="L242" s="4">
        <v>1.9</v>
      </c>
      <c r="M242" s="4">
        <v>2</v>
      </c>
      <c r="N242" s="4">
        <v>2.1</v>
      </c>
      <c r="O242" s="4">
        <v>2.4</v>
      </c>
      <c r="P242" s="4">
        <v>2.5</v>
      </c>
      <c r="Q242" s="4">
        <v>3</v>
      </c>
      <c r="R242" s="4">
        <v>3.2</v>
      </c>
      <c r="S242" s="4">
        <v>3.2</v>
      </c>
      <c r="T242" s="4">
        <v>2.9</v>
      </c>
      <c r="U242" s="4">
        <v>2.7</v>
      </c>
      <c r="V242" s="4">
        <v>2.8</v>
      </c>
      <c r="W242" s="4">
        <v>2.7</v>
      </c>
      <c r="X242" s="4">
        <v>2.7</v>
      </c>
      <c r="Y242" s="4">
        <v>2.7</v>
      </c>
      <c r="Z242" s="4">
        <v>2.5</v>
      </c>
      <c r="AA242" s="4">
        <v>2.8</v>
      </c>
      <c r="AB242" s="4">
        <v>2.9</v>
      </c>
      <c r="AC242" s="4">
        <v>2.9</v>
      </c>
      <c r="AD242" s="4">
        <v>3.2</v>
      </c>
      <c r="AE242" s="4">
        <v>3.9</v>
      </c>
      <c r="AF242" s="4">
        <v>2.5</v>
      </c>
    </row>
    <row r="243" spans="1:32" x14ac:dyDescent="0.2">
      <c r="A243" t="s">
        <v>143</v>
      </c>
      <c r="B243" s="4" t="s">
        <v>9</v>
      </c>
      <c r="C243" s="15" t="s">
        <v>9</v>
      </c>
      <c r="D243" s="5">
        <v>0.75290322580645153</v>
      </c>
      <c r="E243" s="4">
        <v>0.4</v>
      </c>
      <c r="F243" s="4">
        <v>0.5</v>
      </c>
      <c r="G243" s="4">
        <v>0.5</v>
      </c>
      <c r="H243" s="4">
        <v>0.5</v>
      </c>
      <c r="I243" s="4">
        <v>0.6</v>
      </c>
      <c r="J243" s="4">
        <v>0.6</v>
      </c>
      <c r="K243" s="4">
        <v>0.5</v>
      </c>
      <c r="L243" s="4">
        <v>0.5</v>
      </c>
      <c r="M243" s="4">
        <v>0.5</v>
      </c>
      <c r="N243" s="4">
        <v>0.4</v>
      </c>
      <c r="O243" s="4">
        <v>0.5</v>
      </c>
      <c r="P243" s="4">
        <v>0.5</v>
      </c>
      <c r="Q243" s="4">
        <v>0.6</v>
      </c>
      <c r="R243" s="4">
        <v>0.6</v>
      </c>
      <c r="S243" s="4">
        <v>0.6</v>
      </c>
      <c r="T243" s="4">
        <v>0.5</v>
      </c>
      <c r="U243" s="4">
        <v>0.5</v>
      </c>
      <c r="V243" s="4">
        <v>0.5</v>
      </c>
      <c r="W243" s="4">
        <v>0.5</v>
      </c>
      <c r="X243" s="4">
        <v>0.6</v>
      </c>
      <c r="Y243" s="4">
        <v>0.6</v>
      </c>
      <c r="Z243" s="4">
        <v>0.6</v>
      </c>
      <c r="AA243" s="4">
        <v>0.6</v>
      </c>
      <c r="AB243" s="4">
        <v>0.6</v>
      </c>
      <c r="AC243" s="4">
        <v>0.6</v>
      </c>
      <c r="AD243" s="4">
        <v>0.7</v>
      </c>
      <c r="AE243" s="4">
        <v>1.1000000000000001</v>
      </c>
      <c r="AF243" s="4">
        <v>0.5</v>
      </c>
    </row>
    <row r="244" spans="1:32" x14ac:dyDescent="0.2">
      <c r="A244" t="s">
        <v>144</v>
      </c>
      <c r="B244" s="4" t="s">
        <v>9</v>
      </c>
      <c r="C244" s="15" t="s">
        <v>9</v>
      </c>
      <c r="D244" s="5">
        <v>2.899354838709677</v>
      </c>
      <c r="E244" s="4">
        <v>2.7</v>
      </c>
      <c r="F244" s="4">
        <v>2.5</v>
      </c>
      <c r="G244" s="4">
        <v>2.4</v>
      </c>
      <c r="H244" s="4">
        <v>2.2000000000000002</v>
      </c>
      <c r="I244" s="4">
        <v>2</v>
      </c>
      <c r="J244" s="4">
        <v>2.8</v>
      </c>
      <c r="K244" s="4">
        <v>2.7</v>
      </c>
      <c r="L244" s="4">
        <v>2.6</v>
      </c>
      <c r="M244" s="4">
        <v>2.5</v>
      </c>
      <c r="N244" s="4">
        <v>2.5</v>
      </c>
      <c r="O244" s="4">
        <v>2.9</v>
      </c>
      <c r="P244" s="4">
        <v>3.1</v>
      </c>
      <c r="Q244" s="4">
        <v>4</v>
      </c>
      <c r="R244" s="4">
        <v>4.0999999999999996</v>
      </c>
      <c r="S244" s="4">
        <v>4</v>
      </c>
      <c r="T244" s="4">
        <v>3.4</v>
      </c>
      <c r="U244" s="4">
        <v>3.2</v>
      </c>
      <c r="V244" s="4">
        <v>3.2</v>
      </c>
      <c r="W244" s="4">
        <v>3.2</v>
      </c>
      <c r="X244" s="4">
        <v>3.2</v>
      </c>
      <c r="Y244" s="4">
        <v>3</v>
      </c>
      <c r="Z244" s="4">
        <v>2.9</v>
      </c>
      <c r="AA244" s="4">
        <v>2.8</v>
      </c>
      <c r="AB244" s="4">
        <v>2.9</v>
      </c>
      <c r="AC244" s="4">
        <v>2.7</v>
      </c>
      <c r="AD244" s="4">
        <v>2.7</v>
      </c>
      <c r="AE244" s="4">
        <v>2.9</v>
      </c>
      <c r="AF244" s="4">
        <v>2.9</v>
      </c>
    </row>
    <row r="245" spans="1:32" x14ac:dyDescent="0.2">
      <c r="A245" t="s">
        <v>145</v>
      </c>
      <c r="B245" s="4" t="s">
        <v>9</v>
      </c>
      <c r="C245" s="15" t="s">
        <v>9</v>
      </c>
      <c r="D245" s="5">
        <v>1.9003225806451611</v>
      </c>
      <c r="E245" s="4">
        <v>1.9</v>
      </c>
      <c r="F245" s="4">
        <v>1.9</v>
      </c>
      <c r="G245" s="4">
        <v>1.9</v>
      </c>
      <c r="H245" s="4">
        <v>1.9</v>
      </c>
      <c r="I245" s="4">
        <v>1.9</v>
      </c>
      <c r="J245" s="4">
        <v>1.9</v>
      </c>
      <c r="K245" s="4">
        <v>2</v>
      </c>
      <c r="L245" s="4">
        <v>2</v>
      </c>
      <c r="M245" s="4">
        <v>1.9</v>
      </c>
      <c r="N245" s="4">
        <v>1.8</v>
      </c>
      <c r="O245" s="4">
        <v>1.9</v>
      </c>
      <c r="P245" s="4">
        <v>1.9</v>
      </c>
      <c r="Q245" s="4">
        <v>2</v>
      </c>
      <c r="R245" s="4">
        <v>2</v>
      </c>
      <c r="S245" s="4">
        <v>2</v>
      </c>
      <c r="T245" s="4">
        <v>1.9</v>
      </c>
      <c r="U245" s="4">
        <v>1.8</v>
      </c>
      <c r="V245" s="4">
        <v>1.7</v>
      </c>
      <c r="W245" s="4">
        <v>1.9</v>
      </c>
      <c r="X245" s="4">
        <v>2</v>
      </c>
      <c r="Y245" s="4">
        <v>2</v>
      </c>
      <c r="Z245" s="4">
        <v>2</v>
      </c>
      <c r="AA245" s="4">
        <v>1.9</v>
      </c>
      <c r="AB245" s="4">
        <v>1.9</v>
      </c>
      <c r="AC245" s="4">
        <v>1.9</v>
      </c>
      <c r="AD245" s="4">
        <v>2</v>
      </c>
      <c r="AE245" s="4">
        <v>2</v>
      </c>
      <c r="AF245" s="4">
        <v>1.9</v>
      </c>
    </row>
    <row r="246" spans="1:32" x14ac:dyDescent="0.2">
      <c r="A246" t="s">
        <v>146</v>
      </c>
      <c r="B246" s="4" t="s">
        <v>9</v>
      </c>
      <c r="C246" s="15" t="s">
        <v>9</v>
      </c>
      <c r="D246" s="5">
        <v>2.4567741935483873</v>
      </c>
      <c r="E246" s="4">
        <v>3.1</v>
      </c>
      <c r="F246" s="4">
        <v>3.1</v>
      </c>
      <c r="G246" s="4">
        <v>3.1</v>
      </c>
      <c r="H246" s="4">
        <v>3.1</v>
      </c>
      <c r="I246" s="4">
        <v>3.1</v>
      </c>
      <c r="J246" s="4">
        <v>3.3</v>
      </c>
      <c r="K246" s="4">
        <v>3.8</v>
      </c>
      <c r="L246" s="4">
        <v>3.5</v>
      </c>
      <c r="M246" s="4">
        <v>3.2</v>
      </c>
      <c r="N246" s="4">
        <v>2.9</v>
      </c>
      <c r="O246" s="4">
        <v>3.3</v>
      </c>
      <c r="P246" s="4">
        <v>3.3</v>
      </c>
      <c r="Q246" s="4">
        <v>3.6</v>
      </c>
      <c r="R246" s="4">
        <v>3.9</v>
      </c>
      <c r="S246" s="4">
        <v>3.9</v>
      </c>
      <c r="T246" s="4">
        <v>4</v>
      </c>
      <c r="U246" s="4">
        <v>3.8</v>
      </c>
      <c r="V246" s="4">
        <v>3.5</v>
      </c>
      <c r="W246" s="4">
        <v>3.7</v>
      </c>
      <c r="X246" s="4">
        <v>3.8</v>
      </c>
      <c r="Y246" s="4">
        <v>3.6</v>
      </c>
      <c r="Z246" s="4">
        <v>3.5</v>
      </c>
      <c r="AA246" s="4">
        <v>3.4</v>
      </c>
      <c r="AB246" s="4">
        <v>3.4</v>
      </c>
      <c r="AC246" s="4">
        <v>3.4</v>
      </c>
      <c r="AD246" s="4">
        <v>3.4</v>
      </c>
      <c r="AE246" s="4">
        <v>3.4</v>
      </c>
      <c r="AF246" s="4">
        <v>3.4</v>
      </c>
    </row>
    <row r="247" spans="1:32" ht="16" x14ac:dyDescent="0.2">
      <c r="A247" t="s">
        <v>147</v>
      </c>
      <c r="B247" s="23" t="s">
        <v>9</v>
      </c>
      <c r="C247" s="15" t="s">
        <v>9</v>
      </c>
      <c r="D247" s="5">
        <v>0.37903225806451613</v>
      </c>
      <c r="E247" s="4">
        <v>0.5</v>
      </c>
      <c r="F247" s="4">
        <v>0.6</v>
      </c>
      <c r="G247" s="4">
        <v>0.6</v>
      </c>
      <c r="H247" s="4">
        <v>0.6</v>
      </c>
      <c r="I247" s="4">
        <v>0.7</v>
      </c>
      <c r="J247" s="4">
        <v>0.6</v>
      </c>
      <c r="K247" s="4">
        <v>0.6</v>
      </c>
      <c r="L247" s="4">
        <v>0.6</v>
      </c>
      <c r="M247" s="4">
        <v>0.6</v>
      </c>
      <c r="N247" s="4">
        <v>0.6</v>
      </c>
      <c r="O247" s="4">
        <v>0.8</v>
      </c>
      <c r="P247" s="4">
        <v>0.7</v>
      </c>
      <c r="Q247" s="4">
        <v>1</v>
      </c>
      <c r="R247" s="4">
        <v>1</v>
      </c>
      <c r="S247" s="4">
        <v>0.9</v>
      </c>
      <c r="T247" s="4">
        <v>0.8</v>
      </c>
      <c r="U247" s="4">
        <v>0.7</v>
      </c>
      <c r="V247" s="4">
        <v>0.7</v>
      </c>
      <c r="W247" s="4">
        <v>0.8</v>
      </c>
      <c r="X247" s="4">
        <v>0.9</v>
      </c>
      <c r="Y247" s="4">
        <v>0.9</v>
      </c>
      <c r="Z247" s="4">
        <v>0.8</v>
      </c>
      <c r="AA247" s="4">
        <v>0.8</v>
      </c>
      <c r="AB247" s="4">
        <v>0.8</v>
      </c>
      <c r="AC247" s="4">
        <v>0.8</v>
      </c>
      <c r="AD247" s="4">
        <v>0.8</v>
      </c>
      <c r="AE247" s="4">
        <v>0.8</v>
      </c>
      <c r="AF247" s="4">
        <v>0.7</v>
      </c>
    </row>
    <row r="248" spans="1:32" ht="16" x14ac:dyDescent="0.2">
      <c r="A248" t="s">
        <v>148</v>
      </c>
      <c r="B248" s="23" t="s">
        <v>9</v>
      </c>
      <c r="C248" s="15" t="s">
        <v>9</v>
      </c>
      <c r="D248" s="5">
        <v>0.88677419354838716</v>
      </c>
      <c r="E248" s="4">
        <v>0.8</v>
      </c>
      <c r="F248" s="4">
        <v>0.9</v>
      </c>
      <c r="G248" s="4">
        <v>0.9</v>
      </c>
      <c r="H248" s="4">
        <v>1</v>
      </c>
      <c r="I248" s="4">
        <v>1</v>
      </c>
      <c r="J248" s="4">
        <v>1</v>
      </c>
      <c r="K248" s="4">
        <v>0.6</v>
      </c>
      <c r="L248" s="4">
        <v>0.7</v>
      </c>
      <c r="M248" s="4">
        <v>0.8</v>
      </c>
      <c r="N248" s="4">
        <v>0.9</v>
      </c>
      <c r="O248" s="4">
        <v>0.9</v>
      </c>
      <c r="P248" s="4">
        <v>0.9</v>
      </c>
      <c r="Q248" s="4">
        <v>0.9</v>
      </c>
      <c r="R248" s="4">
        <v>1</v>
      </c>
      <c r="S248" s="4">
        <v>1</v>
      </c>
      <c r="T248" s="4">
        <v>1</v>
      </c>
      <c r="U248" s="4">
        <v>1</v>
      </c>
      <c r="V248" s="4">
        <v>1.1000000000000001</v>
      </c>
      <c r="W248" s="4">
        <v>0.8</v>
      </c>
      <c r="X248" s="4">
        <v>1.5</v>
      </c>
      <c r="Y248" s="4">
        <v>1.3</v>
      </c>
      <c r="Z248" s="4">
        <v>1.4</v>
      </c>
      <c r="AA248" s="4">
        <v>1.1000000000000001</v>
      </c>
      <c r="AB248" s="4">
        <v>1.2</v>
      </c>
      <c r="AC248" s="4">
        <v>1.2</v>
      </c>
      <c r="AD248" s="4">
        <v>1.2</v>
      </c>
      <c r="AE248" s="4">
        <v>1.1000000000000001</v>
      </c>
      <c r="AF248" s="4">
        <v>1</v>
      </c>
    </row>
    <row r="249" spans="1:32" x14ac:dyDescent="0.2">
      <c r="A249" t="s">
        <v>478</v>
      </c>
      <c r="C249" s="15" t="s">
        <v>9</v>
      </c>
      <c r="D249" s="5">
        <v>0.45419354838709686</v>
      </c>
      <c r="E249" s="4">
        <v>0.4</v>
      </c>
      <c r="F249" s="4">
        <v>0.4</v>
      </c>
      <c r="G249" s="4">
        <v>0.4</v>
      </c>
      <c r="H249" s="4">
        <v>0.4</v>
      </c>
      <c r="I249" s="4">
        <v>0.4</v>
      </c>
      <c r="J249" s="4">
        <v>0.4</v>
      </c>
      <c r="K249" s="4">
        <v>0.4</v>
      </c>
      <c r="L249" s="4">
        <v>0.4</v>
      </c>
      <c r="M249" s="4">
        <v>0.4</v>
      </c>
      <c r="N249" s="4">
        <v>0.4</v>
      </c>
      <c r="O249" s="4">
        <v>0.4</v>
      </c>
      <c r="P249" s="4">
        <v>0.4</v>
      </c>
      <c r="Q249" s="4">
        <v>0.4</v>
      </c>
      <c r="R249" s="4">
        <v>0.4</v>
      </c>
      <c r="S249" s="4">
        <v>0.4</v>
      </c>
      <c r="T249" s="4">
        <v>0.4</v>
      </c>
      <c r="U249" s="4">
        <v>0.4</v>
      </c>
      <c r="V249" s="4">
        <v>0.4</v>
      </c>
      <c r="W249" s="4">
        <v>0.4</v>
      </c>
      <c r="X249" s="4">
        <v>0.4</v>
      </c>
      <c r="Y249" s="4">
        <v>0.4</v>
      </c>
      <c r="Z249" s="4">
        <v>0.4</v>
      </c>
      <c r="AA249" s="4">
        <v>0.4</v>
      </c>
      <c r="AB249" s="4">
        <v>0.4</v>
      </c>
      <c r="AC249" s="4">
        <v>0.4</v>
      </c>
      <c r="AD249" s="4">
        <v>0.4</v>
      </c>
      <c r="AE249" s="4">
        <v>0.4</v>
      </c>
      <c r="AF249" s="4">
        <v>0.4</v>
      </c>
    </row>
    <row r="250" spans="1:32" ht="16" x14ac:dyDescent="0.2">
      <c r="A250" t="s">
        <v>150</v>
      </c>
      <c r="B250" s="23" t="s">
        <v>9</v>
      </c>
      <c r="C250" s="15" t="s">
        <v>9</v>
      </c>
      <c r="D250" s="5">
        <v>3.5912903225806452</v>
      </c>
      <c r="E250" s="4">
        <v>5.0999999999999996</v>
      </c>
      <c r="F250" s="4">
        <v>5</v>
      </c>
      <c r="G250" s="4">
        <v>5</v>
      </c>
      <c r="H250" s="4">
        <v>5</v>
      </c>
      <c r="I250" s="4">
        <v>5</v>
      </c>
      <c r="J250" s="4">
        <v>4.5999999999999996</v>
      </c>
      <c r="K250" s="4">
        <v>5.3</v>
      </c>
      <c r="L250" s="4">
        <v>5.5</v>
      </c>
      <c r="M250" s="4">
        <v>5.7</v>
      </c>
      <c r="N250" s="4">
        <v>5.6</v>
      </c>
      <c r="O250" s="4">
        <v>7</v>
      </c>
      <c r="P250" s="4">
        <v>6.3</v>
      </c>
      <c r="Q250" s="4">
        <v>6.8</v>
      </c>
      <c r="R250" s="4">
        <v>7.3</v>
      </c>
      <c r="S250" s="4">
        <v>6.8</v>
      </c>
      <c r="T250" s="4">
        <v>6</v>
      </c>
      <c r="U250" s="4">
        <v>6</v>
      </c>
      <c r="V250" s="4">
        <v>6</v>
      </c>
      <c r="W250" s="4">
        <v>5.7</v>
      </c>
      <c r="X250" s="4">
        <v>5.9</v>
      </c>
      <c r="Y250" s="4">
        <v>5.9</v>
      </c>
      <c r="Z250" s="4">
        <v>4.9000000000000004</v>
      </c>
      <c r="AA250" s="4">
        <v>5.8</v>
      </c>
      <c r="AB250" s="4">
        <v>6.7</v>
      </c>
      <c r="AC250" s="4">
        <v>6.3</v>
      </c>
      <c r="AD250" s="4">
        <v>7.6</v>
      </c>
      <c r="AE250" s="4">
        <v>8.3000000000000007</v>
      </c>
      <c r="AF250" s="4">
        <v>6</v>
      </c>
    </row>
    <row r="251" spans="1:32" ht="16" x14ac:dyDescent="0.2">
      <c r="A251" t="s">
        <v>149</v>
      </c>
      <c r="B251" s="23" t="s">
        <v>9</v>
      </c>
      <c r="C251" s="15" t="s">
        <v>9</v>
      </c>
      <c r="D251" s="5">
        <v>0.50193548387096776</v>
      </c>
      <c r="E251" s="4">
        <v>0.5</v>
      </c>
      <c r="F251" s="4">
        <v>0.5</v>
      </c>
      <c r="G251" s="4">
        <v>0.5</v>
      </c>
      <c r="H251" s="4">
        <v>0.5</v>
      </c>
      <c r="I251" s="4">
        <v>0.5</v>
      </c>
      <c r="J251" s="4">
        <v>0.5</v>
      </c>
      <c r="K251" s="4">
        <v>0.5</v>
      </c>
      <c r="L251" s="4">
        <v>0.5</v>
      </c>
      <c r="M251" s="4">
        <v>0.5</v>
      </c>
      <c r="N251" s="4">
        <v>0.5</v>
      </c>
      <c r="O251" s="4">
        <v>0.5</v>
      </c>
      <c r="P251" s="4">
        <v>0.5</v>
      </c>
      <c r="Q251" s="4">
        <v>0.5</v>
      </c>
      <c r="R251" s="4">
        <v>0.5</v>
      </c>
      <c r="S251" s="4">
        <v>0.5</v>
      </c>
      <c r="T251" s="4">
        <v>0.5</v>
      </c>
      <c r="U251" s="4">
        <v>0.5</v>
      </c>
      <c r="V251" s="4">
        <v>0.5</v>
      </c>
      <c r="W251" s="4">
        <v>0.5</v>
      </c>
      <c r="X251" s="4">
        <v>0.5</v>
      </c>
      <c r="Y251" s="4">
        <v>0.5</v>
      </c>
      <c r="Z251" s="4">
        <v>0.5</v>
      </c>
      <c r="AA251" s="4">
        <v>0.5</v>
      </c>
      <c r="AB251" s="4">
        <v>0.5</v>
      </c>
      <c r="AC251" s="4">
        <v>0.5</v>
      </c>
      <c r="AD251" s="4">
        <v>0.5</v>
      </c>
      <c r="AE251" s="4">
        <v>0.5</v>
      </c>
      <c r="AF251" s="4">
        <v>0.5</v>
      </c>
    </row>
    <row r="252" spans="1:32" ht="16" x14ac:dyDescent="0.2">
      <c r="A252" t="s">
        <v>151</v>
      </c>
      <c r="B252" s="23" t="s">
        <v>9</v>
      </c>
      <c r="C252" s="15" t="s">
        <v>9</v>
      </c>
      <c r="D252" s="5">
        <v>0.62193548387096764</v>
      </c>
      <c r="E252" s="4">
        <v>0.6</v>
      </c>
      <c r="F252" s="4">
        <v>0.6</v>
      </c>
      <c r="G252" s="4">
        <v>0.5</v>
      </c>
      <c r="H252" s="4">
        <v>0.5</v>
      </c>
      <c r="I252" s="4">
        <v>0.4</v>
      </c>
      <c r="J252" s="4">
        <v>0.5</v>
      </c>
      <c r="K252" s="4">
        <v>0.5</v>
      </c>
      <c r="L252" s="4">
        <v>0.5</v>
      </c>
      <c r="M252" s="4">
        <v>0.5</v>
      </c>
      <c r="N252" s="4">
        <v>0.5</v>
      </c>
      <c r="O252" s="4">
        <v>0.5</v>
      </c>
      <c r="P252" s="4">
        <v>0.5</v>
      </c>
      <c r="Q252" s="4">
        <v>0.5</v>
      </c>
      <c r="R252" s="4">
        <v>0.5</v>
      </c>
      <c r="S252" s="4">
        <v>0.6</v>
      </c>
      <c r="T252" s="4">
        <v>0.6</v>
      </c>
      <c r="U252" s="4">
        <v>0.6</v>
      </c>
      <c r="V252" s="4">
        <v>0.6</v>
      </c>
      <c r="W252" s="4">
        <v>0.6</v>
      </c>
      <c r="X252" s="4">
        <v>0.7</v>
      </c>
      <c r="Y252" s="4">
        <v>0.6</v>
      </c>
      <c r="Z252" s="4">
        <v>0.6</v>
      </c>
      <c r="AA252" s="4">
        <v>0.6</v>
      </c>
      <c r="AB252" s="4">
        <v>0.5</v>
      </c>
      <c r="AC252" s="4">
        <v>0.5</v>
      </c>
      <c r="AD252" s="4">
        <v>0.6</v>
      </c>
      <c r="AE252" s="4">
        <v>0.5</v>
      </c>
      <c r="AF252" s="4">
        <v>0.5</v>
      </c>
    </row>
    <row r="253" spans="1:32" x14ac:dyDescent="0.2">
      <c r="A253" t="s">
        <v>479</v>
      </c>
      <c r="C253" s="15" t="s">
        <v>9</v>
      </c>
      <c r="D253" s="5">
        <v>0.52032258064516124</v>
      </c>
      <c r="E253" s="4">
        <v>0.5</v>
      </c>
      <c r="F253" s="4">
        <v>0.5</v>
      </c>
      <c r="G253" s="4">
        <v>0.5</v>
      </c>
      <c r="H253" s="4">
        <v>0.5</v>
      </c>
      <c r="I253" s="4">
        <v>0.5</v>
      </c>
      <c r="J253" s="4">
        <v>0.5</v>
      </c>
      <c r="K253" s="4">
        <v>0.5</v>
      </c>
      <c r="L253" s="4">
        <v>0.5</v>
      </c>
      <c r="M253" s="4">
        <v>0.5</v>
      </c>
      <c r="N253" s="4">
        <v>0.5</v>
      </c>
      <c r="O253" s="4">
        <v>0.5</v>
      </c>
      <c r="P253" s="4">
        <v>0.5</v>
      </c>
      <c r="Q253" s="4">
        <v>0.5</v>
      </c>
      <c r="R253" s="4">
        <v>0.5</v>
      </c>
      <c r="S253" s="4">
        <v>0.5</v>
      </c>
      <c r="T253" s="4">
        <v>0.5</v>
      </c>
      <c r="U253" s="4">
        <v>0.5</v>
      </c>
      <c r="V253" s="4">
        <v>0.5</v>
      </c>
      <c r="W253" s="4">
        <v>0.5</v>
      </c>
      <c r="X253" s="4">
        <v>0.5</v>
      </c>
      <c r="Y253" s="4">
        <v>0.5</v>
      </c>
      <c r="Z253" s="4">
        <v>0.5</v>
      </c>
      <c r="AA253" s="4">
        <v>0.5</v>
      </c>
      <c r="AB253" s="4">
        <v>0.5</v>
      </c>
      <c r="AC253" s="4">
        <v>0.5</v>
      </c>
      <c r="AD253" s="4">
        <v>0.5</v>
      </c>
      <c r="AE253" s="4">
        <v>0.5</v>
      </c>
      <c r="AF253" s="4">
        <v>0.5</v>
      </c>
    </row>
    <row r="254" spans="1:32" ht="16" x14ac:dyDescent="0.2">
      <c r="A254" t="s">
        <v>152</v>
      </c>
      <c r="B254" s="23" t="s">
        <v>9</v>
      </c>
      <c r="C254" s="15" t="s">
        <v>9</v>
      </c>
      <c r="D254" s="5">
        <v>1.0535483870967741</v>
      </c>
      <c r="E254" s="4">
        <v>1.2</v>
      </c>
      <c r="F254" s="4">
        <v>1.2</v>
      </c>
      <c r="G254" s="4">
        <v>1.1000000000000001</v>
      </c>
      <c r="H254" s="4">
        <v>1.1000000000000001</v>
      </c>
      <c r="I254" s="4">
        <v>1.1000000000000001</v>
      </c>
      <c r="J254" s="4">
        <v>1.1000000000000001</v>
      </c>
      <c r="K254" s="4">
        <v>1.1000000000000001</v>
      </c>
      <c r="L254" s="4">
        <v>1.1000000000000001</v>
      </c>
      <c r="M254" s="4">
        <v>1.1000000000000001</v>
      </c>
      <c r="N254" s="4">
        <v>1</v>
      </c>
      <c r="O254" s="4">
        <v>1.2</v>
      </c>
      <c r="P254" s="4">
        <v>1.2</v>
      </c>
      <c r="Q254" s="4">
        <v>1.2</v>
      </c>
      <c r="R254" s="4">
        <v>1.2</v>
      </c>
      <c r="S254" s="4">
        <v>1.1000000000000001</v>
      </c>
      <c r="T254" s="4">
        <v>1.1000000000000001</v>
      </c>
      <c r="U254" s="4">
        <v>1.1000000000000001</v>
      </c>
      <c r="V254" s="4">
        <v>1</v>
      </c>
      <c r="W254" s="4">
        <v>1.1000000000000001</v>
      </c>
      <c r="X254" s="4">
        <v>1.1000000000000001</v>
      </c>
      <c r="Y254" s="4">
        <v>1.1000000000000001</v>
      </c>
      <c r="Z254" s="4">
        <v>1</v>
      </c>
      <c r="AA254" s="4">
        <v>1.1000000000000001</v>
      </c>
      <c r="AB254" s="4">
        <v>1.1000000000000001</v>
      </c>
      <c r="AC254" s="4">
        <v>1.1000000000000001</v>
      </c>
      <c r="AD254" s="4">
        <v>1.1000000000000001</v>
      </c>
      <c r="AE254" s="4">
        <v>1.1000000000000001</v>
      </c>
      <c r="AF254" s="4">
        <v>1.1000000000000001</v>
      </c>
    </row>
    <row r="255" spans="1:32" x14ac:dyDescent="0.2">
      <c r="A255" t="s">
        <v>480</v>
      </c>
      <c r="C255" s="15" t="s">
        <v>9</v>
      </c>
      <c r="D255" s="5">
        <v>0.22451612903225809</v>
      </c>
      <c r="E255" s="4">
        <v>0.2</v>
      </c>
      <c r="F255" s="4">
        <v>0.2</v>
      </c>
      <c r="G255" s="4">
        <v>0.2</v>
      </c>
      <c r="H255" s="4">
        <v>0.2</v>
      </c>
      <c r="I255" s="4">
        <v>0.2</v>
      </c>
      <c r="J255" s="4">
        <v>0.2</v>
      </c>
      <c r="K255" s="4">
        <v>0.2</v>
      </c>
      <c r="L255" s="4">
        <v>0.2</v>
      </c>
      <c r="M255" s="4">
        <v>0.2</v>
      </c>
      <c r="N255" s="4">
        <v>0.2</v>
      </c>
      <c r="O255" s="4">
        <v>0.2</v>
      </c>
      <c r="P255" s="4">
        <v>0.2</v>
      </c>
      <c r="Q255" s="4">
        <v>0.2</v>
      </c>
      <c r="R255" s="4">
        <v>0.2</v>
      </c>
      <c r="S255" s="4">
        <v>0.2</v>
      </c>
      <c r="T255" s="4">
        <v>0.2</v>
      </c>
      <c r="U255" s="4">
        <v>0.2</v>
      </c>
      <c r="V255" s="4">
        <v>0.2</v>
      </c>
      <c r="W255" s="4">
        <v>0.2</v>
      </c>
      <c r="X255" s="4">
        <v>0.2</v>
      </c>
      <c r="Y255" s="4">
        <v>0.2</v>
      </c>
      <c r="Z255" s="4">
        <v>0.2</v>
      </c>
      <c r="AA255" s="4">
        <v>0.2</v>
      </c>
      <c r="AB255" s="4">
        <v>0.2</v>
      </c>
      <c r="AC255" s="4">
        <v>0.2</v>
      </c>
      <c r="AD255" s="4">
        <v>0.2</v>
      </c>
      <c r="AE255" s="4">
        <v>0.2</v>
      </c>
      <c r="AF255" s="4">
        <v>0.2</v>
      </c>
    </row>
    <row r="256" spans="1:32" ht="16" x14ac:dyDescent="0.2">
      <c r="A256" t="s">
        <v>153</v>
      </c>
      <c r="B256" s="23" t="s">
        <v>9</v>
      </c>
      <c r="C256" s="15" t="s">
        <v>9</v>
      </c>
      <c r="D256" s="5">
        <v>0.75483870967741939</v>
      </c>
      <c r="E256" s="4">
        <v>0.9</v>
      </c>
      <c r="F256" s="4">
        <v>0.9</v>
      </c>
      <c r="G256" s="4">
        <v>1</v>
      </c>
      <c r="H256" s="4">
        <v>1.1000000000000001</v>
      </c>
      <c r="I256" s="4">
        <v>1.2</v>
      </c>
      <c r="J256" s="4">
        <v>1.1000000000000001</v>
      </c>
      <c r="K256" s="4">
        <v>1.1000000000000001</v>
      </c>
      <c r="L256" s="4">
        <v>1.1000000000000001</v>
      </c>
      <c r="M256" s="4">
        <v>1.1000000000000001</v>
      </c>
      <c r="N256" s="4">
        <v>1.1000000000000001</v>
      </c>
      <c r="O256" s="4">
        <v>1.3</v>
      </c>
      <c r="P256" s="4">
        <v>1.5</v>
      </c>
      <c r="Q256" s="4">
        <v>1.6</v>
      </c>
      <c r="R256" s="4">
        <v>1.7</v>
      </c>
      <c r="S256" s="4">
        <v>1.7</v>
      </c>
      <c r="T256" s="4">
        <v>1.5</v>
      </c>
      <c r="U256" s="4">
        <v>1.5</v>
      </c>
      <c r="V256" s="4">
        <v>1.5</v>
      </c>
      <c r="W256" s="4">
        <v>1.5</v>
      </c>
      <c r="X256" s="4">
        <v>1.5</v>
      </c>
      <c r="Y256" s="4">
        <v>1.5</v>
      </c>
      <c r="Z256" s="4">
        <v>1.4</v>
      </c>
      <c r="AA256" s="4">
        <v>1.4</v>
      </c>
      <c r="AB256" s="4">
        <v>1.4</v>
      </c>
      <c r="AC256" s="4">
        <v>1.4</v>
      </c>
      <c r="AD256" s="4">
        <v>1.5</v>
      </c>
      <c r="AE256" s="4">
        <v>1.4</v>
      </c>
      <c r="AF256" s="4">
        <v>1.3</v>
      </c>
    </row>
    <row r="257" spans="1:32" ht="16" x14ac:dyDescent="0.2">
      <c r="A257" t="s">
        <v>154</v>
      </c>
      <c r="B257" s="23" t="s">
        <v>9</v>
      </c>
      <c r="C257" s="15" t="s">
        <v>9</v>
      </c>
      <c r="D257" s="5">
        <v>0.89645161290322561</v>
      </c>
      <c r="E257" s="4">
        <v>0.9</v>
      </c>
      <c r="F257" s="4">
        <v>0.9</v>
      </c>
      <c r="G257" s="4">
        <v>0.9</v>
      </c>
      <c r="H257" s="4">
        <v>0.9</v>
      </c>
      <c r="I257" s="4">
        <v>0.9</v>
      </c>
      <c r="J257" s="4">
        <v>0.9</v>
      </c>
      <c r="K257" s="4">
        <v>0.9</v>
      </c>
      <c r="L257" s="4">
        <v>0.8</v>
      </c>
      <c r="M257" s="4">
        <v>0.8</v>
      </c>
      <c r="N257" s="4">
        <v>0.7</v>
      </c>
      <c r="O257" s="4">
        <v>0.8</v>
      </c>
      <c r="P257" s="4">
        <v>0.8</v>
      </c>
      <c r="Q257" s="4">
        <v>0.8</v>
      </c>
      <c r="R257" s="4">
        <v>0.8</v>
      </c>
      <c r="S257" s="4">
        <v>0.9</v>
      </c>
      <c r="T257" s="4">
        <v>0.9</v>
      </c>
      <c r="U257" s="4">
        <v>0.9</v>
      </c>
      <c r="V257" s="4">
        <v>1</v>
      </c>
      <c r="W257" s="4">
        <v>1</v>
      </c>
      <c r="X257" s="4">
        <v>1.1000000000000001</v>
      </c>
      <c r="Y257" s="4">
        <v>1.1000000000000001</v>
      </c>
      <c r="Z257" s="4">
        <v>1.1000000000000001</v>
      </c>
      <c r="AA257" s="4">
        <v>0.7</v>
      </c>
      <c r="AB257" s="4">
        <v>0.8</v>
      </c>
      <c r="AC257" s="4">
        <v>0.8</v>
      </c>
      <c r="AD257" s="4">
        <v>0.8</v>
      </c>
      <c r="AE257" s="4">
        <v>0.8</v>
      </c>
      <c r="AF257" s="4">
        <v>0.9</v>
      </c>
    </row>
    <row r="258" spans="1:32" x14ac:dyDescent="0.2">
      <c r="A258" t="s">
        <v>481</v>
      </c>
      <c r="C258" s="15" t="s">
        <v>9</v>
      </c>
      <c r="D258" s="5">
        <v>0.83290322580645149</v>
      </c>
      <c r="E258" s="4">
        <v>0.8</v>
      </c>
      <c r="F258" s="4">
        <v>0.8</v>
      </c>
      <c r="G258" s="4">
        <v>0.8</v>
      </c>
      <c r="H258" s="4">
        <v>0.8</v>
      </c>
      <c r="I258" s="4">
        <v>0.8</v>
      </c>
      <c r="J258" s="4">
        <v>0.8</v>
      </c>
      <c r="K258" s="4">
        <v>0.8</v>
      </c>
      <c r="L258" s="4">
        <v>0.8</v>
      </c>
      <c r="M258" s="4">
        <v>0.8</v>
      </c>
      <c r="N258" s="4">
        <v>0.8</v>
      </c>
      <c r="O258" s="4">
        <v>0.8</v>
      </c>
      <c r="P258" s="4">
        <v>0.8</v>
      </c>
      <c r="Q258" s="4">
        <v>0.8</v>
      </c>
      <c r="R258" s="4">
        <v>0.8</v>
      </c>
      <c r="S258" s="4">
        <v>0.8</v>
      </c>
      <c r="T258" s="4">
        <v>0.8</v>
      </c>
      <c r="U258" s="4">
        <v>0.8</v>
      </c>
      <c r="V258" s="4">
        <v>0.8</v>
      </c>
      <c r="W258" s="4">
        <v>0.8</v>
      </c>
      <c r="X258" s="4">
        <v>0.8</v>
      </c>
      <c r="Y258" s="4">
        <v>0.8</v>
      </c>
      <c r="Z258" s="4">
        <v>0.8</v>
      </c>
      <c r="AA258" s="4">
        <v>0.8</v>
      </c>
      <c r="AB258" s="4">
        <v>0.8</v>
      </c>
      <c r="AC258" s="4">
        <v>0.8</v>
      </c>
      <c r="AD258" s="4">
        <v>0.8</v>
      </c>
      <c r="AE258" s="4">
        <v>0.8</v>
      </c>
      <c r="AF258" s="4">
        <v>0.8</v>
      </c>
    </row>
    <row r="259" spans="1:32" ht="16" x14ac:dyDescent="0.2">
      <c r="A259" t="s">
        <v>155</v>
      </c>
      <c r="B259" s="23" t="s">
        <v>9</v>
      </c>
      <c r="C259" s="15" t="s">
        <v>9</v>
      </c>
      <c r="D259" s="5">
        <v>0.55451612903225822</v>
      </c>
      <c r="E259" s="4">
        <v>0.3</v>
      </c>
      <c r="F259" s="4">
        <v>0.3</v>
      </c>
      <c r="G259" s="4">
        <v>0.4</v>
      </c>
      <c r="H259" s="4">
        <v>0.5</v>
      </c>
      <c r="I259" s="4">
        <v>0.5</v>
      </c>
      <c r="J259" s="4">
        <v>0.5</v>
      </c>
      <c r="K259" s="4">
        <v>0.5</v>
      </c>
      <c r="L259" s="4">
        <v>0.5</v>
      </c>
      <c r="M259" s="4">
        <v>0.5</v>
      </c>
      <c r="N259" s="4">
        <v>0.4</v>
      </c>
      <c r="O259" s="4">
        <v>0.5</v>
      </c>
      <c r="P259" s="4">
        <v>0.5</v>
      </c>
      <c r="Q259" s="4">
        <v>0.5</v>
      </c>
      <c r="R259" s="4">
        <v>0.6</v>
      </c>
      <c r="S259" s="4">
        <v>0.5</v>
      </c>
      <c r="T259" s="4">
        <v>0.4</v>
      </c>
      <c r="U259" s="4">
        <v>0.4</v>
      </c>
      <c r="V259" s="4">
        <v>0.4</v>
      </c>
      <c r="W259" s="4">
        <v>0.5</v>
      </c>
      <c r="X259" s="4">
        <v>0.4</v>
      </c>
      <c r="Y259" s="4">
        <v>0.4</v>
      </c>
      <c r="Z259" s="4">
        <v>0.3</v>
      </c>
      <c r="AA259" s="4">
        <v>0.4</v>
      </c>
      <c r="AB259" s="4">
        <v>0.4</v>
      </c>
      <c r="AC259" s="4">
        <v>0.4</v>
      </c>
      <c r="AD259" s="4">
        <v>0.4</v>
      </c>
      <c r="AE259" s="4">
        <v>0.3</v>
      </c>
      <c r="AF259" s="4">
        <v>0.4</v>
      </c>
    </row>
    <row r="260" spans="1:32" ht="16" x14ac:dyDescent="0.2">
      <c r="A260" t="s">
        <v>156</v>
      </c>
      <c r="B260" s="23" t="s">
        <v>9</v>
      </c>
      <c r="C260" s="15" t="s">
        <v>9</v>
      </c>
      <c r="D260" s="5">
        <v>0.24645161290322587</v>
      </c>
      <c r="E260" s="4">
        <v>0.2</v>
      </c>
      <c r="F260" s="4">
        <v>0.2</v>
      </c>
      <c r="G260" s="4">
        <v>0.2</v>
      </c>
      <c r="H260" s="4">
        <v>0.2</v>
      </c>
      <c r="I260" s="4">
        <v>0.2</v>
      </c>
      <c r="J260" s="4">
        <v>0.2</v>
      </c>
      <c r="K260" s="4">
        <v>0.2</v>
      </c>
      <c r="L260" s="4">
        <v>0.2</v>
      </c>
      <c r="M260" s="4">
        <v>0.2</v>
      </c>
      <c r="N260" s="4">
        <v>0.2</v>
      </c>
      <c r="O260" s="4">
        <v>0.2</v>
      </c>
      <c r="P260" s="4">
        <v>0.2</v>
      </c>
      <c r="Q260" s="4">
        <v>0.2</v>
      </c>
      <c r="R260" s="4">
        <v>0.1</v>
      </c>
      <c r="S260" s="4">
        <v>0.1</v>
      </c>
      <c r="T260" s="4">
        <v>0.1</v>
      </c>
      <c r="U260" s="4">
        <v>0.1</v>
      </c>
      <c r="V260" s="4">
        <v>0.1</v>
      </c>
      <c r="W260" s="4">
        <v>0.1</v>
      </c>
      <c r="X260" s="4">
        <v>0.2</v>
      </c>
      <c r="Y260" s="4">
        <v>0.2</v>
      </c>
      <c r="Z260" s="4">
        <v>0.1</v>
      </c>
      <c r="AA260" s="4">
        <v>0.1</v>
      </c>
      <c r="AB260" s="4">
        <v>0.1</v>
      </c>
      <c r="AC260" s="4">
        <v>0.1</v>
      </c>
      <c r="AD260" s="4">
        <v>0.1</v>
      </c>
      <c r="AE260" s="4">
        <v>0.1</v>
      </c>
      <c r="AF260" s="4">
        <v>0.2</v>
      </c>
    </row>
    <row r="261" spans="1:32" ht="16" x14ac:dyDescent="0.2">
      <c r="A261" t="s">
        <v>157</v>
      </c>
      <c r="B261" s="23" t="s">
        <v>9</v>
      </c>
      <c r="C261" s="15" t="s">
        <v>9</v>
      </c>
      <c r="D261" s="5">
        <v>2.9987096774193547</v>
      </c>
      <c r="E261" s="4">
        <v>2.9</v>
      </c>
      <c r="F261" s="4">
        <v>2.9</v>
      </c>
      <c r="G261" s="4">
        <v>2.9</v>
      </c>
      <c r="H261" s="4">
        <v>2.9</v>
      </c>
      <c r="I261" s="4">
        <v>2.9</v>
      </c>
      <c r="J261" s="4">
        <v>2.9</v>
      </c>
      <c r="K261" s="4">
        <v>2.9</v>
      </c>
      <c r="L261" s="4">
        <v>2.9</v>
      </c>
      <c r="M261" s="4">
        <v>2.9</v>
      </c>
      <c r="N261" s="4">
        <v>2.9</v>
      </c>
      <c r="O261" s="4">
        <v>2.9</v>
      </c>
      <c r="P261" s="4">
        <v>2.9</v>
      </c>
      <c r="Q261" s="4">
        <v>2.9</v>
      </c>
      <c r="R261" s="4">
        <v>2.9</v>
      </c>
      <c r="S261" s="4">
        <v>2.9</v>
      </c>
      <c r="T261" s="4">
        <v>2.9</v>
      </c>
      <c r="U261" s="4">
        <v>2.9</v>
      </c>
      <c r="V261" s="4">
        <v>2.9</v>
      </c>
      <c r="W261" s="4">
        <v>2.9</v>
      </c>
      <c r="X261" s="4">
        <v>2.9</v>
      </c>
      <c r="Y261" s="4">
        <v>2.9</v>
      </c>
      <c r="Z261" s="4">
        <v>2.9</v>
      </c>
      <c r="AA261" s="4">
        <v>2.9</v>
      </c>
      <c r="AB261" s="4">
        <v>2.9</v>
      </c>
      <c r="AC261" s="4">
        <v>2.9</v>
      </c>
      <c r="AD261" s="4">
        <v>2.9</v>
      </c>
      <c r="AE261" s="4">
        <v>2.9</v>
      </c>
      <c r="AF261" s="4">
        <v>2.9</v>
      </c>
    </row>
    <row r="262" spans="1:32" x14ac:dyDescent="0.2">
      <c r="A262" t="s">
        <v>482</v>
      </c>
      <c r="C262" s="15" t="s">
        <v>9</v>
      </c>
      <c r="D262" s="5">
        <v>0.44774193548387103</v>
      </c>
      <c r="E262" s="4">
        <v>0.4</v>
      </c>
      <c r="F262" s="4">
        <v>0.4</v>
      </c>
      <c r="G262" s="4">
        <v>0.4</v>
      </c>
      <c r="H262" s="4">
        <v>0.4</v>
      </c>
      <c r="I262" s="4">
        <v>0.4</v>
      </c>
      <c r="J262" s="4">
        <v>0.4</v>
      </c>
      <c r="K262" s="4">
        <v>0.4</v>
      </c>
      <c r="L262" s="4">
        <v>0.4</v>
      </c>
      <c r="M262" s="4">
        <v>0.4</v>
      </c>
      <c r="N262" s="4">
        <v>0.4</v>
      </c>
      <c r="O262" s="4">
        <v>0.4</v>
      </c>
      <c r="P262" s="4">
        <v>0.4</v>
      </c>
      <c r="Q262" s="4">
        <v>0.4</v>
      </c>
      <c r="R262" s="4">
        <v>0.4</v>
      </c>
      <c r="S262" s="4">
        <v>0.4</v>
      </c>
      <c r="T262" s="4">
        <v>0.4</v>
      </c>
      <c r="U262" s="4">
        <v>0.4</v>
      </c>
      <c r="V262" s="4">
        <v>0.4</v>
      </c>
      <c r="W262" s="4">
        <v>0.4</v>
      </c>
      <c r="X262" s="4">
        <v>0.4</v>
      </c>
      <c r="Y262" s="4">
        <v>0.4</v>
      </c>
      <c r="Z262" s="4">
        <v>0.4</v>
      </c>
      <c r="AA262" s="4">
        <v>0.4</v>
      </c>
      <c r="AB262" s="4">
        <v>0.4</v>
      </c>
      <c r="AC262" s="4">
        <v>0.4</v>
      </c>
      <c r="AD262" s="4">
        <v>0.4</v>
      </c>
      <c r="AE262" s="4">
        <v>0.4</v>
      </c>
      <c r="AF262" s="4">
        <v>0.4</v>
      </c>
    </row>
    <row r="263" spans="1:32" x14ac:dyDescent="0.2">
      <c r="A263" s="7" t="s">
        <v>588</v>
      </c>
      <c r="B263" s="7"/>
      <c r="D263" s="11">
        <v>420.74225806451574</v>
      </c>
      <c r="E263">
        <f>SUM(E3:E262)</f>
        <v>452.69999999999976</v>
      </c>
      <c r="F263">
        <f t="shared" ref="F263:AF263" si="0">SUM(F3:F262)</f>
        <v>459.09999999999991</v>
      </c>
      <c r="G263">
        <f t="shared" si="0"/>
        <v>455.89999999999986</v>
      </c>
      <c r="H263">
        <f t="shared" si="0"/>
        <v>448.19999999999987</v>
      </c>
      <c r="I263">
        <f t="shared" si="0"/>
        <v>448.49999999999989</v>
      </c>
      <c r="J263">
        <f t="shared" si="0"/>
        <v>460.39999999999992</v>
      </c>
      <c r="K263">
        <f t="shared" si="0"/>
        <v>454.99999999999994</v>
      </c>
      <c r="L263">
        <f t="shared" si="0"/>
        <v>444.69999999999982</v>
      </c>
      <c r="M263">
        <f t="shared" si="0"/>
        <v>455.49999999999994</v>
      </c>
      <c r="N263">
        <f t="shared" si="0"/>
        <v>450.09999999999991</v>
      </c>
      <c r="O263">
        <f t="shared" si="0"/>
        <v>475.39999999999986</v>
      </c>
      <c r="P263">
        <f t="shared" si="0"/>
        <v>486.59999999999962</v>
      </c>
      <c r="Q263">
        <f t="shared" si="0"/>
        <v>506.5999999999998</v>
      </c>
      <c r="R263">
        <f t="shared" si="0"/>
        <v>537.5999999999998</v>
      </c>
      <c r="S263">
        <f t="shared" si="0"/>
        <v>523.39999999999986</v>
      </c>
      <c r="T263">
        <f t="shared" si="0"/>
        <v>514.29999999999961</v>
      </c>
      <c r="U263">
        <f t="shared" si="0"/>
        <v>516.09999999999968</v>
      </c>
      <c r="V263">
        <f t="shared" si="0"/>
        <v>515.29999999999984</v>
      </c>
      <c r="W263">
        <f t="shared" si="0"/>
        <v>523.29999999999961</v>
      </c>
      <c r="X263">
        <f t="shared" si="0"/>
        <v>535.99999999999977</v>
      </c>
      <c r="Y263">
        <f t="shared" si="0"/>
        <v>542.79999999999961</v>
      </c>
      <c r="Z263">
        <f t="shared" si="0"/>
        <v>524.6999999999997</v>
      </c>
      <c r="AA263">
        <f t="shared" si="0"/>
        <v>532.49999999999977</v>
      </c>
      <c r="AB263">
        <f t="shared" si="0"/>
        <v>537.59999999999991</v>
      </c>
      <c r="AC263">
        <f t="shared" si="0"/>
        <v>537.59999999999968</v>
      </c>
      <c r="AD263">
        <f t="shared" si="0"/>
        <v>538.99999999999977</v>
      </c>
      <c r="AE263">
        <f t="shared" si="0"/>
        <v>553.6999999999997</v>
      </c>
      <c r="AF263">
        <f t="shared" si="0"/>
        <v>497.59999999999957</v>
      </c>
    </row>
    <row r="264" spans="1:32" x14ac:dyDescent="0.2">
      <c r="A264" t="s">
        <v>543</v>
      </c>
      <c r="D264" s="10">
        <v>495.34230769230737</v>
      </c>
    </row>
    <row r="265" spans="1:32" x14ac:dyDescent="0.2">
      <c r="A265" t="s">
        <v>532</v>
      </c>
      <c r="D265" s="10">
        <v>-178.20384615384609</v>
      </c>
    </row>
    <row r="266" spans="1:32" x14ac:dyDescent="0.2">
      <c r="A266" t="s">
        <v>544</v>
      </c>
      <c r="D266" s="10">
        <v>420.74225806451574</v>
      </c>
    </row>
    <row r="267" spans="1:32" x14ac:dyDescent="0.2">
      <c r="A267" t="s">
        <v>546</v>
      </c>
      <c r="D267" s="10">
        <v>63.312903225806451</v>
      </c>
      <c r="E267" s="10">
        <f>SUM(E29:E47)-E32-E38-E45</f>
        <v>65.100000000000009</v>
      </c>
      <c r="F267" s="10">
        <f t="shared" ref="F267:AF267" si="1">SUM(F29:F47)-F32-F38-F45</f>
        <v>66.900000000000006</v>
      </c>
      <c r="G267" s="10">
        <f t="shared" si="1"/>
        <v>65.599999999999994</v>
      </c>
      <c r="H267" s="10">
        <f t="shared" si="1"/>
        <v>62.1</v>
      </c>
      <c r="I267" s="10">
        <f t="shared" si="1"/>
        <v>68.099999999999994</v>
      </c>
      <c r="J267" s="10">
        <f t="shared" si="1"/>
        <v>65.300000000000026</v>
      </c>
      <c r="K267" s="10">
        <f t="shared" si="1"/>
        <v>66.900000000000006</v>
      </c>
      <c r="L267" s="10">
        <f t="shared" si="1"/>
        <v>69.100000000000009</v>
      </c>
      <c r="M267" s="10">
        <f t="shared" si="1"/>
        <v>74.500000000000014</v>
      </c>
      <c r="N267" s="10">
        <f t="shared" si="1"/>
        <v>75.600000000000009</v>
      </c>
      <c r="O267" s="10">
        <f t="shared" si="1"/>
        <v>78.5</v>
      </c>
      <c r="P267" s="10">
        <f t="shared" si="1"/>
        <v>80.90000000000002</v>
      </c>
      <c r="Q267" s="10">
        <f t="shared" si="1"/>
        <v>80.900000000000006</v>
      </c>
      <c r="R267" s="10">
        <f t="shared" si="1"/>
        <v>83.2</v>
      </c>
      <c r="S267" s="10">
        <f t="shared" si="1"/>
        <v>83.90000000000002</v>
      </c>
      <c r="T267" s="10">
        <f t="shared" si="1"/>
        <v>86.499999999999986</v>
      </c>
      <c r="U267" s="10">
        <f t="shared" si="1"/>
        <v>86.700000000000017</v>
      </c>
      <c r="V267" s="10">
        <f t="shared" si="1"/>
        <v>88.800000000000011</v>
      </c>
      <c r="W267" s="10">
        <f t="shared" si="1"/>
        <v>93.4</v>
      </c>
      <c r="X267" s="10">
        <f t="shared" si="1"/>
        <v>89.4</v>
      </c>
      <c r="Y267" s="10">
        <f t="shared" si="1"/>
        <v>93.399999999999977</v>
      </c>
      <c r="Z267" s="10">
        <f t="shared" si="1"/>
        <v>95.3</v>
      </c>
      <c r="AA267" s="10">
        <f t="shared" si="1"/>
        <v>92.999999999999986</v>
      </c>
      <c r="AB267" s="10">
        <f t="shared" si="1"/>
        <v>90.600000000000009</v>
      </c>
      <c r="AC267" s="10">
        <f t="shared" si="1"/>
        <v>91.1</v>
      </c>
      <c r="AD267" s="10">
        <f t="shared" si="1"/>
        <v>83.300000000000011</v>
      </c>
      <c r="AE267" s="10">
        <f t="shared" si="1"/>
        <v>79.899999999999991</v>
      </c>
      <c r="AF267" s="10">
        <f t="shared" si="1"/>
        <v>80</v>
      </c>
    </row>
    <row r="268" spans="1:32" x14ac:dyDescent="0.2">
      <c r="A268" t="s">
        <v>547</v>
      </c>
      <c r="D268" s="10">
        <v>28.979677419354836</v>
      </c>
      <c r="E268" s="10">
        <f t="shared" ref="E268:AF268" si="2">SUM(E3:E22)-E4-E6-E7-E8-E16-E18-E22</f>
        <v>28.499999999999996</v>
      </c>
      <c r="F268" s="10">
        <f t="shared" si="2"/>
        <v>29.099999999999998</v>
      </c>
      <c r="G268" s="10">
        <f t="shared" si="2"/>
        <v>28.2</v>
      </c>
      <c r="H268" s="10">
        <f t="shared" si="2"/>
        <v>27.699999999999996</v>
      </c>
      <c r="I268" s="10">
        <f t="shared" si="2"/>
        <v>27.9</v>
      </c>
      <c r="J268" s="10">
        <f t="shared" si="2"/>
        <v>28.599999999999998</v>
      </c>
      <c r="K268" s="10">
        <f t="shared" si="2"/>
        <v>27.6</v>
      </c>
      <c r="L268" s="10">
        <f t="shared" si="2"/>
        <v>24.7</v>
      </c>
      <c r="M268" s="10">
        <f t="shared" si="2"/>
        <v>25.7</v>
      </c>
      <c r="N268" s="10">
        <f t="shared" si="2"/>
        <v>26.800000000000004</v>
      </c>
      <c r="O268" s="10">
        <f t="shared" si="2"/>
        <v>30.400000000000002</v>
      </c>
      <c r="P268" s="10">
        <f t="shared" si="2"/>
        <v>29.799999999999997</v>
      </c>
      <c r="Q268" s="10">
        <f t="shared" si="2"/>
        <v>28.4</v>
      </c>
      <c r="R268" s="10">
        <f t="shared" si="2"/>
        <v>28.500000000000004</v>
      </c>
      <c r="S268" s="10">
        <f t="shared" si="2"/>
        <v>29.8</v>
      </c>
      <c r="T268" s="10">
        <f t="shared" si="2"/>
        <v>29.200000000000003</v>
      </c>
      <c r="U268" s="10">
        <f t="shared" si="2"/>
        <v>28.9</v>
      </c>
      <c r="V268" s="10">
        <f t="shared" si="2"/>
        <v>28.299999999999997</v>
      </c>
      <c r="W268" s="10">
        <f t="shared" si="2"/>
        <v>28.799999999999997</v>
      </c>
      <c r="X268" s="10">
        <f t="shared" si="2"/>
        <v>30.5</v>
      </c>
      <c r="Y268" s="10">
        <f t="shared" si="2"/>
        <v>30.800000000000004</v>
      </c>
      <c r="Z268" s="10">
        <f t="shared" si="2"/>
        <v>28</v>
      </c>
      <c r="AA268" s="10">
        <f t="shared" si="2"/>
        <v>28.8</v>
      </c>
      <c r="AB268" s="10">
        <f t="shared" si="2"/>
        <v>28.700000000000003</v>
      </c>
      <c r="AC268" s="10">
        <f t="shared" si="2"/>
        <v>30.1</v>
      </c>
      <c r="AD268" s="10">
        <f t="shared" si="2"/>
        <v>28.4</v>
      </c>
      <c r="AE268" s="10">
        <f t="shared" si="2"/>
        <v>29.200000000000003</v>
      </c>
      <c r="AF268" s="10">
        <f t="shared" si="2"/>
        <v>28.5</v>
      </c>
    </row>
    <row r="269" spans="1:32" x14ac:dyDescent="0.2">
      <c r="A269" t="s">
        <v>548</v>
      </c>
      <c r="D269" s="10">
        <v>123.92612903225815</v>
      </c>
      <c r="E269" s="10">
        <f>SUM(E202:E261)-E205-E206-E207-E208-E209-E217-E219-E221-E223-E229-E232-E234-E237-E240-E241-E249-E253-E255-E258</f>
        <v>128.80000000000007</v>
      </c>
      <c r="F269" s="10">
        <f t="shared" ref="F269:AF269" si="3">SUM(F202:F261)-F205-F206-F207-F208-F209-F217-F219-F221-F223-F229-F232-F234-F237-F240-F241-F249-F253-F255-F258</f>
        <v>130.1</v>
      </c>
      <c r="G269" s="10">
        <f t="shared" si="3"/>
        <v>131.50000000000003</v>
      </c>
      <c r="H269" s="10">
        <f t="shared" si="3"/>
        <v>133.70000000000005</v>
      </c>
      <c r="I269" s="10">
        <f t="shared" si="3"/>
        <v>131.70000000000002</v>
      </c>
      <c r="J269" s="10">
        <f t="shared" si="3"/>
        <v>137.9</v>
      </c>
      <c r="K269" s="10">
        <f t="shared" si="3"/>
        <v>134.10000000000005</v>
      </c>
      <c r="L269" s="10">
        <f t="shared" si="3"/>
        <v>131.4</v>
      </c>
      <c r="M269" s="10">
        <f t="shared" si="3"/>
        <v>134.70000000000002</v>
      </c>
      <c r="N269" s="10">
        <f t="shared" si="3"/>
        <v>127.70000000000003</v>
      </c>
      <c r="O269" s="10">
        <f t="shared" si="3"/>
        <v>141.90000000000009</v>
      </c>
      <c r="P269" s="10">
        <f t="shared" si="3"/>
        <v>146.40000000000006</v>
      </c>
      <c r="Q269" s="10">
        <f t="shared" si="3"/>
        <v>162.60000000000002</v>
      </c>
      <c r="R269" s="10">
        <f t="shared" si="3"/>
        <v>169.1</v>
      </c>
      <c r="S269" s="10">
        <f t="shared" si="3"/>
        <v>157.4</v>
      </c>
      <c r="T269" s="10">
        <f t="shared" si="3"/>
        <v>148.70000000000007</v>
      </c>
      <c r="U269" s="10">
        <f t="shared" si="3"/>
        <v>149.00000000000003</v>
      </c>
      <c r="V269" s="10">
        <f t="shared" si="3"/>
        <v>150.29999999999998</v>
      </c>
      <c r="W269" s="10">
        <f t="shared" si="3"/>
        <v>151.20000000000002</v>
      </c>
      <c r="X269" s="10">
        <f t="shared" si="3"/>
        <v>154.80000000000001</v>
      </c>
      <c r="Y269" s="10">
        <f t="shared" si="3"/>
        <v>152.1</v>
      </c>
      <c r="Z269" s="10">
        <f t="shared" si="3"/>
        <v>144.80000000000001</v>
      </c>
      <c r="AA269" s="10">
        <f t="shared" si="3"/>
        <v>146.60000000000005</v>
      </c>
      <c r="AB269" s="10">
        <f t="shared" si="3"/>
        <v>151.8000000000001</v>
      </c>
      <c r="AC269" s="10">
        <f t="shared" si="3"/>
        <v>151.00000000000006</v>
      </c>
      <c r="AD269" s="10">
        <f t="shared" si="3"/>
        <v>152.00000000000003</v>
      </c>
      <c r="AE269" s="10">
        <f t="shared" si="3"/>
        <v>156.8000000000001</v>
      </c>
      <c r="AF269" s="10">
        <f t="shared" si="3"/>
        <v>144.60000000000002</v>
      </c>
    </row>
    <row r="270" spans="1:32" x14ac:dyDescent="0.2">
      <c r="A270" t="s">
        <v>549</v>
      </c>
      <c r="D270" s="10">
        <v>70.388387096774224</v>
      </c>
      <c r="E270" s="10">
        <f>SUM(E158:E199)-E192-E190-E189-E188-E187-E186-E184-E179-E164-E163+E206</f>
        <v>78.600000000000009</v>
      </c>
      <c r="F270" s="10">
        <f t="shared" ref="F270:AF270" si="4">SUM(F158:F199)-F192-F190-F189-F188-F187-F186-F184-F179-F164-F163+F206</f>
        <v>76.599999999999994</v>
      </c>
      <c r="G270" s="10">
        <f t="shared" si="4"/>
        <v>73.099999999999994</v>
      </c>
      <c r="H270" s="10">
        <f t="shared" si="4"/>
        <v>70</v>
      </c>
      <c r="I270" s="10">
        <f t="shared" si="4"/>
        <v>71.3</v>
      </c>
      <c r="J270" s="10">
        <f t="shared" si="4"/>
        <v>78.399999999999991</v>
      </c>
      <c r="K270" s="10">
        <f t="shared" si="4"/>
        <v>76.900000000000006</v>
      </c>
      <c r="L270" s="10">
        <f t="shared" si="4"/>
        <v>73.399999999999991</v>
      </c>
      <c r="M270" s="10">
        <f t="shared" si="4"/>
        <v>70.899999999999977</v>
      </c>
      <c r="N270" s="10">
        <f t="shared" si="4"/>
        <v>69.900000000000006</v>
      </c>
      <c r="O270" s="10">
        <f t="shared" si="4"/>
        <v>72.09999999999998</v>
      </c>
      <c r="P270" s="10">
        <f t="shared" si="4"/>
        <v>73.3</v>
      </c>
      <c r="Q270" s="10">
        <f t="shared" si="4"/>
        <v>75.2</v>
      </c>
      <c r="R270" s="10">
        <f t="shared" si="4"/>
        <v>94.800000000000011</v>
      </c>
      <c r="S270" s="10">
        <f t="shared" si="4"/>
        <v>91.699999999999989</v>
      </c>
      <c r="T270" s="10">
        <f t="shared" si="4"/>
        <v>87.100000000000009</v>
      </c>
      <c r="U270" s="10">
        <f t="shared" si="4"/>
        <v>86.500000000000014</v>
      </c>
      <c r="V270" s="10">
        <f t="shared" si="4"/>
        <v>83.4</v>
      </c>
      <c r="W270" s="10">
        <f t="shared" si="4"/>
        <v>81.900000000000006</v>
      </c>
      <c r="X270" s="10">
        <f t="shared" si="4"/>
        <v>83.6</v>
      </c>
      <c r="Y270" s="10">
        <f t="shared" si="4"/>
        <v>85.3</v>
      </c>
      <c r="Z270" s="10">
        <f t="shared" si="4"/>
        <v>81.199999999999989</v>
      </c>
      <c r="AA270" s="10">
        <f t="shared" si="4"/>
        <v>81.900000000000006</v>
      </c>
      <c r="AB270" s="10">
        <f t="shared" si="4"/>
        <v>80.399999999999991</v>
      </c>
      <c r="AC270" s="10">
        <f t="shared" si="4"/>
        <v>80.099999999999994</v>
      </c>
      <c r="AD270" s="10">
        <f t="shared" si="4"/>
        <v>83.300000000000011</v>
      </c>
      <c r="AE270" s="10">
        <f t="shared" si="4"/>
        <v>86.699999999999989</v>
      </c>
      <c r="AF270" s="10">
        <f t="shared" si="4"/>
        <v>79.800000000000011</v>
      </c>
    </row>
    <row r="271" spans="1:32" x14ac:dyDescent="0.2">
      <c r="A271" t="s">
        <v>550</v>
      </c>
      <c r="D271" s="10">
        <v>25.196774193548386</v>
      </c>
      <c r="E271" s="10">
        <f t="shared" ref="E271:AF271" si="5">SUM(E141:E155)-E145-E146-E148-E154-E142</f>
        <v>25.499999999999996</v>
      </c>
      <c r="F271" s="10">
        <f t="shared" si="5"/>
        <v>26.399999999999995</v>
      </c>
      <c r="G271" s="10">
        <f t="shared" si="5"/>
        <v>26.199999999999996</v>
      </c>
      <c r="H271" s="10">
        <f t="shared" si="5"/>
        <v>26.4</v>
      </c>
      <c r="I271" s="10">
        <f t="shared" si="5"/>
        <v>25.599999999999998</v>
      </c>
      <c r="J271" s="10">
        <f t="shared" si="5"/>
        <v>25.999999999999996</v>
      </c>
      <c r="K271" s="10">
        <f t="shared" si="5"/>
        <v>26.299999999999997</v>
      </c>
      <c r="L271" s="10">
        <f t="shared" si="5"/>
        <v>26.299999999999994</v>
      </c>
      <c r="M271" s="10">
        <f t="shared" si="5"/>
        <v>25.599999999999991</v>
      </c>
      <c r="N271" s="10">
        <f t="shared" si="5"/>
        <v>25.499999999999996</v>
      </c>
      <c r="O271" s="10">
        <f t="shared" si="5"/>
        <v>26.499999999999996</v>
      </c>
      <c r="P271" s="10">
        <f t="shared" si="5"/>
        <v>27.399999999999995</v>
      </c>
      <c r="Q271" s="10">
        <f t="shared" si="5"/>
        <v>26.299999999999997</v>
      </c>
      <c r="R271" s="10">
        <f t="shared" si="5"/>
        <v>27.099999999999998</v>
      </c>
      <c r="S271" s="10">
        <f t="shared" si="5"/>
        <v>26.399999999999995</v>
      </c>
      <c r="T271" s="10">
        <f t="shared" si="5"/>
        <v>27</v>
      </c>
      <c r="U271" s="10">
        <f t="shared" si="5"/>
        <v>27.1</v>
      </c>
      <c r="V271" s="10">
        <f t="shared" si="5"/>
        <v>26.799999999999997</v>
      </c>
      <c r="W271" s="10">
        <f t="shared" si="5"/>
        <v>28.099999999999994</v>
      </c>
      <c r="X271" s="10">
        <f t="shared" si="5"/>
        <v>28.7</v>
      </c>
      <c r="Y271" s="10">
        <f t="shared" si="5"/>
        <v>30.899999999999995</v>
      </c>
      <c r="Z271" s="10">
        <f t="shared" si="5"/>
        <v>28.299999999999994</v>
      </c>
      <c r="AA271" s="10">
        <f t="shared" si="5"/>
        <v>30.799999999999997</v>
      </c>
      <c r="AB271" s="10">
        <f t="shared" si="5"/>
        <v>32.1</v>
      </c>
      <c r="AC271" s="10">
        <f t="shared" si="5"/>
        <v>32.6</v>
      </c>
      <c r="AD271" s="10">
        <f t="shared" si="5"/>
        <v>32.6</v>
      </c>
      <c r="AE271" s="10">
        <f t="shared" si="5"/>
        <v>35.6</v>
      </c>
      <c r="AF271" s="10">
        <f t="shared" si="5"/>
        <v>28</v>
      </c>
    </row>
    <row r="272" spans="1:32" x14ac:dyDescent="0.2">
      <c r="A272" t="s">
        <v>551</v>
      </c>
      <c r="D272" s="10">
        <v>21.596774193548391</v>
      </c>
      <c r="E272" s="10">
        <f t="shared" ref="E272:AF272" si="6">SUM(E93:E137)-E94-E95-E98-E100-E101-E105-E109-E110-E111-E112-E113-E114-E115-E119-E120-E122-E123-E125-E130-E133</f>
        <v>23.799999999999997</v>
      </c>
      <c r="F272" s="10">
        <f t="shared" si="6"/>
        <v>26.2</v>
      </c>
      <c r="G272" s="10">
        <f t="shared" si="6"/>
        <v>26.900000000000002</v>
      </c>
      <c r="H272" s="10">
        <f t="shared" si="6"/>
        <v>27.599999999999998</v>
      </c>
      <c r="I272" s="10">
        <f t="shared" si="6"/>
        <v>25.2</v>
      </c>
      <c r="J272" s="10">
        <f t="shared" si="6"/>
        <v>24.7</v>
      </c>
      <c r="K272" s="10">
        <f t="shared" si="6"/>
        <v>24.099999999999998</v>
      </c>
      <c r="L272" s="10">
        <f t="shared" si="6"/>
        <v>23.999999999999996</v>
      </c>
      <c r="M272" s="10">
        <f t="shared" si="6"/>
        <v>23.9</v>
      </c>
      <c r="N272" s="10">
        <f t="shared" si="6"/>
        <v>23.699999999999996</v>
      </c>
      <c r="O272" s="10">
        <f t="shared" si="6"/>
        <v>24.900000000000002</v>
      </c>
      <c r="P272" s="10">
        <f t="shared" si="6"/>
        <v>25.999999999999996</v>
      </c>
      <c r="Q272" s="10">
        <f t="shared" si="6"/>
        <v>26.3</v>
      </c>
      <c r="R272" s="10">
        <f t="shared" si="6"/>
        <v>26.999999999999996</v>
      </c>
      <c r="S272" s="10">
        <f t="shared" si="6"/>
        <v>27.1</v>
      </c>
      <c r="T272" s="10">
        <f t="shared" si="6"/>
        <v>26.499999999999996</v>
      </c>
      <c r="U272" s="10">
        <f t="shared" si="6"/>
        <v>26.2</v>
      </c>
      <c r="V272" s="10">
        <f t="shared" si="6"/>
        <v>25</v>
      </c>
      <c r="W272" s="10">
        <f t="shared" si="6"/>
        <v>25.399999999999995</v>
      </c>
      <c r="X272" s="10">
        <f t="shared" si="6"/>
        <v>26.9</v>
      </c>
      <c r="Y272" s="10">
        <f t="shared" si="6"/>
        <v>26.9</v>
      </c>
      <c r="Z272" s="10">
        <f t="shared" si="6"/>
        <v>29.499999999999996</v>
      </c>
      <c r="AA272" s="10">
        <f t="shared" si="6"/>
        <v>29.200000000000003</v>
      </c>
      <c r="AB272" s="10">
        <f t="shared" si="6"/>
        <v>28.799999999999997</v>
      </c>
      <c r="AC272" s="10">
        <f t="shared" si="6"/>
        <v>28.4</v>
      </c>
      <c r="AD272" s="10">
        <f t="shared" si="6"/>
        <v>28.999999999999996</v>
      </c>
      <c r="AE272" s="10">
        <f t="shared" si="6"/>
        <v>31.70000000000001</v>
      </c>
      <c r="AF272" s="10">
        <f t="shared" si="6"/>
        <v>26.400000000000002</v>
      </c>
    </row>
    <row r="273" spans="1:32" x14ac:dyDescent="0.2">
      <c r="A273" t="s">
        <v>552</v>
      </c>
      <c r="D273" s="10">
        <v>59.339677419354835</v>
      </c>
      <c r="E273" s="10">
        <f t="shared" ref="E273:AF273" si="7">SUM(E49:E95)-E93-E85--E82-E81-E77-E74-E72-E71-E70-E69-E68-E66</f>
        <v>80.600000000000009</v>
      </c>
      <c r="F273" s="10">
        <f t="shared" si="7"/>
        <v>81.100000000000009</v>
      </c>
      <c r="G273" s="10">
        <f t="shared" si="7"/>
        <v>82.399999999999991</v>
      </c>
      <c r="H273" s="10">
        <f t="shared" si="7"/>
        <v>79.000000000000043</v>
      </c>
      <c r="I273" s="10">
        <f t="shared" si="7"/>
        <v>78.000000000000014</v>
      </c>
      <c r="J273" s="10">
        <f t="shared" si="7"/>
        <v>79.000000000000014</v>
      </c>
      <c r="K273" s="10">
        <f t="shared" si="7"/>
        <v>78.600000000000009</v>
      </c>
      <c r="L273" s="10">
        <f t="shared" si="7"/>
        <v>75.100000000000023</v>
      </c>
      <c r="M273" s="10">
        <f t="shared" si="7"/>
        <v>80.100000000000009</v>
      </c>
      <c r="N273" s="10">
        <f t="shared" si="7"/>
        <v>81.099999999999994</v>
      </c>
      <c r="O273" s="10">
        <f t="shared" si="7"/>
        <v>81.3</v>
      </c>
      <c r="P273" s="10">
        <f t="shared" si="7"/>
        <v>82.90000000000002</v>
      </c>
      <c r="Q273" s="10">
        <f t="shared" si="7"/>
        <v>86.90000000000002</v>
      </c>
      <c r="R273" s="10">
        <f t="shared" si="7"/>
        <v>87.09999999999998</v>
      </c>
      <c r="S273" s="10">
        <f t="shared" si="7"/>
        <v>86.399999999999991</v>
      </c>
      <c r="T273" s="10">
        <f t="shared" si="7"/>
        <v>88.8</v>
      </c>
      <c r="U273" s="10">
        <f t="shared" si="7"/>
        <v>90.999999999999972</v>
      </c>
      <c r="V273" s="10">
        <f t="shared" si="7"/>
        <v>91.999999999999972</v>
      </c>
      <c r="W273" s="10">
        <f t="shared" si="7"/>
        <v>93.499999999999972</v>
      </c>
      <c r="X273" s="10">
        <f t="shared" si="7"/>
        <v>101.10000000000001</v>
      </c>
      <c r="Y273" s="10">
        <f t="shared" si="7"/>
        <v>102.4</v>
      </c>
      <c r="Z273" s="10">
        <f t="shared" si="7"/>
        <v>96.699999999999974</v>
      </c>
      <c r="AA273" s="10">
        <f t="shared" si="7"/>
        <v>101.4</v>
      </c>
      <c r="AB273" s="10">
        <f t="shared" si="7"/>
        <v>104.39999999999996</v>
      </c>
      <c r="AC273" s="10">
        <f t="shared" si="7"/>
        <v>103.59999999999998</v>
      </c>
      <c r="AD273" s="10">
        <f t="shared" si="7"/>
        <v>109.69999999999996</v>
      </c>
      <c r="AE273" s="10">
        <f t="shared" si="7"/>
        <v>113</v>
      </c>
      <c r="AF273" s="10">
        <f t="shared" si="7"/>
        <v>89.6</v>
      </c>
    </row>
    <row r="274" spans="1:32" x14ac:dyDescent="0.2">
      <c r="A274" t="s">
        <v>589</v>
      </c>
      <c r="D274" s="11">
        <v>392.74032258064528</v>
      </c>
      <c r="E274" s="18">
        <f>SUM(E267:E273)</f>
        <v>430.90000000000015</v>
      </c>
      <c r="F274" s="18">
        <f t="shared" ref="F274:AF274" si="8">SUM(F267:F273)</f>
        <v>436.4</v>
      </c>
      <c r="G274" s="18">
        <f t="shared" si="8"/>
        <v>433.89999999999992</v>
      </c>
      <c r="H274" s="18">
        <f t="shared" si="8"/>
        <v>426.50000000000011</v>
      </c>
      <c r="I274" s="18">
        <f t="shared" si="8"/>
        <v>427.8</v>
      </c>
      <c r="J274" s="18">
        <f t="shared" si="8"/>
        <v>439.9</v>
      </c>
      <c r="K274" s="18">
        <f t="shared" si="8"/>
        <v>434.50000000000011</v>
      </c>
      <c r="L274" s="18">
        <f t="shared" si="8"/>
        <v>424.00000000000006</v>
      </c>
      <c r="M274" s="18">
        <f t="shared" si="8"/>
        <v>435.4</v>
      </c>
      <c r="N274" s="18">
        <f t="shared" si="8"/>
        <v>430.29999999999995</v>
      </c>
      <c r="O274" s="18">
        <f t="shared" si="8"/>
        <v>455.60000000000008</v>
      </c>
      <c r="P274" s="18">
        <f t="shared" si="8"/>
        <v>466.7000000000001</v>
      </c>
      <c r="Q274" s="18">
        <f t="shared" si="8"/>
        <v>486.60000000000008</v>
      </c>
      <c r="R274" s="18">
        <f t="shared" si="8"/>
        <v>516.80000000000007</v>
      </c>
      <c r="S274" s="18">
        <f t="shared" si="8"/>
        <v>502.7</v>
      </c>
      <c r="T274" s="18">
        <f t="shared" si="8"/>
        <v>493.80000000000013</v>
      </c>
      <c r="U274" s="18">
        <f t="shared" si="8"/>
        <v>495.4</v>
      </c>
      <c r="V274" s="18">
        <f t="shared" si="8"/>
        <v>494.59999999999991</v>
      </c>
      <c r="W274" s="18">
        <f t="shared" si="8"/>
        <v>502.30000000000007</v>
      </c>
      <c r="X274" s="18">
        <f t="shared" si="8"/>
        <v>515</v>
      </c>
      <c r="Y274" s="18">
        <f t="shared" si="8"/>
        <v>521.79999999999995</v>
      </c>
      <c r="Z274" s="18">
        <f t="shared" si="8"/>
        <v>503.8</v>
      </c>
      <c r="AA274" s="18">
        <f t="shared" si="8"/>
        <v>511.70000000000005</v>
      </c>
      <c r="AB274" s="18">
        <f t="shared" si="8"/>
        <v>516.80000000000007</v>
      </c>
      <c r="AC274" s="18">
        <f t="shared" si="8"/>
        <v>516.90000000000009</v>
      </c>
      <c r="AD274" s="18">
        <f t="shared" si="8"/>
        <v>518.30000000000007</v>
      </c>
      <c r="AE274" s="18">
        <f t="shared" si="8"/>
        <v>532.90000000000009</v>
      </c>
      <c r="AF274" s="18">
        <f t="shared" si="8"/>
        <v>476.9</v>
      </c>
    </row>
    <row r="275" spans="1:32" x14ac:dyDescent="0.2">
      <c r="A275" t="s">
        <v>553</v>
      </c>
      <c r="D275" t="s">
        <v>553</v>
      </c>
      <c r="E275" s="16">
        <f t="shared" ref="E275:E281" si="9">AVERAGE(E267:AD267)</f>
        <v>79.926923076923075</v>
      </c>
      <c r="R275" s="16" t="s">
        <v>539</v>
      </c>
    </row>
    <row r="276" spans="1:32" x14ac:dyDescent="0.2">
      <c r="A276" t="s">
        <v>578</v>
      </c>
      <c r="D276" t="s">
        <v>554</v>
      </c>
      <c r="E276" s="16">
        <f t="shared" si="9"/>
        <v>28.546153846153839</v>
      </c>
    </row>
    <row r="277" spans="1:32" x14ac:dyDescent="0.2">
      <c r="A277" t="s">
        <v>579</v>
      </c>
      <c r="D277" t="s">
        <v>555</v>
      </c>
      <c r="E277" s="16">
        <f t="shared" si="9"/>
        <v>144.28076923076927</v>
      </c>
    </row>
    <row r="278" spans="1:32" x14ac:dyDescent="0.2">
      <c r="A278" t="s">
        <v>556</v>
      </c>
      <c r="D278" t="s">
        <v>556</v>
      </c>
      <c r="E278" s="16">
        <f t="shared" si="9"/>
        <v>79.265384615384619</v>
      </c>
    </row>
    <row r="279" spans="1:32" x14ac:dyDescent="0.2">
      <c r="A279" t="s">
        <v>580</v>
      </c>
      <c r="D279" t="s">
        <v>557</v>
      </c>
      <c r="E279" s="16">
        <f t="shared" si="9"/>
        <v>27.634615384615383</v>
      </c>
    </row>
    <row r="280" spans="1:32" x14ac:dyDescent="0.2">
      <c r="A280" t="s">
        <v>581</v>
      </c>
      <c r="D280" t="s">
        <v>558</v>
      </c>
      <c r="E280" s="16">
        <f t="shared" si="9"/>
        <v>26.276923076923076</v>
      </c>
    </row>
    <row r="281" spans="1:32" x14ac:dyDescent="0.2">
      <c r="A281" t="s">
        <v>582</v>
      </c>
      <c r="D281" t="s">
        <v>559</v>
      </c>
      <c r="E281" s="16">
        <f t="shared" si="9"/>
        <v>88.623076923076923</v>
      </c>
    </row>
    <row r="282" spans="1:32" x14ac:dyDescent="0.2">
      <c r="A282" t="s">
        <v>583</v>
      </c>
      <c r="D282" t="s">
        <v>569</v>
      </c>
      <c r="E282" s="16">
        <f>SUM(E275:E281)</f>
        <v>474.55384615384617</v>
      </c>
    </row>
    <row r="283" spans="1:32" x14ac:dyDescent="0.2">
      <c r="A283" t="s">
        <v>560</v>
      </c>
      <c r="E283" s="16">
        <f>AVERAGE(E274:AD274)</f>
        <v>474.55384615384605</v>
      </c>
    </row>
  </sheetData>
  <mergeCells count="1">
    <mergeCell ref="B1:C1"/>
  </mergeCells>
  <conditionalFormatting sqref="C3:C262">
    <cfRule type="containsText" dxfId="1715" priority="1057" operator="containsText" text="SE">
      <formula>NOT(ISERROR(SEARCH("SE",C3)))</formula>
    </cfRule>
    <cfRule type="containsText" dxfId="1714" priority="1058" operator="containsText" text="NE">
      <formula>NOT(ISERROR(SEARCH("NE",C3)))</formula>
    </cfRule>
    <cfRule type="containsText" dxfId="1713" priority="1059" operator="containsText" text="NO">
      <formula>NOT(ISERROR(SEARCH("NO",C3)))</formula>
    </cfRule>
    <cfRule type="containsText" dxfId="1712" priority="1060" operator="containsText" text="NW">
      <formula>NOT(ISERROR(SEARCH("NW",C3)))</formula>
    </cfRule>
    <cfRule type="containsText" dxfId="1711" priority="1061" operator="containsText" text="CW">
      <formula>NOT(ISERROR(SEARCH("CW",C3)))</formula>
    </cfRule>
    <cfRule type="containsText" dxfId="1710" priority="1062" operator="containsText" text="SW">
      <formula>NOT(ISERROR(SEARCH("SW",C3)))</formula>
    </cfRule>
  </conditionalFormatting>
  <conditionalFormatting sqref="B210">
    <cfRule type="containsText" dxfId="1709" priority="817" operator="containsText" text="SE">
      <formula>NOT(ISERROR(SEARCH("SE",B210)))</formula>
    </cfRule>
    <cfRule type="containsText" dxfId="1708" priority="818" operator="containsText" text="NE">
      <formula>NOT(ISERROR(SEARCH("NE",B210)))</formula>
    </cfRule>
    <cfRule type="containsText" dxfId="1707" priority="819" operator="containsText" text="NO">
      <formula>NOT(ISERROR(SEARCH("NO",B210)))</formula>
    </cfRule>
    <cfRule type="containsText" dxfId="1706" priority="820" operator="containsText" text="NW">
      <formula>NOT(ISERROR(SEARCH("NW",B210)))</formula>
    </cfRule>
    <cfRule type="containsText" dxfId="1705" priority="821" operator="containsText" text="CW">
      <formula>NOT(ISERROR(SEARCH("CW",B210)))</formula>
    </cfRule>
    <cfRule type="containsText" dxfId="1704" priority="822" operator="containsText" text="SW">
      <formula>NOT(ISERROR(SEARCH("SW",B210)))</formula>
    </cfRule>
  </conditionalFormatting>
  <conditionalFormatting sqref="B47">
    <cfRule type="containsText" dxfId="1703" priority="1051" operator="containsText" text="SE">
      <formula>NOT(ISERROR(SEARCH("SE",B47)))</formula>
    </cfRule>
    <cfRule type="containsText" dxfId="1702" priority="1052" operator="containsText" text="NE">
      <formula>NOT(ISERROR(SEARCH("NE",B47)))</formula>
    </cfRule>
    <cfRule type="containsText" dxfId="1701" priority="1053" operator="containsText" text="NO">
      <formula>NOT(ISERROR(SEARCH("NO",B47)))</formula>
    </cfRule>
    <cfRule type="containsText" dxfId="1700" priority="1054" operator="containsText" text="NW">
      <formula>NOT(ISERROR(SEARCH("NW",B47)))</formula>
    </cfRule>
    <cfRule type="containsText" dxfId="1699" priority="1055" operator="containsText" text="CW">
      <formula>NOT(ISERROR(SEARCH("CW",B47)))</formula>
    </cfRule>
    <cfRule type="containsText" dxfId="1698" priority="1056" operator="containsText" text="SW">
      <formula>NOT(ISERROR(SEARCH("SW",B47)))</formula>
    </cfRule>
  </conditionalFormatting>
  <conditionalFormatting sqref="B46">
    <cfRule type="containsText" dxfId="1697" priority="1045" operator="containsText" text="SE">
      <formula>NOT(ISERROR(SEARCH("SE",B46)))</formula>
    </cfRule>
    <cfRule type="containsText" dxfId="1696" priority="1046" operator="containsText" text="NE">
      <formula>NOT(ISERROR(SEARCH("NE",B46)))</formula>
    </cfRule>
    <cfRule type="containsText" dxfId="1695" priority="1047" operator="containsText" text="NO">
      <formula>NOT(ISERROR(SEARCH("NO",B46)))</formula>
    </cfRule>
    <cfRule type="containsText" dxfId="1694" priority="1048" operator="containsText" text="NW">
      <formula>NOT(ISERROR(SEARCH("NW",B46)))</formula>
    </cfRule>
    <cfRule type="containsText" dxfId="1693" priority="1049" operator="containsText" text="CW">
      <formula>NOT(ISERROR(SEARCH("CW",B46)))</formula>
    </cfRule>
    <cfRule type="containsText" dxfId="1692" priority="1050" operator="containsText" text="SW">
      <formula>NOT(ISERROR(SEARCH("SW",B46)))</formula>
    </cfRule>
  </conditionalFormatting>
  <conditionalFormatting sqref="B44">
    <cfRule type="containsText" dxfId="1691" priority="1039" operator="containsText" text="SE">
      <formula>NOT(ISERROR(SEARCH("SE",B44)))</formula>
    </cfRule>
    <cfRule type="containsText" dxfId="1690" priority="1040" operator="containsText" text="NE">
      <formula>NOT(ISERROR(SEARCH("NE",B44)))</formula>
    </cfRule>
    <cfRule type="containsText" dxfId="1689" priority="1041" operator="containsText" text="NO">
      <formula>NOT(ISERROR(SEARCH("NO",B44)))</formula>
    </cfRule>
    <cfRule type="containsText" dxfId="1688" priority="1042" operator="containsText" text="NW">
      <formula>NOT(ISERROR(SEARCH("NW",B44)))</formula>
    </cfRule>
    <cfRule type="containsText" dxfId="1687" priority="1043" operator="containsText" text="CW">
      <formula>NOT(ISERROR(SEARCH("CW",B44)))</formula>
    </cfRule>
    <cfRule type="containsText" dxfId="1686" priority="1044" operator="containsText" text="SW">
      <formula>NOT(ISERROR(SEARCH("SW",B44)))</formula>
    </cfRule>
  </conditionalFormatting>
  <conditionalFormatting sqref="B43">
    <cfRule type="containsText" dxfId="1685" priority="1033" operator="containsText" text="SE">
      <formula>NOT(ISERROR(SEARCH("SE",B43)))</formula>
    </cfRule>
    <cfRule type="containsText" dxfId="1684" priority="1034" operator="containsText" text="NE">
      <formula>NOT(ISERROR(SEARCH("NE",B43)))</formula>
    </cfRule>
    <cfRule type="containsText" dxfId="1683" priority="1035" operator="containsText" text="NO">
      <formula>NOT(ISERROR(SEARCH("NO",B43)))</formula>
    </cfRule>
    <cfRule type="containsText" dxfId="1682" priority="1036" operator="containsText" text="NW">
      <formula>NOT(ISERROR(SEARCH("NW",B43)))</formula>
    </cfRule>
    <cfRule type="containsText" dxfId="1681" priority="1037" operator="containsText" text="CW">
      <formula>NOT(ISERROR(SEARCH("CW",B43)))</formula>
    </cfRule>
    <cfRule type="containsText" dxfId="1680" priority="1038" operator="containsText" text="SW">
      <formula>NOT(ISERROR(SEARCH("SW",B43)))</formula>
    </cfRule>
  </conditionalFormatting>
  <conditionalFormatting sqref="B40">
    <cfRule type="containsText" dxfId="1679" priority="1027" operator="containsText" text="SE">
      <formula>NOT(ISERROR(SEARCH("SE",B40)))</formula>
    </cfRule>
    <cfRule type="containsText" dxfId="1678" priority="1028" operator="containsText" text="NE">
      <formula>NOT(ISERROR(SEARCH("NE",B40)))</formula>
    </cfRule>
    <cfRule type="containsText" dxfId="1677" priority="1029" operator="containsText" text="NO">
      <formula>NOT(ISERROR(SEARCH("NO",B40)))</formula>
    </cfRule>
    <cfRule type="containsText" dxfId="1676" priority="1030" operator="containsText" text="NW">
      <formula>NOT(ISERROR(SEARCH("NW",B40)))</formula>
    </cfRule>
    <cfRule type="containsText" dxfId="1675" priority="1031" operator="containsText" text="CW">
      <formula>NOT(ISERROR(SEARCH("CW",B40)))</formula>
    </cfRule>
    <cfRule type="containsText" dxfId="1674" priority="1032" operator="containsText" text="SW">
      <formula>NOT(ISERROR(SEARCH("SW",B40)))</formula>
    </cfRule>
  </conditionalFormatting>
  <conditionalFormatting sqref="B41">
    <cfRule type="containsText" dxfId="1673" priority="1021" operator="containsText" text="SE">
      <formula>NOT(ISERROR(SEARCH("SE",B41)))</formula>
    </cfRule>
    <cfRule type="containsText" dxfId="1672" priority="1022" operator="containsText" text="NE">
      <formula>NOT(ISERROR(SEARCH("NE",B41)))</formula>
    </cfRule>
    <cfRule type="containsText" dxfId="1671" priority="1023" operator="containsText" text="NO">
      <formula>NOT(ISERROR(SEARCH("NO",B41)))</formula>
    </cfRule>
    <cfRule type="containsText" dxfId="1670" priority="1024" operator="containsText" text="NW">
      <formula>NOT(ISERROR(SEARCH("NW",B41)))</formula>
    </cfRule>
    <cfRule type="containsText" dxfId="1669" priority="1025" operator="containsText" text="CW">
      <formula>NOT(ISERROR(SEARCH("CW",B41)))</formula>
    </cfRule>
    <cfRule type="containsText" dxfId="1668" priority="1026" operator="containsText" text="SW">
      <formula>NOT(ISERROR(SEARCH("SW",B41)))</formula>
    </cfRule>
  </conditionalFormatting>
  <conditionalFormatting sqref="B42">
    <cfRule type="containsText" dxfId="1667" priority="1015" operator="containsText" text="SE">
      <formula>NOT(ISERROR(SEARCH("SE",B42)))</formula>
    </cfRule>
    <cfRule type="containsText" dxfId="1666" priority="1016" operator="containsText" text="NE">
      <formula>NOT(ISERROR(SEARCH("NE",B42)))</formula>
    </cfRule>
    <cfRule type="containsText" dxfId="1665" priority="1017" operator="containsText" text="NO">
      <formula>NOT(ISERROR(SEARCH("NO",B42)))</formula>
    </cfRule>
    <cfRule type="containsText" dxfId="1664" priority="1018" operator="containsText" text="NW">
      <formula>NOT(ISERROR(SEARCH("NW",B42)))</formula>
    </cfRule>
    <cfRule type="containsText" dxfId="1663" priority="1019" operator="containsText" text="CW">
      <formula>NOT(ISERROR(SEARCH("CW",B42)))</formula>
    </cfRule>
    <cfRule type="containsText" dxfId="1662" priority="1020" operator="containsText" text="SW">
      <formula>NOT(ISERROR(SEARCH("SW",B42)))</formula>
    </cfRule>
  </conditionalFormatting>
  <conditionalFormatting sqref="B39">
    <cfRule type="containsText" dxfId="1661" priority="1009" operator="containsText" text="SE">
      <formula>NOT(ISERROR(SEARCH("SE",B39)))</formula>
    </cfRule>
    <cfRule type="containsText" dxfId="1660" priority="1010" operator="containsText" text="NE">
      <formula>NOT(ISERROR(SEARCH("NE",B39)))</formula>
    </cfRule>
    <cfRule type="containsText" dxfId="1659" priority="1011" operator="containsText" text="NO">
      <formula>NOT(ISERROR(SEARCH("NO",B39)))</formula>
    </cfRule>
    <cfRule type="containsText" dxfId="1658" priority="1012" operator="containsText" text="NW">
      <formula>NOT(ISERROR(SEARCH("NW",B39)))</formula>
    </cfRule>
    <cfRule type="containsText" dxfId="1657" priority="1013" operator="containsText" text="CW">
      <formula>NOT(ISERROR(SEARCH("CW",B39)))</formula>
    </cfRule>
    <cfRule type="containsText" dxfId="1656" priority="1014" operator="containsText" text="SW">
      <formula>NOT(ISERROR(SEARCH("SW",B39)))</formula>
    </cfRule>
  </conditionalFormatting>
  <conditionalFormatting sqref="B37">
    <cfRule type="containsText" dxfId="1655" priority="1003" operator="containsText" text="SE">
      <formula>NOT(ISERROR(SEARCH("SE",B37)))</formula>
    </cfRule>
    <cfRule type="containsText" dxfId="1654" priority="1004" operator="containsText" text="NE">
      <formula>NOT(ISERROR(SEARCH("NE",B37)))</formula>
    </cfRule>
    <cfRule type="containsText" dxfId="1653" priority="1005" operator="containsText" text="NO">
      <formula>NOT(ISERROR(SEARCH("NO",B37)))</formula>
    </cfRule>
    <cfRule type="containsText" dxfId="1652" priority="1006" operator="containsText" text="NW">
      <formula>NOT(ISERROR(SEARCH("NW",B37)))</formula>
    </cfRule>
    <cfRule type="containsText" dxfId="1651" priority="1007" operator="containsText" text="CW">
      <formula>NOT(ISERROR(SEARCH("CW",B37)))</formula>
    </cfRule>
    <cfRule type="containsText" dxfId="1650" priority="1008" operator="containsText" text="SW">
      <formula>NOT(ISERROR(SEARCH("SW",B37)))</formula>
    </cfRule>
  </conditionalFormatting>
  <conditionalFormatting sqref="B31">
    <cfRule type="containsText" dxfId="1649" priority="997" operator="containsText" text="SE">
      <formula>NOT(ISERROR(SEARCH("SE",B31)))</formula>
    </cfRule>
    <cfRule type="containsText" dxfId="1648" priority="998" operator="containsText" text="NE">
      <formula>NOT(ISERROR(SEARCH("NE",B31)))</formula>
    </cfRule>
    <cfRule type="containsText" dxfId="1647" priority="999" operator="containsText" text="NO">
      <formula>NOT(ISERROR(SEARCH("NO",B31)))</formula>
    </cfRule>
    <cfRule type="containsText" dxfId="1646" priority="1000" operator="containsText" text="NW">
      <formula>NOT(ISERROR(SEARCH("NW",B31)))</formula>
    </cfRule>
    <cfRule type="containsText" dxfId="1645" priority="1001" operator="containsText" text="CW">
      <formula>NOT(ISERROR(SEARCH("CW",B31)))</formula>
    </cfRule>
    <cfRule type="containsText" dxfId="1644" priority="1002" operator="containsText" text="SW">
      <formula>NOT(ISERROR(SEARCH("SW",B31)))</formula>
    </cfRule>
  </conditionalFormatting>
  <conditionalFormatting sqref="B35">
    <cfRule type="containsText" dxfId="1643" priority="991" operator="containsText" text="SE">
      <formula>NOT(ISERROR(SEARCH("SE",B35)))</formula>
    </cfRule>
    <cfRule type="containsText" dxfId="1642" priority="992" operator="containsText" text="NE">
      <formula>NOT(ISERROR(SEARCH("NE",B35)))</formula>
    </cfRule>
    <cfRule type="containsText" dxfId="1641" priority="993" operator="containsText" text="NO">
      <formula>NOT(ISERROR(SEARCH("NO",B35)))</formula>
    </cfRule>
    <cfRule type="containsText" dxfId="1640" priority="994" operator="containsText" text="NW">
      <formula>NOT(ISERROR(SEARCH("NW",B35)))</formula>
    </cfRule>
    <cfRule type="containsText" dxfId="1639" priority="995" operator="containsText" text="CW">
      <formula>NOT(ISERROR(SEARCH("CW",B35)))</formula>
    </cfRule>
    <cfRule type="containsText" dxfId="1638" priority="996" operator="containsText" text="SW">
      <formula>NOT(ISERROR(SEARCH("SW",B35)))</formula>
    </cfRule>
  </conditionalFormatting>
  <conditionalFormatting sqref="B34">
    <cfRule type="containsText" dxfId="1637" priority="985" operator="containsText" text="SE">
      <formula>NOT(ISERROR(SEARCH("SE",B34)))</formula>
    </cfRule>
    <cfRule type="containsText" dxfId="1636" priority="986" operator="containsText" text="NE">
      <formula>NOT(ISERROR(SEARCH("NE",B34)))</formula>
    </cfRule>
    <cfRule type="containsText" dxfId="1635" priority="987" operator="containsText" text="NO">
      <formula>NOT(ISERROR(SEARCH("NO",B34)))</formula>
    </cfRule>
    <cfRule type="containsText" dxfId="1634" priority="988" operator="containsText" text="NW">
      <formula>NOT(ISERROR(SEARCH("NW",B34)))</formula>
    </cfRule>
    <cfRule type="containsText" dxfId="1633" priority="989" operator="containsText" text="CW">
      <formula>NOT(ISERROR(SEARCH("CW",B34)))</formula>
    </cfRule>
    <cfRule type="containsText" dxfId="1632" priority="990" operator="containsText" text="SW">
      <formula>NOT(ISERROR(SEARCH("SW",B34)))</formula>
    </cfRule>
  </conditionalFormatting>
  <conditionalFormatting sqref="B33">
    <cfRule type="containsText" dxfId="1631" priority="979" operator="containsText" text="SE">
      <formula>NOT(ISERROR(SEARCH("SE",B33)))</formula>
    </cfRule>
    <cfRule type="containsText" dxfId="1630" priority="980" operator="containsText" text="NE">
      <formula>NOT(ISERROR(SEARCH("NE",B33)))</formula>
    </cfRule>
    <cfRule type="containsText" dxfId="1629" priority="981" operator="containsText" text="NO">
      <formula>NOT(ISERROR(SEARCH("NO",B33)))</formula>
    </cfRule>
    <cfRule type="containsText" dxfId="1628" priority="982" operator="containsText" text="NW">
      <formula>NOT(ISERROR(SEARCH("NW",B33)))</formula>
    </cfRule>
    <cfRule type="containsText" dxfId="1627" priority="983" operator="containsText" text="CW">
      <formula>NOT(ISERROR(SEARCH("CW",B33)))</formula>
    </cfRule>
    <cfRule type="containsText" dxfId="1626" priority="984" operator="containsText" text="SW">
      <formula>NOT(ISERROR(SEARCH("SW",B33)))</formula>
    </cfRule>
  </conditionalFormatting>
  <conditionalFormatting sqref="B36">
    <cfRule type="containsText" dxfId="1625" priority="973" operator="containsText" text="SE">
      <formula>NOT(ISERROR(SEARCH("SE",B36)))</formula>
    </cfRule>
    <cfRule type="containsText" dxfId="1624" priority="974" operator="containsText" text="NE">
      <formula>NOT(ISERROR(SEARCH("NE",B36)))</formula>
    </cfRule>
    <cfRule type="containsText" dxfId="1623" priority="975" operator="containsText" text="NO">
      <formula>NOT(ISERROR(SEARCH("NO",B36)))</formula>
    </cfRule>
    <cfRule type="containsText" dxfId="1622" priority="976" operator="containsText" text="NW">
      <formula>NOT(ISERROR(SEARCH("NW",B36)))</formula>
    </cfRule>
    <cfRule type="containsText" dxfId="1621" priority="977" operator="containsText" text="CW">
      <formula>NOT(ISERROR(SEARCH("CW",B36)))</formula>
    </cfRule>
    <cfRule type="containsText" dxfId="1620" priority="978" operator="containsText" text="SW">
      <formula>NOT(ISERROR(SEARCH("SW",B36)))</formula>
    </cfRule>
  </conditionalFormatting>
  <conditionalFormatting sqref="B30">
    <cfRule type="containsText" dxfId="1619" priority="967" operator="containsText" text="SE">
      <formula>NOT(ISERROR(SEARCH("SE",B30)))</formula>
    </cfRule>
    <cfRule type="containsText" dxfId="1618" priority="968" operator="containsText" text="NE">
      <formula>NOT(ISERROR(SEARCH("NE",B30)))</formula>
    </cfRule>
    <cfRule type="containsText" dxfId="1617" priority="969" operator="containsText" text="NO">
      <formula>NOT(ISERROR(SEARCH("NO",B30)))</formula>
    </cfRule>
    <cfRule type="containsText" dxfId="1616" priority="970" operator="containsText" text="NW">
      <formula>NOT(ISERROR(SEARCH("NW",B30)))</formula>
    </cfRule>
    <cfRule type="containsText" dxfId="1615" priority="971" operator="containsText" text="CW">
      <formula>NOT(ISERROR(SEARCH("CW",B30)))</formula>
    </cfRule>
    <cfRule type="containsText" dxfId="1614" priority="972" operator="containsText" text="SW">
      <formula>NOT(ISERROR(SEARCH("SW",B30)))</formula>
    </cfRule>
  </conditionalFormatting>
  <conditionalFormatting sqref="B29">
    <cfRule type="containsText" dxfId="1613" priority="961" operator="containsText" text="SE">
      <formula>NOT(ISERROR(SEARCH("SE",B29)))</formula>
    </cfRule>
    <cfRule type="containsText" dxfId="1612" priority="962" operator="containsText" text="NE">
      <formula>NOT(ISERROR(SEARCH("NE",B29)))</formula>
    </cfRule>
    <cfRule type="containsText" dxfId="1611" priority="963" operator="containsText" text="NO">
      <formula>NOT(ISERROR(SEARCH("NO",B29)))</formula>
    </cfRule>
    <cfRule type="containsText" dxfId="1610" priority="964" operator="containsText" text="NW">
      <formula>NOT(ISERROR(SEARCH("NW",B29)))</formula>
    </cfRule>
    <cfRule type="containsText" dxfId="1609" priority="965" operator="containsText" text="CW">
      <formula>NOT(ISERROR(SEARCH("CW",B29)))</formula>
    </cfRule>
    <cfRule type="containsText" dxfId="1608" priority="966" operator="containsText" text="SW">
      <formula>NOT(ISERROR(SEARCH("SW",B29)))</formula>
    </cfRule>
  </conditionalFormatting>
  <conditionalFormatting sqref="B204">
    <cfRule type="containsText" dxfId="1607" priority="865" operator="containsText" text="SE">
      <formula>NOT(ISERROR(SEARCH("SE",B204)))</formula>
    </cfRule>
    <cfRule type="containsText" dxfId="1606" priority="866" operator="containsText" text="NE">
      <formula>NOT(ISERROR(SEARCH("NE",B204)))</formula>
    </cfRule>
    <cfRule type="containsText" dxfId="1605" priority="867" operator="containsText" text="NO">
      <formula>NOT(ISERROR(SEARCH("NO",B204)))</formula>
    </cfRule>
    <cfRule type="containsText" dxfId="1604" priority="868" operator="containsText" text="NW">
      <formula>NOT(ISERROR(SEARCH("NW",B204)))</formula>
    </cfRule>
    <cfRule type="containsText" dxfId="1603" priority="869" operator="containsText" text="CW">
      <formula>NOT(ISERROR(SEARCH("CW",B204)))</formula>
    </cfRule>
    <cfRule type="containsText" dxfId="1602" priority="870" operator="containsText" text="SW">
      <formula>NOT(ISERROR(SEARCH("SW",B204)))</formula>
    </cfRule>
  </conditionalFormatting>
  <conditionalFormatting sqref="B203">
    <cfRule type="containsText" dxfId="1601" priority="859" operator="containsText" text="SE">
      <formula>NOT(ISERROR(SEARCH("SE",B203)))</formula>
    </cfRule>
    <cfRule type="containsText" dxfId="1600" priority="860" operator="containsText" text="NE">
      <formula>NOT(ISERROR(SEARCH("NE",B203)))</formula>
    </cfRule>
    <cfRule type="containsText" dxfId="1599" priority="861" operator="containsText" text="NO">
      <formula>NOT(ISERROR(SEARCH("NO",B203)))</formula>
    </cfRule>
    <cfRule type="containsText" dxfId="1598" priority="862" operator="containsText" text="NW">
      <formula>NOT(ISERROR(SEARCH("NW",B203)))</formula>
    </cfRule>
    <cfRule type="containsText" dxfId="1597" priority="863" operator="containsText" text="CW">
      <formula>NOT(ISERROR(SEARCH("CW",B203)))</formula>
    </cfRule>
    <cfRule type="containsText" dxfId="1596" priority="864" operator="containsText" text="SW">
      <formula>NOT(ISERROR(SEARCH("SW",B203)))</formula>
    </cfRule>
  </conditionalFormatting>
  <conditionalFormatting sqref="B202">
    <cfRule type="containsText" dxfId="1595" priority="853" operator="containsText" text="SE">
      <formula>NOT(ISERROR(SEARCH("SE",B202)))</formula>
    </cfRule>
    <cfRule type="containsText" dxfId="1594" priority="854" operator="containsText" text="NE">
      <formula>NOT(ISERROR(SEARCH("NE",B202)))</formula>
    </cfRule>
    <cfRule type="containsText" dxfId="1593" priority="855" operator="containsText" text="NO">
      <formula>NOT(ISERROR(SEARCH("NO",B202)))</formula>
    </cfRule>
    <cfRule type="containsText" dxfId="1592" priority="856" operator="containsText" text="NW">
      <formula>NOT(ISERROR(SEARCH("NW",B202)))</formula>
    </cfRule>
    <cfRule type="containsText" dxfId="1591" priority="857" operator="containsText" text="CW">
      <formula>NOT(ISERROR(SEARCH("CW",B202)))</formula>
    </cfRule>
    <cfRule type="containsText" dxfId="1590" priority="858" operator="containsText" text="SW">
      <formula>NOT(ISERROR(SEARCH("SW",B202)))</formula>
    </cfRule>
  </conditionalFormatting>
  <conditionalFormatting sqref="B211">
    <cfRule type="containsText" dxfId="1589" priority="847" operator="containsText" text="SE">
      <formula>NOT(ISERROR(SEARCH("SE",B211)))</formula>
    </cfRule>
    <cfRule type="containsText" dxfId="1588" priority="848" operator="containsText" text="NE">
      <formula>NOT(ISERROR(SEARCH("NE",B211)))</formula>
    </cfRule>
    <cfRule type="containsText" dxfId="1587" priority="849" operator="containsText" text="NO">
      <formula>NOT(ISERROR(SEARCH("NO",B211)))</formula>
    </cfRule>
    <cfRule type="containsText" dxfId="1586" priority="850" operator="containsText" text="NW">
      <formula>NOT(ISERROR(SEARCH("NW",B211)))</formula>
    </cfRule>
    <cfRule type="containsText" dxfId="1585" priority="851" operator="containsText" text="CW">
      <formula>NOT(ISERROR(SEARCH("CW",B211)))</formula>
    </cfRule>
    <cfRule type="containsText" dxfId="1584" priority="852" operator="containsText" text="SW">
      <formula>NOT(ISERROR(SEARCH("SW",B211)))</formula>
    </cfRule>
  </conditionalFormatting>
  <conditionalFormatting sqref="B215">
    <cfRule type="containsText" dxfId="1583" priority="841" operator="containsText" text="SE">
      <formula>NOT(ISERROR(SEARCH("SE",B215)))</formula>
    </cfRule>
    <cfRule type="containsText" dxfId="1582" priority="842" operator="containsText" text="NE">
      <formula>NOT(ISERROR(SEARCH("NE",B215)))</formula>
    </cfRule>
    <cfRule type="containsText" dxfId="1581" priority="843" operator="containsText" text="NO">
      <formula>NOT(ISERROR(SEARCH("NO",B215)))</formula>
    </cfRule>
    <cfRule type="containsText" dxfId="1580" priority="844" operator="containsText" text="NW">
      <formula>NOT(ISERROR(SEARCH("NW",B215)))</formula>
    </cfRule>
    <cfRule type="containsText" dxfId="1579" priority="845" operator="containsText" text="CW">
      <formula>NOT(ISERROR(SEARCH("CW",B215)))</formula>
    </cfRule>
    <cfRule type="containsText" dxfId="1578" priority="846" operator="containsText" text="SW">
      <formula>NOT(ISERROR(SEARCH("SW",B215)))</formula>
    </cfRule>
  </conditionalFormatting>
  <conditionalFormatting sqref="B213">
    <cfRule type="containsText" dxfId="1577" priority="835" operator="containsText" text="SE">
      <formula>NOT(ISERROR(SEARCH("SE",B213)))</formula>
    </cfRule>
    <cfRule type="containsText" dxfId="1576" priority="836" operator="containsText" text="NE">
      <formula>NOT(ISERROR(SEARCH("NE",B213)))</formula>
    </cfRule>
    <cfRule type="containsText" dxfId="1575" priority="837" operator="containsText" text="NO">
      <formula>NOT(ISERROR(SEARCH("NO",B213)))</formula>
    </cfRule>
    <cfRule type="containsText" dxfId="1574" priority="838" operator="containsText" text="NW">
      <formula>NOT(ISERROR(SEARCH("NW",B213)))</formula>
    </cfRule>
    <cfRule type="containsText" dxfId="1573" priority="839" operator="containsText" text="CW">
      <formula>NOT(ISERROR(SEARCH("CW",B213)))</formula>
    </cfRule>
    <cfRule type="containsText" dxfId="1572" priority="840" operator="containsText" text="SW">
      <formula>NOT(ISERROR(SEARCH("SW",B213)))</formula>
    </cfRule>
  </conditionalFormatting>
  <conditionalFormatting sqref="B214">
    <cfRule type="containsText" dxfId="1571" priority="829" operator="containsText" text="SE">
      <formula>NOT(ISERROR(SEARCH("SE",B214)))</formula>
    </cfRule>
    <cfRule type="containsText" dxfId="1570" priority="830" operator="containsText" text="NE">
      <formula>NOT(ISERROR(SEARCH("NE",B214)))</formula>
    </cfRule>
    <cfRule type="containsText" dxfId="1569" priority="831" operator="containsText" text="NO">
      <formula>NOT(ISERROR(SEARCH("NO",B214)))</formula>
    </cfRule>
    <cfRule type="containsText" dxfId="1568" priority="832" operator="containsText" text="NW">
      <formula>NOT(ISERROR(SEARCH("NW",B214)))</formula>
    </cfRule>
    <cfRule type="containsText" dxfId="1567" priority="833" operator="containsText" text="CW">
      <formula>NOT(ISERROR(SEARCH("CW",B214)))</formula>
    </cfRule>
    <cfRule type="containsText" dxfId="1566" priority="834" operator="containsText" text="SW">
      <formula>NOT(ISERROR(SEARCH("SW",B214)))</formula>
    </cfRule>
  </conditionalFormatting>
  <conditionalFormatting sqref="B212">
    <cfRule type="containsText" dxfId="1565" priority="823" operator="containsText" text="SE">
      <formula>NOT(ISERROR(SEARCH("SE",B212)))</formula>
    </cfRule>
    <cfRule type="containsText" dxfId="1564" priority="824" operator="containsText" text="NE">
      <formula>NOT(ISERROR(SEARCH("NE",B212)))</formula>
    </cfRule>
    <cfRule type="containsText" dxfId="1563" priority="825" operator="containsText" text="NO">
      <formula>NOT(ISERROR(SEARCH("NO",B212)))</formula>
    </cfRule>
    <cfRule type="containsText" dxfId="1562" priority="826" operator="containsText" text="NW">
      <formula>NOT(ISERROR(SEARCH("NW",B212)))</formula>
    </cfRule>
    <cfRule type="containsText" dxfId="1561" priority="827" operator="containsText" text="CW">
      <formula>NOT(ISERROR(SEARCH("CW",B212)))</formula>
    </cfRule>
    <cfRule type="containsText" dxfId="1560" priority="828" operator="containsText" text="SW">
      <formula>NOT(ISERROR(SEARCH("SW",B212)))</formula>
    </cfRule>
  </conditionalFormatting>
  <conditionalFormatting sqref="B216">
    <cfRule type="containsText" dxfId="1559" priority="811" operator="containsText" text="SE">
      <formula>NOT(ISERROR(SEARCH("SE",B216)))</formula>
    </cfRule>
    <cfRule type="containsText" dxfId="1558" priority="812" operator="containsText" text="NE">
      <formula>NOT(ISERROR(SEARCH("NE",B216)))</formula>
    </cfRule>
    <cfRule type="containsText" dxfId="1557" priority="813" operator="containsText" text="NO">
      <formula>NOT(ISERROR(SEARCH("NO",B216)))</formula>
    </cfRule>
    <cfRule type="containsText" dxfId="1556" priority="814" operator="containsText" text="NW">
      <formula>NOT(ISERROR(SEARCH("NW",B216)))</formula>
    </cfRule>
    <cfRule type="containsText" dxfId="1555" priority="815" operator="containsText" text="CW">
      <formula>NOT(ISERROR(SEARCH("CW",B216)))</formula>
    </cfRule>
    <cfRule type="containsText" dxfId="1554" priority="816" operator="containsText" text="SW">
      <formula>NOT(ISERROR(SEARCH("SW",B216)))</formula>
    </cfRule>
  </conditionalFormatting>
  <conditionalFormatting sqref="B218">
    <cfRule type="containsText" dxfId="1553" priority="805" operator="containsText" text="SE">
      <formula>NOT(ISERROR(SEARCH("SE",B218)))</formula>
    </cfRule>
    <cfRule type="containsText" dxfId="1552" priority="806" operator="containsText" text="NE">
      <formula>NOT(ISERROR(SEARCH("NE",B218)))</formula>
    </cfRule>
    <cfRule type="containsText" dxfId="1551" priority="807" operator="containsText" text="NO">
      <formula>NOT(ISERROR(SEARCH("NO",B218)))</formula>
    </cfRule>
    <cfRule type="containsText" dxfId="1550" priority="808" operator="containsText" text="NW">
      <formula>NOT(ISERROR(SEARCH("NW",B218)))</formula>
    </cfRule>
    <cfRule type="containsText" dxfId="1549" priority="809" operator="containsText" text="CW">
      <formula>NOT(ISERROR(SEARCH("CW",B218)))</formula>
    </cfRule>
    <cfRule type="containsText" dxfId="1548" priority="810" operator="containsText" text="SW">
      <formula>NOT(ISERROR(SEARCH("SW",B218)))</formula>
    </cfRule>
  </conditionalFormatting>
  <conditionalFormatting sqref="B220">
    <cfRule type="containsText" dxfId="1547" priority="799" operator="containsText" text="SE">
      <formula>NOT(ISERROR(SEARCH("SE",B220)))</formula>
    </cfRule>
    <cfRule type="containsText" dxfId="1546" priority="800" operator="containsText" text="NE">
      <formula>NOT(ISERROR(SEARCH("NE",B220)))</formula>
    </cfRule>
    <cfRule type="containsText" dxfId="1545" priority="801" operator="containsText" text="NO">
      <formula>NOT(ISERROR(SEARCH("NO",B220)))</formula>
    </cfRule>
    <cfRule type="containsText" dxfId="1544" priority="802" operator="containsText" text="NW">
      <formula>NOT(ISERROR(SEARCH("NW",B220)))</formula>
    </cfRule>
    <cfRule type="containsText" dxfId="1543" priority="803" operator="containsText" text="CW">
      <formula>NOT(ISERROR(SEARCH("CW",B220)))</formula>
    </cfRule>
    <cfRule type="containsText" dxfId="1542" priority="804" operator="containsText" text="SW">
      <formula>NOT(ISERROR(SEARCH("SW",B220)))</formula>
    </cfRule>
  </conditionalFormatting>
  <conditionalFormatting sqref="B222">
    <cfRule type="containsText" dxfId="1541" priority="793" operator="containsText" text="SE">
      <formula>NOT(ISERROR(SEARCH("SE",B222)))</formula>
    </cfRule>
    <cfRule type="containsText" dxfId="1540" priority="794" operator="containsText" text="NE">
      <formula>NOT(ISERROR(SEARCH("NE",B222)))</formula>
    </cfRule>
    <cfRule type="containsText" dxfId="1539" priority="795" operator="containsText" text="NO">
      <formula>NOT(ISERROR(SEARCH("NO",B222)))</formula>
    </cfRule>
    <cfRule type="containsText" dxfId="1538" priority="796" operator="containsText" text="NW">
      <formula>NOT(ISERROR(SEARCH("NW",B222)))</formula>
    </cfRule>
    <cfRule type="containsText" dxfId="1537" priority="797" operator="containsText" text="CW">
      <formula>NOT(ISERROR(SEARCH("CW",B222)))</formula>
    </cfRule>
    <cfRule type="containsText" dxfId="1536" priority="798" operator="containsText" text="SW">
      <formula>NOT(ISERROR(SEARCH("SW",B222)))</formula>
    </cfRule>
  </conditionalFormatting>
  <conditionalFormatting sqref="B224">
    <cfRule type="containsText" dxfId="1535" priority="787" operator="containsText" text="SE">
      <formula>NOT(ISERROR(SEARCH("SE",B224)))</formula>
    </cfRule>
    <cfRule type="containsText" dxfId="1534" priority="788" operator="containsText" text="NE">
      <formula>NOT(ISERROR(SEARCH("NE",B224)))</formula>
    </cfRule>
    <cfRule type="containsText" dxfId="1533" priority="789" operator="containsText" text="NO">
      <formula>NOT(ISERROR(SEARCH("NO",B224)))</formula>
    </cfRule>
    <cfRule type="containsText" dxfId="1532" priority="790" operator="containsText" text="NW">
      <formula>NOT(ISERROR(SEARCH("NW",B224)))</formula>
    </cfRule>
    <cfRule type="containsText" dxfId="1531" priority="791" operator="containsText" text="CW">
      <formula>NOT(ISERROR(SEARCH("CW",B224)))</formula>
    </cfRule>
    <cfRule type="containsText" dxfId="1530" priority="792" operator="containsText" text="SW">
      <formula>NOT(ISERROR(SEARCH("SW",B224)))</formula>
    </cfRule>
  </conditionalFormatting>
  <conditionalFormatting sqref="B226">
    <cfRule type="containsText" dxfId="1529" priority="781" operator="containsText" text="SE">
      <formula>NOT(ISERROR(SEARCH("SE",B226)))</formula>
    </cfRule>
    <cfRule type="containsText" dxfId="1528" priority="782" operator="containsText" text="NE">
      <formula>NOT(ISERROR(SEARCH("NE",B226)))</formula>
    </cfRule>
    <cfRule type="containsText" dxfId="1527" priority="783" operator="containsText" text="NO">
      <formula>NOT(ISERROR(SEARCH("NO",B226)))</formula>
    </cfRule>
    <cfRule type="containsText" dxfId="1526" priority="784" operator="containsText" text="NW">
      <formula>NOT(ISERROR(SEARCH("NW",B226)))</formula>
    </cfRule>
    <cfRule type="containsText" dxfId="1525" priority="785" operator="containsText" text="CW">
      <formula>NOT(ISERROR(SEARCH("CW",B226)))</formula>
    </cfRule>
    <cfRule type="containsText" dxfId="1524" priority="786" operator="containsText" text="SW">
      <formula>NOT(ISERROR(SEARCH("SW",B226)))</formula>
    </cfRule>
  </conditionalFormatting>
  <conditionalFormatting sqref="B225">
    <cfRule type="containsText" dxfId="1523" priority="775" operator="containsText" text="SE">
      <formula>NOT(ISERROR(SEARCH("SE",B225)))</formula>
    </cfRule>
    <cfRule type="containsText" dxfId="1522" priority="776" operator="containsText" text="NE">
      <formula>NOT(ISERROR(SEARCH("NE",B225)))</formula>
    </cfRule>
    <cfRule type="containsText" dxfId="1521" priority="777" operator="containsText" text="NO">
      <formula>NOT(ISERROR(SEARCH("NO",B225)))</formula>
    </cfRule>
    <cfRule type="containsText" dxfId="1520" priority="778" operator="containsText" text="NW">
      <formula>NOT(ISERROR(SEARCH("NW",B225)))</formula>
    </cfRule>
    <cfRule type="containsText" dxfId="1519" priority="779" operator="containsText" text="CW">
      <formula>NOT(ISERROR(SEARCH("CW",B225)))</formula>
    </cfRule>
    <cfRule type="containsText" dxfId="1518" priority="780" operator="containsText" text="SW">
      <formula>NOT(ISERROR(SEARCH("SW",B225)))</formula>
    </cfRule>
  </conditionalFormatting>
  <conditionalFormatting sqref="B227">
    <cfRule type="containsText" dxfId="1517" priority="769" operator="containsText" text="SE">
      <formula>NOT(ISERROR(SEARCH("SE",B227)))</formula>
    </cfRule>
    <cfRule type="containsText" dxfId="1516" priority="770" operator="containsText" text="NE">
      <formula>NOT(ISERROR(SEARCH("NE",B227)))</formula>
    </cfRule>
    <cfRule type="containsText" dxfId="1515" priority="771" operator="containsText" text="NO">
      <formula>NOT(ISERROR(SEARCH("NO",B227)))</formula>
    </cfRule>
    <cfRule type="containsText" dxfId="1514" priority="772" operator="containsText" text="NW">
      <formula>NOT(ISERROR(SEARCH("NW",B227)))</formula>
    </cfRule>
    <cfRule type="containsText" dxfId="1513" priority="773" operator="containsText" text="CW">
      <formula>NOT(ISERROR(SEARCH("CW",B227)))</formula>
    </cfRule>
    <cfRule type="containsText" dxfId="1512" priority="774" operator="containsText" text="SW">
      <formula>NOT(ISERROR(SEARCH("SW",B227)))</formula>
    </cfRule>
  </conditionalFormatting>
  <conditionalFormatting sqref="B228">
    <cfRule type="containsText" dxfId="1511" priority="763" operator="containsText" text="SE">
      <formula>NOT(ISERROR(SEARCH("SE",B228)))</formula>
    </cfRule>
    <cfRule type="containsText" dxfId="1510" priority="764" operator="containsText" text="NE">
      <formula>NOT(ISERROR(SEARCH("NE",B228)))</formula>
    </cfRule>
    <cfRule type="containsText" dxfId="1509" priority="765" operator="containsText" text="NO">
      <formula>NOT(ISERROR(SEARCH("NO",B228)))</formula>
    </cfRule>
    <cfRule type="containsText" dxfId="1508" priority="766" operator="containsText" text="NW">
      <formula>NOT(ISERROR(SEARCH("NW",B228)))</formula>
    </cfRule>
    <cfRule type="containsText" dxfId="1507" priority="767" operator="containsText" text="CW">
      <formula>NOT(ISERROR(SEARCH("CW",B228)))</formula>
    </cfRule>
    <cfRule type="containsText" dxfId="1506" priority="768" operator="containsText" text="SW">
      <formula>NOT(ISERROR(SEARCH("SW",B228)))</formula>
    </cfRule>
  </conditionalFormatting>
  <conditionalFormatting sqref="B231">
    <cfRule type="containsText" dxfId="1505" priority="757" operator="containsText" text="SE">
      <formula>NOT(ISERROR(SEARCH("SE",B231)))</formula>
    </cfRule>
    <cfRule type="containsText" dxfId="1504" priority="758" operator="containsText" text="NE">
      <formula>NOT(ISERROR(SEARCH("NE",B231)))</formula>
    </cfRule>
    <cfRule type="containsText" dxfId="1503" priority="759" operator="containsText" text="NO">
      <formula>NOT(ISERROR(SEARCH("NO",B231)))</formula>
    </cfRule>
    <cfRule type="containsText" dxfId="1502" priority="760" operator="containsText" text="NW">
      <formula>NOT(ISERROR(SEARCH("NW",B231)))</formula>
    </cfRule>
    <cfRule type="containsText" dxfId="1501" priority="761" operator="containsText" text="CW">
      <formula>NOT(ISERROR(SEARCH("CW",B231)))</formula>
    </cfRule>
    <cfRule type="containsText" dxfId="1500" priority="762" operator="containsText" text="SW">
      <formula>NOT(ISERROR(SEARCH("SW",B231)))</formula>
    </cfRule>
  </conditionalFormatting>
  <conditionalFormatting sqref="B230">
    <cfRule type="containsText" dxfId="1499" priority="751" operator="containsText" text="SE">
      <formula>NOT(ISERROR(SEARCH("SE",B230)))</formula>
    </cfRule>
    <cfRule type="containsText" dxfId="1498" priority="752" operator="containsText" text="NE">
      <formula>NOT(ISERROR(SEARCH("NE",B230)))</formula>
    </cfRule>
    <cfRule type="containsText" dxfId="1497" priority="753" operator="containsText" text="NO">
      <formula>NOT(ISERROR(SEARCH("NO",B230)))</formula>
    </cfRule>
    <cfRule type="containsText" dxfId="1496" priority="754" operator="containsText" text="NW">
      <formula>NOT(ISERROR(SEARCH("NW",B230)))</formula>
    </cfRule>
    <cfRule type="containsText" dxfId="1495" priority="755" operator="containsText" text="CW">
      <formula>NOT(ISERROR(SEARCH("CW",B230)))</formula>
    </cfRule>
    <cfRule type="containsText" dxfId="1494" priority="756" operator="containsText" text="SW">
      <formula>NOT(ISERROR(SEARCH("SW",B230)))</formula>
    </cfRule>
  </conditionalFormatting>
  <conditionalFormatting sqref="B233">
    <cfRule type="containsText" dxfId="1493" priority="745" operator="containsText" text="SE">
      <formula>NOT(ISERROR(SEARCH("SE",B233)))</formula>
    </cfRule>
    <cfRule type="containsText" dxfId="1492" priority="746" operator="containsText" text="NE">
      <formula>NOT(ISERROR(SEARCH("NE",B233)))</formula>
    </cfRule>
    <cfRule type="containsText" dxfId="1491" priority="747" operator="containsText" text="NO">
      <formula>NOT(ISERROR(SEARCH("NO",B233)))</formula>
    </cfRule>
    <cfRule type="containsText" dxfId="1490" priority="748" operator="containsText" text="NW">
      <formula>NOT(ISERROR(SEARCH("NW",B233)))</formula>
    </cfRule>
    <cfRule type="containsText" dxfId="1489" priority="749" operator="containsText" text="CW">
      <formula>NOT(ISERROR(SEARCH("CW",B233)))</formula>
    </cfRule>
    <cfRule type="containsText" dxfId="1488" priority="750" operator="containsText" text="SW">
      <formula>NOT(ISERROR(SEARCH("SW",B233)))</formula>
    </cfRule>
  </conditionalFormatting>
  <conditionalFormatting sqref="B235">
    <cfRule type="containsText" dxfId="1487" priority="739" operator="containsText" text="SE">
      <formula>NOT(ISERROR(SEARCH("SE",B235)))</formula>
    </cfRule>
    <cfRule type="containsText" dxfId="1486" priority="740" operator="containsText" text="NE">
      <formula>NOT(ISERROR(SEARCH("NE",B235)))</formula>
    </cfRule>
    <cfRule type="containsText" dxfId="1485" priority="741" operator="containsText" text="NO">
      <formula>NOT(ISERROR(SEARCH("NO",B235)))</formula>
    </cfRule>
    <cfRule type="containsText" dxfId="1484" priority="742" operator="containsText" text="NW">
      <formula>NOT(ISERROR(SEARCH("NW",B235)))</formula>
    </cfRule>
    <cfRule type="containsText" dxfId="1483" priority="743" operator="containsText" text="CW">
      <formula>NOT(ISERROR(SEARCH("CW",B235)))</formula>
    </cfRule>
    <cfRule type="containsText" dxfId="1482" priority="744" operator="containsText" text="SW">
      <formula>NOT(ISERROR(SEARCH("SW",B235)))</formula>
    </cfRule>
  </conditionalFormatting>
  <conditionalFormatting sqref="B236">
    <cfRule type="containsText" dxfId="1481" priority="733" operator="containsText" text="SE">
      <formula>NOT(ISERROR(SEARCH("SE",B236)))</formula>
    </cfRule>
    <cfRule type="containsText" dxfId="1480" priority="734" operator="containsText" text="NE">
      <formula>NOT(ISERROR(SEARCH("NE",B236)))</formula>
    </cfRule>
    <cfRule type="containsText" dxfId="1479" priority="735" operator="containsText" text="NO">
      <formula>NOT(ISERROR(SEARCH("NO",B236)))</formula>
    </cfRule>
    <cfRule type="containsText" dxfId="1478" priority="736" operator="containsText" text="NW">
      <formula>NOT(ISERROR(SEARCH("NW",B236)))</formula>
    </cfRule>
    <cfRule type="containsText" dxfId="1477" priority="737" operator="containsText" text="CW">
      <formula>NOT(ISERROR(SEARCH("CW",B236)))</formula>
    </cfRule>
    <cfRule type="containsText" dxfId="1476" priority="738" operator="containsText" text="SW">
      <formula>NOT(ISERROR(SEARCH("SW",B236)))</formula>
    </cfRule>
  </conditionalFormatting>
  <conditionalFormatting sqref="B238">
    <cfRule type="containsText" dxfId="1475" priority="727" operator="containsText" text="SE">
      <formula>NOT(ISERROR(SEARCH("SE",B238)))</formula>
    </cfRule>
    <cfRule type="containsText" dxfId="1474" priority="728" operator="containsText" text="NE">
      <formula>NOT(ISERROR(SEARCH("NE",B238)))</formula>
    </cfRule>
    <cfRule type="containsText" dxfId="1473" priority="729" operator="containsText" text="NO">
      <formula>NOT(ISERROR(SEARCH("NO",B238)))</formula>
    </cfRule>
    <cfRule type="containsText" dxfId="1472" priority="730" operator="containsText" text="NW">
      <formula>NOT(ISERROR(SEARCH("NW",B238)))</formula>
    </cfRule>
    <cfRule type="containsText" dxfId="1471" priority="731" operator="containsText" text="CW">
      <formula>NOT(ISERROR(SEARCH("CW",B238)))</formula>
    </cfRule>
    <cfRule type="containsText" dxfId="1470" priority="732" operator="containsText" text="SW">
      <formula>NOT(ISERROR(SEARCH("SW",B238)))</formula>
    </cfRule>
  </conditionalFormatting>
  <conditionalFormatting sqref="B239">
    <cfRule type="containsText" dxfId="1469" priority="721" operator="containsText" text="SE">
      <formula>NOT(ISERROR(SEARCH("SE",B239)))</formula>
    </cfRule>
    <cfRule type="containsText" dxfId="1468" priority="722" operator="containsText" text="NE">
      <formula>NOT(ISERROR(SEARCH("NE",B239)))</formula>
    </cfRule>
    <cfRule type="containsText" dxfId="1467" priority="723" operator="containsText" text="NO">
      <formula>NOT(ISERROR(SEARCH("NO",B239)))</formula>
    </cfRule>
    <cfRule type="containsText" dxfId="1466" priority="724" operator="containsText" text="NW">
      <formula>NOT(ISERROR(SEARCH("NW",B239)))</formula>
    </cfRule>
    <cfRule type="containsText" dxfId="1465" priority="725" operator="containsText" text="CW">
      <formula>NOT(ISERROR(SEARCH("CW",B239)))</formula>
    </cfRule>
    <cfRule type="containsText" dxfId="1464" priority="726" operator="containsText" text="SW">
      <formula>NOT(ISERROR(SEARCH("SW",B239)))</formula>
    </cfRule>
  </conditionalFormatting>
  <conditionalFormatting sqref="B242">
    <cfRule type="containsText" dxfId="1463" priority="715" operator="containsText" text="SE">
      <formula>NOT(ISERROR(SEARCH("SE",B242)))</formula>
    </cfRule>
    <cfRule type="containsText" dxfId="1462" priority="716" operator="containsText" text="NE">
      <formula>NOT(ISERROR(SEARCH("NE",B242)))</formula>
    </cfRule>
    <cfRule type="containsText" dxfId="1461" priority="717" operator="containsText" text="NO">
      <formula>NOT(ISERROR(SEARCH("NO",B242)))</formula>
    </cfRule>
    <cfRule type="containsText" dxfId="1460" priority="718" operator="containsText" text="NW">
      <formula>NOT(ISERROR(SEARCH("NW",B242)))</formula>
    </cfRule>
    <cfRule type="containsText" dxfId="1459" priority="719" operator="containsText" text="CW">
      <formula>NOT(ISERROR(SEARCH("CW",B242)))</formula>
    </cfRule>
    <cfRule type="containsText" dxfId="1458" priority="720" operator="containsText" text="SW">
      <formula>NOT(ISERROR(SEARCH("SW",B242)))</formula>
    </cfRule>
  </conditionalFormatting>
  <conditionalFormatting sqref="B243">
    <cfRule type="containsText" dxfId="1457" priority="709" operator="containsText" text="SE">
      <formula>NOT(ISERROR(SEARCH("SE",B243)))</formula>
    </cfRule>
    <cfRule type="containsText" dxfId="1456" priority="710" operator="containsText" text="NE">
      <formula>NOT(ISERROR(SEARCH("NE",B243)))</formula>
    </cfRule>
    <cfRule type="containsText" dxfId="1455" priority="711" operator="containsText" text="NO">
      <formula>NOT(ISERROR(SEARCH("NO",B243)))</formula>
    </cfRule>
    <cfRule type="containsText" dxfId="1454" priority="712" operator="containsText" text="NW">
      <formula>NOT(ISERROR(SEARCH("NW",B243)))</formula>
    </cfRule>
    <cfRule type="containsText" dxfId="1453" priority="713" operator="containsText" text="CW">
      <formula>NOT(ISERROR(SEARCH("CW",B243)))</formula>
    </cfRule>
    <cfRule type="containsText" dxfId="1452" priority="714" operator="containsText" text="SW">
      <formula>NOT(ISERROR(SEARCH("SW",B243)))</formula>
    </cfRule>
  </conditionalFormatting>
  <conditionalFormatting sqref="B244">
    <cfRule type="containsText" dxfId="1451" priority="703" operator="containsText" text="SE">
      <formula>NOT(ISERROR(SEARCH("SE",B244)))</formula>
    </cfRule>
    <cfRule type="containsText" dxfId="1450" priority="704" operator="containsText" text="NE">
      <formula>NOT(ISERROR(SEARCH("NE",B244)))</formula>
    </cfRule>
    <cfRule type="containsText" dxfId="1449" priority="705" operator="containsText" text="NO">
      <formula>NOT(ISERROR(SEARCH("NO",B244)))</formula>
    </cfRule>
    <cfRule type="containsText" dxfId="1448" priority="706" operator="containsText" text="NW">
      <formula>NOT(ISERROR(SEARCH("NW",B244)))</formula>
    </cfRule>
    <cfRule type="containsText" dxfId="1447" priority="707" operator="containsText" text="CW">
      <formula>NOT(ISERROR(SEARCH("CW",B244)))</formula>
    </cfRule>
    <cfRule type="containsText" dxfId="1446" priority="708" operator="containsText" text="SW">
      <formula>NOT(ISERROR(SEARCH("SW",B244)))</formula>
    </cfRule>
  </conditionalFormatting>
  <conditionalFormatting sqref="B245">
    <cfRule type="containsText" dxfId="1445" priority="697" operator="containsText" text="SE">
      <formula>NOT(ISERROR(SEARCH("SE",B245)))</formula>
    </cfRule>
    <cfRule type="containsText" dxfId="1444" priority="698" operator="containsText" text="NE">
      <formula>NOT(ISERROR(SEARCH("NE",B245)))</formula>
    </cfRule>
    <cfRule type="containsText" dxfId="1443" priority="699" operator="containsText" text="NO">
      <formula>NOT(ISERROR(SEARCH("NO",B245)))</formula>
    </cfRule>
    <cfRule type="containsText" dxfId="1442" priority="700" operator="containsText" text="NW">
      <formula>NOT(ISERROR(SEARCH("NW",B245)))</formula>
    </cfRule>
    <cfRule type="containsText" dxfId="1441" priority="701" operator="containsText" text="CW">
      <formula>NOT(ISERROR(SEARCH("CW",B245)))</formula>
    </cfRule>
    <cfRule type="containsText" dxfId="1440" priority="702" operator="containsText" text="SW">
      <formula>NOT(ISERROR(SEARCH("SW",B245)))</formula>
    </cfRule>
  </conditionalFormatting>
  <conditionalFormatting sqref="B246">
    <cfRule type="containsText" dxfId="1439" priority="691" operator="containsText" text="SE">
      <formula>NOT(ISERROR(SEARCH("SE",B246)))</formula>
    </cfRule>
    <cfRule type="containsText" dxfId="1438" priority="692" operator="containsText" text="NE">
      <formula>NOT(ISERROR(SEARCH("NE",B246)))</formula>
    </cfRule>
    <cfRule type="containsText" dxfId="1437" priority="693" operator="containsText" text="NO">
      <formula>NOT(ISERROR(SEARCH("NO",B246)))</formula>
    </cfRule>
    <cfRule type="containsText" dxfId="1436" priority="694" operator="containsText" text="NW">
      <formula>NOT(ISERROR(SEARCH("NW",B246)))</formula>
    </cfRule>
    <cfRule type="containsText" dxfId="1435" priority="695" operator="containsText" text="CW">
      <formula>NOT(ISERROR(SEARCH("CW",B246)))</formula>
    </cfRule>
    <cfRule type="containsText" dxfId="1434" priority="696" operator="containsText" text="SW">
      <formula>NOT(ISERROR(SEARCH("SW",B246)))</formula>
    </cfRule>
  </conditionalFormatting>
  <conditionalFormatting sqref="B158">
    <cfRule type="containsText" dxfId="1433" priority="685" operator="containsText" text="SE">
      <formula>NOT(ISERROR(SEARCH("SE",B158)))</formula>
    </cfRule>
    <cfRule type="containsText" dxfId="1432" priority="686" operator="containsText" text="NE">
      <formula>NOT(ISERROR(SEARCH("NE",B158)))</formula>
    </cfRule>
    <cfRule type="containsText" dxfId="1431" priority="687" operator="containsText" text="NO">
      <formula>NOT(ISERROR(SEARCH("NO",B158)))</formula>
    </cfRule>
    <cfRule type="containsText" dxfId="1430" priority="688" operator="containsText" text="NW">
      <formula>NOT(ISERROR(SEARCH("NW",B158)))</formula>
    </cfRule>
    <cfRule type="containsText" dxfId="1429" priority="689" operator="containsText" text="CW">
      <formula>NOT(ISERROR(SEARCH("CW",B158)))</formula>
    </cfRule>
    <cfRule type="containsText" dxfId="1428" priority="690" operator="containsText" text="SW">
      <formula>NOT(ISERROR(SEARCH("SW",B158)))</formula>
    </cfRule>
  </conditionalFormatting>
  <conditionalFormatting sqref="B159">
    <cfRule type="containsText" dxfId="1427" priority="679" operator="containsText" text="SE">
      <formula>NOT(ISERROR(SEARCH("SE",B159)))</formula>
    </cfRule>
    <cfRule type="containsText" dxfId="1426" priority="680" operator="containsText" text="NE">
      <formula>NOT(ISERROR(SEARCH("NE",B159)))</formula>
    </cfRule>
    <cfRule type="containsText" dxfId="1425" priority="681" operator="containsText" text="NO">
      <formula>NOT(ISERROR(SEARCH("NO",B159)))</formula>
    </cfRule>
    <cfRule type="containsText" dxfId="1424" priority="682" operator="containsText" text="NW">
      <formula>NOT(ISERROR(SEARCH("NW",B159)))</formula>
    </cfRule>
    <cfRule type="containsText" dxfId="1423" priority="683" operator="containsText" text="CW">
      <formula>NOT(ISERROR(SEARCH("CW",B159)))</formula>
    </cfRule>
    <cfRule type="containsText" dxfId="1422" priority="684" operator="containsText" text="SW">
      <formula>NOT(ISERROR(SEARCH("SW",B159)))</formula>
    </cfRule>
  </conditionalFormatting>
  <conditionalFormatting sqref="B160">
    <cfRule type="containsText" dxfId="1421" priority="673" operator="containsText" text="SE">
      <formula>NOT(ISERROR(SEARCH("SE",B160)))</formula>
    </cfRule>
    <cfRule type="containsText" dxfId="1420" priority="674" operator="containsText" text="NE">
      <formula>NOT(ISERROR(SEARCH("NE",B160)))</formula>
    </cfRule>
    <cfRule type="containsText" dxfId="1419" priority="675" operator="containsText" text="NO">
      <formula>NOT(ISERROR(SEARCH("NO",B160)))</formula>
    </cfRule>
    <cfRule type="containsText" dxfId="1418" priority="676" operator="containsText" text="NW">
      <formula>NOT(ISERROR(SEARCH("NW",B160)))</formula>
    </cfRule>
    <cfRule type="containsText" dxfId="1417" priority="677" operator="containsText" text="CW">
      <formula>NOT(ISERROR(SEARCH("CW",B160)))</formula>
    </cfRule>
    <cfRule type="containsText" dxfId="1416" priority="678" operator="containsText" text="SW">
      <formula>NOT(ISERROR(SEARCH("SW",B160)))</formula>
    </cfRule>
  </conditionalFormatting>
  <conditionalFormatting sqref="B161">
    <cfRule type="containsText" dxfId="1415" priority="667" operator="containsText" text="SE">
      <formula>NOT(ISERROR(SEARCH("SE",B161)))</formula>
    </cfRule>
    <cfRule type="containsText" dxfId="1414" priority="668" operator="containsText" text="NE">
      <formula>NOT(ISERROR(SEARCH("NE",B161)))</formula>
    </cfRule>
    <cfRule type="containsText" dxfId="1413" priority="669" operator="containsText" text="NO">
      <formula>NOT(ISERROR(SEARCH("NO",B161)))</formula>
    </cfRule>
    <cfRule type="containsText" dxfId="1412" priority="670" operator="containsText" text="NW">
      <formula>NOT(ISERROR(SEARCH("NW",B161)))</formula>
    </cfRule>
    <cfRule type="containsText" dxfId="1411" priority="671" operator="containsText" text="CW">
      <formula>NOT(ISERROR(SEARCH("CW",B161)))</formula>
    </cfRule>
    <cfRule type="containsText" dxfId="1410" priority="672" operator="containsText" text="SW">
      <formula>NOT(ISERROR(SEARCH("SW",B161)))</formula>
    </cfRule>
  </conditionalFormatting>
  <conditionalFormatting sqref="B162">
    <cfRule type="containsText" dxfId="1409" priority="661" operator="containsText" text="SE">
      <formula>NOT(ISERROR(SEARCH("SE",B162)))</formula>
    </cfRule>
    <cfRule type="containsText" dxfId="1408" priority="662" operator="containsText" text="NE">
      <formula>NOT(ISERROR(SEARCH("NE",B162)))</formula>
    </cfRule>
    <cfRule type="containsText" dxfId="1407" priority="663" operator="containsText" text="NO">
      <formula>NOT(ISERROR(SEARCH("NO",B162)))</formula>
    </cfRule>
    <cfRule type="containsText" dxfId="1406" priority="664" operator="containsText" text="NW">
      <formula>NOT(ISERROR(SEARCH("NW",B162)))</formula>
    </cfRule>
    <cfRule type="containsText" dxfId="1405" priority="665" operator="containsText" text="CW">
      <formula>NOT(ISERROR(SEARCH("CW",B162)))</formula>
    </cfRule>
    <cfRule type="containsText" dxfId="1404" priority="666" operator="containsText" text="SW">
      <formula>NOT(ISERROR(SEARCH("SW",B162)))</formula>
    </cfRule>
  </conditionalFormatting>
  <conditionalFormatting sqref="B167">
    <cfRule type="containsText" dxfId="1403" priority="655" operator="containsText" text="SE">
      <formula>NOT(ISERROR(SEARCH("SE",B167)))</formula>
    </cfRule>
    <cfRule type="containsText" dxfId="1402" priority="656" operator="containsText" text="NE">
      <formula>NOT(ISERROR(SEARCH("NE",B167)))</formula>
    </cfRule>
    <cfRule type="containsText" dxfId="1401" priority="657" operator="containsText" text="NO">
      <formula>NOT(ISERROR(SEARCH("NO",B167)))</formula>
    </cfRule>
    <cfRule type="containsText" dxfId="1400" priority="658" operator="containsText" text="NW">
      <formula>NOT(ISERROR(SEARCH("NW",B167)))</formula>
    </cfRule>
    <cfRule type="containsText" dxfId="1399" priority="659" operator="containsText" text="CW">
      <formula>NOT(ISERROR(SEARCH("CW",B167)))</formula>
    </cfRule>
    <cfRule type="containsText" dxfId="1398" priority="660" operator="containsText" text="SW">
      <formula>NOT(ISERROR(SEARCH("SW",B167)))</formula>
    </cfRule>
  </conditionalFormatting>
  <conditionalFormatting sqref="B169">
    <cfRule type="containsText" dxfId="1397" priority="649" operator="containsText" text="SE">
      <formula>NOT(ISERROR(SEARCH("SE",B169)))</formula>
    </cfRule>
    <cfRule type="containsText" dxfId="1396" priority="650" operator="containsText" text="NE">
      <formula>NOT(ISERROR(SEARCH("NE",B169)))</formula>
    </cfRule>
    <cfRule type="containsText" dxfId="1395" priority="651" operator="containsText" text="NO">
      <formula>NOT(ISERROR(SEARCH("NO",B169)))</formula>
    </cfRule>
    <cfRule type="containsText" dxfId="1394" priority="652" operator="containsText" text="NW">
      <formula>NOT(ISERROR(SEARCH("NW",B169)))</formula>
    </cfRule>
    <cfRule type="containsText" dxfId="1393" priority="653" operator="containsText" text="CW">
      <formula>NOT(ISERROR(SEARCH("CW",B169)))</formula>
    </cfRule>
    <cfRule type="containsText" dxfId="1392" priority="654" operator="containsText" text="SW">
      <formula>NOT(ISERROR(SEARCH("SW",B169)))</formula>
    </cfRule>
  </conditionalFormatting>
  <conditionalFormatting sqref="B165">
    <cfRule type="containsText" dxfId="1391" priority="643" operator="containsText" text="SE">
      <formula>NOT(ISERROR(SEARCH("SE",B165)))</formula>
    </cfRule>
    <cfRule type="containsText" dxfId="1390" priority="644" operator="containsText" text="NE">
      <formula>NOT(ISERROR(SEARCH("NE",B165)))</formula>
    </cfRule>
    <cfRule type="containsText" dxfId="1389" priority="645" operator="containsText" text="NO">
      <formula>NOT(ISERROR(SEARCH("NO",B165)))</formula>
    </cfRule>
    <cfRule type="containsText" dxfId="1388" priority="646" operator="containsText" text="NW">
      <formula>NOT(ISERROR(SEARCH("NW",B165)))</formula>
    </cfRule>
    <cfRule type="containsText" dxfId="1387" priority="647" operator="containsText" text="CW">
      <formula>NOT(ISERROR(SEARCH("CW",B165)))</formula>
    </cfRule>
    <cfRule type="containsText" dxfId="1386" priority="648" operator="containsText" text="SW">
      <formula>NOT(ISERROR(SEARCH("SW",B165)))</formula>
    </cfRule>
  </conditionalFormatting>
  <conditionalFormatting sqref="B168">
    <cfRule type="containsText" dxfId="1385" priority="637" operator="containsText" text="SE">
      <formula>NOT(ISERROR(SEARCH("SE",B168)))</formula>
    </cfRule>
    <cfRule type="containsText" dxfId="1384" priority="638" operator="containsText" text="NE">
      <formula>NOT(ISERROR(SEARCH("NE",B168)))</formula>
    </cfRule>
    <cfRule type="containsText" dxfId="1383" priority="639" operator="containsText" text="NO">
      <formula>NOT(ISERROR(SEARCH("NO",B168)))</formula>
    </cfRule>
    <cfRule type="containsText" dxfId="1382" priority="640" operator="containsText" text="NW">
      <formula>NOT(ISERROR(SEARCH("NW",B168)))</formula>
    </cfRule>
    <cfRule type="containsText" dxfId="1381" priority="641" operator="containsText" text="CW">
      <formula>NOT(ISERROR(SEARCH("CW",B168)))</formula>
    </cfRule>
    <cfRule type="containsText" dxfId="1380" priority="642" operator="containsText" text="SW">
      <formula>NOT(ISERROR(SEARCH("SW",B168)))</formula>
    </cfRule>
  </conditionalFormatting>
  <conditionalFormatting sqref="B170">
    <cfRule type="containsText" dxfId="1379" priority="631" operator="containsText" text="SE">
      <formula>NOT(ISERROR(SEARCH("SE",B170)))</formula>
    </cfRule>
    <cfRule type="containsText" dxfId="1378" priority="632" operator="containsText" text="NE">
      <formula>NOT(ISERROR(SEARCH("NE",B170)))</formula>
    </cfRule>
    <cfRule type="containsText" dxfId="1377" priority="633" operator="containsText" text="NO">
      <formula>NOT(ISERROR(SEARCH("NO",B170)))</formula>
    </cfRule>
    <cfRule type="containsText" dxfId="1376" priority="634" operator="containsText" text="NW">
      <formula>NOT(ISERROR(SEARCH("NW",B170)))</formula>
    </cfRule>
    <cfRule type="containsText" dxfId="1375" priority="635" operator="containsText" text="CW">
      <formula>NOT(ISERROR(SEARCH("CW",B170)))</formula>
    </cfRule>
    <cfRule type="containsText" dxfId="1374" priority="636" operator="containsText" text="SW">
      <formula>NOT(ISERROR(SEARCH("SW",B170)))</formula>
    </cfRule>
  </conditionalFormatting>
  <conditionalFormatting sqref="B174">
    <cfRule type="containsText" dxfId="1373" priority="625" operator="containsText" text="SE">
      <formula>NOT(ISERROR(SEARCH("SE",B174)))</formula>
    </cfRule>
    <cfRule type="containsText" dxfId="1372" priority="626" operator="containsText" text="NE">
      <formula>NOT(ISERROR(SEARCH("NE",B174)))</formula>
    </cfRule>
    <cfRule type="containsText" dxfId="1371" priority="627" operator="containsText" text="NO">
      <formula>NOT(ISERROR(SEARCH("NO",B174)))</formula>
    </cfRule>
    <cfRule type="containsText" dxfId="1370" priority="628" operator="containsText" text="NW">
      <formula>NOT(ISERROR(SEARCH("NW",B174)))</formula>
    </cfRule>
    <cfRule type="containsText" dxfId="1369" priority="629" operator="containsText" text="CW">
      <formula>NOT(ISERROR(SEARCH("CW",B174)))</formula>
    </cfRule>
    <cfRule type="containsText" dxfId="1368" priority="630" operator="containsText" text="SW">
      <formula>NOT(ISERROR(SEARCH("SW",B174)))</formula>
    </cfRule>
  </conditionalFormatting>
  <conditionalFormatting sqref="B173">
    <cfRule type="containsText" dxfId="1367" priority="619" operator="containsText" text="SE">
      <formula>NOT(ISERROR(SEARCH("SE",B173)))</formula>
    </cfRule>
    <cfRule type="containsText" dxfId="1366" priority="620" operator="containsText" text="NE">
      <formula>NOT(ISERROR(SEARCH("NE",B173)))</formula>
    </cfRule>
    <cfRule type="containsText" dxfId="1365" priority="621" operator="containsText" text="NO">
      <formula>NOT(ISERROR(SEARCH("NO",B173)))</formula>
    </cfRule>
    <cfRule type="containsText" dxfId="1364" priority="622" operator="containsText" text="NW">
      <formula>NOT(ISERROR(SEARCH("NW",B173)))</formula>
    </cfRule>
    <cfRule type="containsText" dxfId="1363" priority="623" operator="containsText" text="CW">
      <formula>NOT(ISERROR(SEARCH("CW",B173)))</formula>
    </cfRule>
    <cfRule type="containsText" dxfId="1362" priority="624" operator="containsText" text="SW">
      <formula>NOT(ISERROR(SEARCH("SW",B173)))</formula>
    </cfRule>
  </conditionalFormatting>
  <conditionalFormatting sqref="B175">
    <cfRule type="containsText" dxfId="1361" priority="613" operator="containsText" text="SE">
      <formula>NOT(ISERROR(SEARCH("SE",B175)))</formula>
    </cfRule>
    <cfRule type="containsText" dxfId="1360" priority="614" operator="containsText" text="NE">
      <formula>NOT(ISERROR(SEARCH("NE",B175)))</formula>
    </cfRule>
    <cfRule type="containsText" dxfId="1359" priority="615" operator="containsText" text="NO">
      <formula>NOT(ISERROR(SEARCH("NO",B175)))</formula>
    </cfRule>
    <cfRule type="containsText" dxfId="1358" priority="616" operator="containsText" text="NW">
      <formula>NOT(ISERROR(SEARCH("NW",B175)))</formula>
    </cfRule>
    <cfRule type="containsText" dxfId="1357" priority="617" operator="containsText" text="CW">
      <formula>NOT(ISERROR(SEARCH("CW",B175)))</formula>
    </cfRule>
    <cfRule type="containsText" dxfId="1356" priority="618" operator="containsText" text="SW">
      <formula>NOT(ISERROR(SEARCH("SW",B175)))</formula>
    </cfRule>
  </conditionalFormatting>
  <conditionalFormatting sqref="B176">
    <cfRule type="containsText" dxfId="1355" priority="607" operator="containsText" text="SE">
      <formula>NOT(ISERROR(SEARCH("SE",B176)))</formula>
    </cfRule>
    <cfRule type="containsText" dxfId="1354" priority="608" operator="containsText" text="NE">
      <formula>NOT(ISERROR(SEARCH("NE",B176)))</formula>
    </cfRule>
    <cfRule type="containsText" dxfId="1353" priority="609" operator="containsText" text="NO">
      <formula>NOT(ISERROR(SEARCH("NO",B176)))</formula>
    </cfRule>
    <cfRule type="containsText" dxfId="1352" priority="610" operator="containsText" text="NW">
      <formula>NOT(ISERROR(SEARCH("NW",B176)))</formula>
    </cfRule>
    <cfRule type="containsText" dxfId="1351" priority="611" operator="containsText" text="CW">
      <formula>NOT(ISERROR(SEARCH("CW",B176)))</formula>
    </cfRule>
    <cfRule type="containsText" dxfId="1350" priority="612" operator="containsText" text="SW">
      <formula>NOT(ISERROR(SEARCH("SW",B176)))</formula>
    </cfRule>
  </conditionalFormatting>
  <conditionalFormatting sqref="B177">
    <cfRule type="containsText" dxfId="1349" priority="601" operator="containsText" text="SE">
      <formula>NOT(ISERROR(SEARCH("SE",B177)))</formula>
    </cfRule>
    <cfRule type="containsText" dxfId="1348" priority="602" operator="containsText" text="NE">
      <formula>NOT(ISERROR(SEARCH("NE",B177)))</formula>
    </cfRule>
    <cfRule type="containsText" dxfId="1347" priority="603" operator="containsText" text="NO">
      <formula>NOT(ISERROR(SEARCH("NO",B177)))</formula>
    </cfRule>
    <cfRule type="containsText" dxfId="1346" priority="604" operator="containsText" text="NW">
      <formula>NOT(ISERROR(SEARCH("NW",B177)))</formula>
    </cfRule>
    <cfRule type="containsText" dxfId="1345" priority="605" operator="containsText" text="CW">
      <formula>NOT(ISERROR(SEARCH("CW",B177)))</formula>
    </cfRule>
    <cfRule type="containsText" dxfId="1344" priority="606" operator="containsText" text="SW">
      <formula>NOT(ISERROR(SEARCH("SW",B177)))</formula>
    </cfRule>
  </conditionalFormatting>
  <conditionalFormatting sqref="B180">
    <cfRule type="containsText" dxfId="1343" priority="595" operator="containsText" text="SE">
      <formula>NOT(ISERROR(SEARCH("SE",B180)))</formula>
    </cfRule>
    <cfRule type="containsText" dxfId="1342" priority="596" operator="containsText" text="NE">
      <formula>NOT(ISERROR(SEARCH("NE",B180)))</formula>
    </cfRule>
    <cfRule type="containsText" dxfId="1341" priority="597" operator="containsText" text="NO">
      <formula>NOT(ISERROR(SEARCH("NO",B180)))</formula>
    </cfRule>
    <cfRule type="containsText" dxfId="1340" priority="598" operator="containsText" text="NW">
      <formula>NOT(ISERROR(SEARCH("NW",B180)))</formula>
    </cfRule>
    <cfRule type="containsText" dxfId="1339" priority="599" operator="containsText" text="CW">
      <formula>NOT(ISERROR(SEARCH("CW",B180)))</formula>
    </cfRule>
    <cfRule type="containsText" dxfId="1338" priority="600" operator="containsText" text="SW">
      <formula>NOT(ISERROR(SEARCH("SW",B180)))</formula>
    </cfRule>
  </conditionalFormatting>
  <conditionalFormatting sqref="B172">
    <cfRule type="containsText" dxfId="1337" priority="589" operator="containsText" text="SE">
      <formula>NOT(ISERROR(SEARCH("SE",B172)))</formula>
    </cfRule>
    <cfRule type="containsText" dxfId="1336" priority="590" operator="containsText" text="NE">
      <formula>NOT(ISERROR(SEARCH("NE",B172)))</formula>
    </cfRule>
    <cfRule type="containsText" dxfId="1335" priority="591" operator="containsText" text="NO">
      <formula>NOT(ISERROR(SEARCH("NO",B172)))</formula>
    </cfRule>
    <cfRule type="containsText" dxfId="1334" priority="592" operator="containsText" text="NW">
      <formula>NOT(ISERROR(SEARCH("NW",B172)))</formula>
    </cfRule>
    <cfRule type="containsText" dxfId="1333" priority="593" operator="containsText" text="CW">
      <formula>NOT(ISERROR(SEARCH("CW",B172)))</formula>
    </cfRule>
    <cfRule type="containsText" dxfId="1332" priority="594" operator="containsText" text="SW">
      <formula>NOT(ISERROR(SEARCH("SW",B172)))</formula>
    </cfRule>
  </conditionalFormatting>
  <conditionalFormatting sqref="B185">
    <cfRule type="containsText" dxfId="1331" priority="583" operator="containsText" text="SE">
      <formula>NOT(ISERROR(SEARCH("SE",B185)))</formula>
    </cfRule>
    <cfRule type="containsText" dxfId="1330" priority="584" operator="containsText" text="NE">
      <formula>NOT(ISERROR(SEARCH("NE",B185)))</formula>
    </cfRule>
    <cfRule type="containsText" dxfId="1329" priority="585" operator="containsText" text="NO">
      <formula>NOT(ISERROR(SEARCH("NO",B185)))</formula>
    </cfRule>
    <cfRule type="containsText" dxfId="1328" priority="586" operator="containsText" text="NW">
      <formula>NOT(ISERROR(SEARCH("NW",B185)))</formula>
    </cfRule>
    <cfRule type="containsText" dxfId="1327" priority="587" operator="containsText" text="CW">
      <formula>NOT(ISERROR(SEARCH("CW",B185)))</formula>
    </cfRule>
    <cfRule type="containsText" dxfId="1326" priority="588" operator="containsText" text="SW">
      <formula>NOT(ISERROR(SEARCH("SW",B185)))</formula>
    </cfRule>
  </conditionalFormatting>
  <conditionalFormatting sqref="B178">
    <cfRule type="containsText" dxfId="1325" priority="577" operator="containsText" text="SE">
      <formula>NOT(ISERROR(SEARCH("SE",B178)))</formula>
    </cfRule>
    <cfRule type="containsText" dxfId="1324" priority="578" operator="containsText" text="NE">
      <formula>NOT(ISERROR(SEARCH("NE",B178)))</formula>
    </cfRule>
    <cfRule type="containsText" dxfId="1323" priority="579" operator="containsText" text="NO">
      <formula>NOT(ISERROR(SEARCH("NO",B178)))</formula>
    </cfRule>
    <cfRule type="containsText" dxfId="1322" priority="580" operator="containsText" text="NW">
      <formula>NOT(ISERROR(SEARCH("NW",B178)))</formula>
    </cfRule>
    <cfRule type="containsText" dxfId="1321" priority="581" operator="containsText" text="CW">
      <formula>NOT(ISERROR(SEARCH("CW",B178)))</formula>
    </cfRule>
    <cfRule type="containsText" dxfId="1320" priority="582" operator="containsText" text="SW">
      <formula>NOT(ISERROR(SEARCH("SW",B178)))</formula>
    </cfRule>
  </conditionalFormatting>
  <conditionalFormatting sqref="B181">
    <cfRule type="containsText" dxfId="1319" priority="571" operator="containsText" text="SE">
      <formula>NOT(ISERROR(SEARCH("SE",B181)))</formula>
    </cfRule>
    <cfRule type="containsText" dxfId="1318" priority="572" operator="containsText" text="NE">
      <formula>NOT(ISERROR(SEARCH("NE",B181)))</formula>
    </cfRule>
    <cfRule type="containsText" dxfId="1317" priority="573" operator="containsText" text="NO">
      <formula>NOT(ISERROR(SEARCH("NO",B181)))</formula>
    </cfRule>
    <cfRule type="containsText" dxfId="1316" priority="574" operator="containsText" text="NW">
      <formula>NOT(ISERROR(SEARCH("NW",B181)))</formula>
    </cfRule>
    <cfRule type="containsText" dxfId="1315" priority="575" operator="containsText" text="CW">
      <formula>NOT(ISERROR(SEARCH("CW",B181)))</formula>
    </cfRule>
    <cfRule type="containsText" dxfId="1314" priority="576" operator="containsText" text="SW">
      <formula>NOT(ISERROR(SEARCH("SW",B181)))</formula>
    </cfRule>
  </conditionalFormatting>
  <conditionalFormatting sqref="B182">
    <cfRule type="containsText" dxfId="1313" priority="565" operator="containsText" text="SE">
      <formula>NOT(ISERROR(SEARCH("SE",B182)))</formula>
    </cfRule>
    <cfRule type="containsText" dxfId="1312" priority="566" operator="containsText" text="NE">
      <formula>NOT(ISERROR(SEARCH("NE",B182)))</formula>
    </cfRule>
    <cfRule type="containsText" dxfId="1311" priority="567" operator="containsText" text="NO">
      <formula>NOT(ISERROR(SEARCH("NO",B182)))</formula>
    </cfRule>
    <cfRule type="containsText" dxfId="1310" priority="568" operator="containsText" text="NW">
      <formula>NOT(ISERROR(SEARCH("NW",B182)))</formula>
    </cfRule>
    <cfRule type="containsText" dxfId="1309" priority="569" operator="containsText" text="CW">
      <formula>NOT(ISERROR(SEARCH("CW",B182)))</formula>
    </cfRule>
    <cfRule type="containsText" dxfId="1308" priority="570" operator="containsText" text="SW">
      <formula>NOT(ISERROR(SEARCH("SW",B182)))</formula>
    </cfRule>
  </conditionalFormatting>
  <conditionalFormatting sqref="B183">
    <cfRule type="containsText" dxfId="1307" priority="559" operator="containsText" text="SE">
      <formula>NOT(ISERROR(SEARCH("SE",B183)))</formula>
    </cfRule>
    <cfRule type="containsText" dxfId="1306" priority="560" operator="containsText" text="NE">
      <formula>NOT(ISERROR(SEARCH("NE",B183)))</formula>
    </cfRule>
    <cfRule type="containsText" dxfId="1305" priority="561" operator="containsText" text="NO">
      <formula>NOT(ISERROR(SEARCH("NO",B183)))</formula>
    </cfRule>
    <cfRule type="containsText" dxfId="1304" priority="562" operator="containsText" text="NW">
      <formula>NOT(ISERROR(SEARCH("NW",B183)))</formula>
    </cfRule>
    <cfRule type="containsText" dxfId="1303" priority="563" operator="containsText" text="CW">
      <formula>NOT(ISERROR(SEARCH("CW",B183)))</formula>
    </cfRule>
    <cfRule type="containsText" dxfId="1302" priority="564" operator="containsText" text="SW">
      <formula>NOT(ISERROR(SEARCH("SW",B183)))</formula>
    </cfRule>
  </conditionalFormatting>
  <conditionalFormatting sqref="B191">
    <cfRule type="containsText" dxfId="1301" priority="553" operator="containsText" text="SE">
      <formula>NOT(ISERROR(SEARCH("SE",B191)))</formula>
    </cfRule>
    <cfRule type="containsText" dxfId="1300" priority="554" operator="containsText" text="NE">
      <formula>NOT(ISERROR(SEARCH("NE",B191)))</formula>
    </cfRule>
    <cfRule type="containsText" dxfId="1299" priority="555" operator="containsText" text="NO">
      <formula>NOT(ISERROR(SEARCH("NO",B191)))</formula>
    </cfRule>
    <cfRule type="containsText" dxfId="1298" priority="556" operator="containsText" text="NW">
      <formula>NOT(ISERROR(SEARCH("NW",B191)))</formula>
    </cfRule>
    <cfRule type="containsText" dxfId="1297" priority="557" operator="containsText" text="CW">
      <formula>NOT(ISERROR(SEARCH("CW",B191)))</formula>
    </cfRule>
    <cfRule type="containsText" dxfId="1296" priority="558" operator="containsText" text="SW">
      <formula>NOT(ISERROR(SEARCH("SW",B191)))</formula>
    </cfRule>
  </conditionalFormatting>
  <conditionalFormatting sqref="B193">
    <cfRule type="containsText" dxfId="1295" priority="547" operator="containsText" text="SE">
      <formula>NOT(ISERROR(SEARCH("SE",B193)))</formula>
    </cfRule>
    <cfRule type="containsText" dxfId="1294" priority="548" operator="containsText" text="NE">
      <formula>NOT(ISERROR(SEARCH("NE",B193)))</formula>
    </cfRule>
    <cfRule type="containsText" dxfId="1293" priority="549" operator="containsText" text="NO">
      <formula>NOT(ISERROR(SEARCH("NO",B193)))</formula>
    </cfRule>
    <cfRule type="containsText" dxfId="1292" priority="550" operator="containsText" text="NW">
      <formula>NOT(ISERROR(SEARCH("NW",B193)))</formula>
    </cfRule>
    <cfRule type="containsText" dxfId="1291" priority="551" operator="containsText" text="CW">
      <formula>NOT(ISERROR(SEARCH("CW",B193)))</formula>
    </cfRule>
    <cfRule type="containsText" dxfId="1290" priority="552" operator="containsText" text="SW">
      <formula>NOT(ISERROR(SEARCH("SW",B193)))</formula>
    </cfRule>
  </conditionalFormatting>
  <conditionalFormatting sqref="B194">
    <cfRule type="containsText" dxfId="1289" priority="541" operator="containsText" text="SE">
      <formula>NOT(ISERROR(SEARCH("SE",B194)))</formula>
    </cfRule>
    <cfRule type="containsText" dxfId="1288" priority="542" operator="containsText" text="NE">
      <formula>NOT(ISERROR(SEARCH("NE",B194)))</formula>
    </cfRule>
    <cfRule type="containsText" dxfId="1287" priority="543" operator="containsText" text="NO">
      <formula>NOT(ISERROR(SEARCH("NO",B194)))</formula>
    </cfRule>
    <cfRule type="containsText" dxfId="1286" priority="544" operator="containsText" text="NW">
      <formula>NOT(ISERROR(SEARCH("NW",B194)))</formula>
    </cfRule>
    <cfRule type="containsText" dxfId="1285" priority="545" operator="containsText" text="CW">
      <formula>NOT(ISERROR(SEARCH("CW",B194)))</formula>
    </cfRule>
    <cfRule type="containsText" dxfId="1284" priority="546" operator="containsText" text="SW">
      <formula>NOT(ISERROR(SEARCH("SW",B194)))</formula>
    </cfRule>
  </conditionalFormatting>
  <conditionalFormatting sqref="B195">
    <cfRule type="containsText" dxfId="1283" priority="535" operator="containsText" text="SE">
      <formula>NOT(ISERROR(SEARCH("SE",B195)))</formula>
    </cfRule>
    <cfRule type="containsText" dxfId="1282" priority="536" operator="containsText" text="NE">
      <formula>NOT(ISERROR(SEARCH("NE",B195)))</formula>
    </cfRule>
    <cfRule type="containsText" dxfId="1281" priority="537" operator="containsText" text="NO">
      <formula>NOT(ISERROR(SEARCH("NO",B195)))</formula>
    </cfRule>
    <cfRule type="containsText" dxfId="1280" priority="538" operator="containsText" text="NW">
      <formula>NOT(ISERROR(SEARCH("NW",B195)))</formula>
    </cfRule>
    <cfRule type="containsText" dxfId="1279" priority="539" operator="containsText" text="CW">
      <formula>NOT(ISERROR(SEARCH("CW",B195)))</formula>
    </cfRule>
    <cfRule type="containsText" dxfId="1278" priority="540" operator="containsText" text="SW">
      <formula>NOT(ISERROR(SEARCH("SW",B195)))</formula>
    </cfRule>
  </conditionalFormatting>
  <conditionalFormatting sqref="B196">
    <cfRule type="containsText" dxfId="1277" priority="529" operator="containsText" text="SE">
      <formula>NOT(ISERROR(SEARCH("SE",B196)))</formula>
    </cfRule>
    <cfRule type="containsText" dxfId="1276" priority="530" operator="containsText" text="NE">
      <formula>NOT(ISERROR(SEARCH("NE",B196)))</formula>
    </cfRule>
    <cfRule type="containsText" dxfId="1275" priority="531" operator="containsText" text="NO">
      <formula>NOT(ISERROR(SEARCH("NO",B196)))</formula>
    </cfRule>
    <cfRule type="containsText" dxfId="1274" priority="532" operator="containsText" text="NW">
      <formula>NOT(ISERROR(SEARCH("NW",B196)))</formula>
    </cfRule>
    <cfRule type="containsText" dxfId="1273" priority="533" operator="containsText" text="CW">
      <formula>NOT(ISERROR(SEARCH("CW",B196)))</formula>
    </cfRule>
    <cfRule type="containsText" dxfId="1272" priority="534" operator="containsText" text="SW">
      <formula>NOT(ISERROR(SEARCH("SW",B196)))</formula>
    </cfRule>
  </conditionalFormatting>
  <conditionalFormatting sqref="B197">
    <cfRule type="containsText" dxfId="1271" priority="523" operator="containsText" text="SE">
      <formula>NOT(ISERROR(SEARCH("SE",B197)))</formula>
    </cfRule>
    <cfRule type="containsText" dxfId="1270" priority="524" operator="containsText" text="NE">
      <formula>NOT(ISERROR(SEARCH("NE",B197)))</formula>
    </cfRule>
    <cfRule type="containsText" dxfId="1269" priority="525" operator="containsText" text="NO">
      <formula>NOT(ISERROR(SEARCH("NO",B197)))</formula>
    </cfRule>
    <cfRule type="containsText" dxfId="1268" priority="526" operator="containsText" text="NW">
      <formula>NOT(ISERROR(SEARCH("NW",B197)))</formula>
    </cfRule>
    <cfRule type="containsText" dxfId="1267" priority="527" operator="containsText" text="CW">
      <formula>NOT(ISERROR(SEARCH("CW",B197)))</formula>
    </cfRule>
    <cfRule type="containsText" dxfId="1266" priority="528" operator="containsText" text="SW">
      <formula>NOT(ISERROR(SEARCH("SW",B197)))</formula>
    </cfRule>
  </conditionalFormatting>
  <conditionalFormatting sqref="B198">
    <cfRule type="containsText" dxfId="1265" priority="517" operator="containsText" text="SE">
      <formula>NOT(ISERROR(SEARCH("SE",B198)))</formula>
    </cfRule>
    <cfRule type="containsText" dxfId="1264" priority="518" operator="containsText" text="NE">
      <formula>NOT(ISERROR(SEARCH("NE",B198)))</formula>
    </cfRule>
    <cfRule type="containsText" dxfId="1263" priority="519" operator="containsText" text="NO">
      <formula>NOT(ISERROR(SEARCH("NO",B198)))</formula>
    </cfRule>
    <cfRule type="containsText" dxfId="1262" priority="520" operator="containsText" text="NW">
      <formula>NOT(ISERROR(SEARCH("NW",B198)))</formula>
    </cfRule>
    <cfRule type="containsText" dxfId="1261" priority="521" operator="containsText" text="CW">
      <formula>NOT(ISERROR(SEARCH("CW",B198)))</formula>
    </cfRule>
    <cfRule type="containsText" dxfId="1260" priority="522" operator="containsText" text="SW">
      <formula>NOT(ISERROR(SEARCH("SW",B198)))</formula>
    </cfRule>
  </conditionalFormatting>
  <conditionalFormatting sqref="B199">
    <cfRule type="containsText" dxfId="1259" priority="511" operator="containsText" text="SE">
      <formula>NOT(ISERROR(SEARCH("SE",B199)))</formula>
    </cfRule>
    <cfRule type="containsText" dxfId="1258" priority="512" operator="containsText" text="NE">
      <formula>NOT(ISERROR(SEARCH("NE",B199)))</formula>
    </cfRule>
    <cfRule type="containsText" dxfId="1257" priority="513" operator="containsText" text="NO">
      <formula>NOT(ISERROR(SEARCH("NO",B199)))</formula>
    </cfRule>
    <cfRule type="containsText" dxfId="1256" priority="514" operator="containsText" text="NW">
      <formula>NOT(ISERROR(SEARCH("NW",B199)))</formula>
    </cfRule>
    <cfRule type="containsText" dxfId="1255" priority="515" operator="containsText" text="CW">
      <formula>NOT(ISERROR(SEARCH("CW",B199)))</formula>
    </cfRule>
    <cfRule type="containsText" dxfId="1254" priority="516" operator="containsText" text="SW">
      <formula>NOT(ISERROR(SEARCH("SW",B199)))</formula>
    </cfRule>
  </conditionalFormatting>
  <conditionalFormatting sqref="B206">
    <cfRule type="containsText" dxfId="1253" priority="505" operator="containsText" text="SE">
      <formula>NOT(ISERROR(SEARCH("SE",B206)))</formula>
    </cfRule>
    <cfRule type="containsText" dxfId="1252" priority="506" operator="containsText" text="NE">
      <formula>NOT(ISERROR(SEARCH("NE",B206)))</formula>
    </cfRule>
    <cfRule type="containsText" dxfId="1251" priority="507" operator="containsText" text="NO">
      <formula>NOT(ISERROR(SEARCH("NO",B206)))</formula>
    </cfRule>
    <cfRule type="containsText" dxfId="1250" priority="508" operator="containsText" text="NW">
      <formula>NOT(ISERROR(SEARCH("NW",B206)))</formula>
    </cfRule>
    <cfRule type="containsText" dxfId="1249" priority="509" operator="containsText" text="CW">
      <formula>NOT(ISERROR(SEARCH("CW",B206)))</formula>
    </cfRule>
    <cfRule type="containsText" dxfId="1248" priority="510" operator="containsText" text="SW">
      <formula>NOT(ISERROR(SEARCH("SW",B206)))</formula>
    </cfRule>
  </conditionalFormatting>
  <conditionalFormatting sqref="B141">
    <cfRule type="containsText" dxfId="1247" priority="499" operator="containsText" text="SE">
      <formula>NOT(ISERROR(SEARCH("SE",B141)))</formula>
    </cfRule>
    <cfRule type="containsText" dxfId="1246" priority="500" operator="containsText" text="NE">
      <formula>NOT(ISERROR(SEARCH("NE",B141)))</formula>
    </cfRule>
    <cfRule type="containsText" dxfId="1245" priority="501" operator="containsText" text="NO">
      <formula>NOT(ISERROR(SEARCH("NO",B141)))</formula>
    </cfRule>
    <cfRule type="containsText" dxfId="1244" priority="502" operator="containsText" text="NW">
      <formula>NOT(ISERROR(SEARCH("NW",B141)))</formula>
    </cfRule>
    <cfRule type="containsText" dxfId="1243" priority="503" operator="containsText" text="CW">
      <formula>NOT(ISERROR(SEARCH("CW",B141)))</formula>
    </cfRule>
    <cfRule type="containsText" dxfId="1242" priority="504" operator="containsText" text="SW">
      <formula>NOT(ISERROR(SEARCH("SW",B141)))</formula>
    </cfRule>
  </conditionalFormatting>
  <conditionalFormatting sqref="B143">
    <cfRule type="containsText" dxfId="1241" priority="493" operator="containsText" text="SE">
      <formula>NOT(ISERROR(SEARCH("SE",B143)))</formula>
    </cfRule>
    <cfRule type="containsText" dxfId="1240" priority="494" operator="containsText" text="NE">
      <formula>NOT(ISERROR(SEARCH("NE",B143)))</formula>
    </cfRule>
    <cfRule type="containsText" dxfId="1239" priority="495" operator="containsText" text="NO">
      <formula>NOT(ISERROR(SEARCH("NO",B143)))</formula>
    </cfRule>
    <cfRule type="containsText" dxfId="1238" priority="496" operator="containsText" text="NW">
      <formula>NOT(ISERROR(SEARCH("NW",B143)))</formula>
    </cfRule>
    <cfRule type="containsText" dxfId="1237" priority="497" operator="containsText" text="CW">
      <formula>NOT(ISERROR(SEARCH("CW",B143)))</formula>
    </cfRule>
    <cfRule type="containsText" dxfId="1236" priority="498" operator="containsText" text="SW">
      <formula>NOT(ISERROR(SEARCH("SW",B143)))</formula>
    </cfRule>
  </conditionalFormatting>
  <conditionalFormatting sqref="B144">
    <cfRule type="containsText" dxfId="1235" priority="487" operator="containsText" text="SE">
      <formula>NOT(ISERROR(SEARCH("SE",B144)))</formula>
    </cfRule>
    <cfRule type="containsText" dxfId="1234" priority="488" operator="containsText" text="NE">
      <formula>NOT(ISERROR(SEARCH("NE",B144)))</formula>
    </cfRule>
    <cfRule type="containsText" dxfId="1233" priority="489" operator="containsText" text="NO">
      <formula>NOT(ISERROR(SEARCH("NO",B144)))</formula>
    </cfRule>
    <cfRule type="containsText" dxfId="1232" priority="490" operator="containsText" text="NW">
      <formula>NOT(ISERROR(SEARCH("NW",B144)))</formula>
    </cfRule>
    <cfRule type="containsText" dxfId="1231" priority="491" operator="containsText" text="CW">
      <formula>NOT(ISERROR(SEARCH("CW",B144)))</formula>
    </cfRule>
    <cfRule type="containsText" dxfId="1230" priority="492" operator="containsText" text="SW">
      <formula>NOT(ISERROR(SEARCH("SW",B144)))</formula>
    </cfRule>
  </conditionalFormatting>
  <conditionalFormatting sqref="B147">
    <cfRule type="containsText" dxfId="1229" priority="481" operator="containsText" text="SE">
      <formula>NOT(ISERROR(SEARCH("SE",B147)))</formula>
    </cfRule>
    <cfRule type="containsText" dxfId="1228" priority="482" operator="containsText" text="NE">
      <formula>NOT(ISERROR(SEARCH("NE",B147)))</formula>
    </cfRule>
    <cfRule type="containsText" dxfId="1227" priority="483" operator="containsText" text="NO">
      <formula>NOT(ISERROR(SEARCH("NO",B147)))</formula>
    </cfRule>
    <cfRule type="containsText" dxfId="1226" priority="484" operator="containsText" text="NW">
      <formula>NOT(ISERROR(SEARCH("NW",B147)))</formula>
    </cfRule>
    <cfRule type="containsText" dxfId="1225" priority="485" operator="containsText" text="CW">
      <formula>NOT(ISERROR(SEARCH("CW",B147)))</formula>
    </cfRule>
    <cfRule type="containsText" dxfId="1224" priority="486" operator="containsText" text="SW">
      <formula>NOT(ISERROR(SEARCH("SW",B147)))</formula>
    </cfRule>
  </conditionalFormatting>
  <conditionalFormatting sqref="B149">
    <cfRule type="containsText" dxfId="1223" priority="475" operator="containsText" text="SE">
      <formula>NOT(ISERROR(SEARCH("SE",B149)))</formula>
    </cfRule>
    <cfRule type="containsText" dxfId="1222" priority="476" operator="containsText" text="NE">
      <formula>NOT(ISERROR(SEARCH("NE",B149)))</formula>
    </cfRule>
    <cfRule type="containsText" dxfId="1221" priority="477" operator="containsText" text="NO">
      <formula>NOT(ISERROR(SEARCH("NO",B149)))</formula>
    </cfRule>
    <cfRule type="containsText" dxfId="1220" priority="478" operator="containsText" text="NW">
      <formula>NOT(ISERROR(SEARCH("NW",B149)))</formula>
    </cfRule>
    <cfRule type="containsText" dxfId="1219" priority="479" operator="containsText" text="CW">
      <formula>NOT(ISERROR(SEARCH("CW",B149)))</formula>
    </cfRule>
    <cfRule type="containsText" dxfId="1218" priority="480" operator="containsText" text="SW">
      <formula>NOT(ISERROR(SEARCH("SW",B149)))</formula>
    </cfRule>
  </conditionalFormatting>
  <conditionalFormatting sqref="B150">
    <cfRule type="containsText" dxfId="1217" priority="469" operator="containsText" text="SE">
      <formula>NOT(ISERROR(SEARCH("SE",B150)))</formula>
    </cfRule>
    <cfRule type="containsText" dxfId="1216" priority="470" operator="containsText" text="NE">
      <formula>NOT(ISERROR(SEARCH("NE",B150)))</formula>
    </cfRule>
    <cfRule type="containsText" dxfId="1215" priority="471" operator="containsText" text="NO">
      <formula>NOT(ISERROR(SEARCH("NO",B150)))</formula>
    </cfRule>
    <cfRule type="containsText" dxfId="1214" priority="472" operator="containsText" text="NW">
      <formula>NOT(ISERROR(SEARCH("NW",B150)))</formula>
    </cfRule>
    <cfRule type="containsText" dxfId="1213" priority="473" operator="containsText" text="CW">
      <formula>NOT(ISERROR(SEARCH("CW",B150)))</formula>
    </cfRule>
    <cfRule type="containsText" dxfId="1212" priority="474" operator="containsText" text="SW">
      <formula>NOT(ISERROR(SEARCH("SW",B150)))</formula>
    </cfRule>
  </conditionalFormatting>
  <conditionalFormatting sqref="B151">
    <cfRule type="containsText" dxfId="1211" priority="463" operator="containsText" text="SE">
      <formula>NOT(ISERROR(SEARCH("SE",B151)))</formula>
    </cfRule>
    <cfRule type="containsText" dxfId="1210" priority="464" operator="containsText" text="NE">
      <formula>NOT(ISERROR(SEARCH("NE",B151)))</formula>
    </cfRule>
    <cfRule type="containsText" dxfId="1209" priority="465" operator="containsText" text="NO">
      <formula>NOT(ISERROR(SEARCH("NO",B151)))</formula>
    </cfRule>
    <cfRule type="containsText" dxfId="1208" priority="466" operator="containsText" text="NW">
      <formula>NOT(ISERROR(SEARCH("NW",B151)))</formula>
    </cfRule>
    <cfRule type="containsText" dxfId="1207" priority="467" operator="containsText" text="CW">
      <formula>NOT(ISERROR(SEARCH("CW",B151)))</formula>
    </cfRule>
    <cfRule type="containsText" dxfId="1206" priority="468" operator="containsText" text="SW">
      <formula>NOT(ISERROR(SEARCH("SW",B151)))</formula>
    </cfRule>
  </conditionalFormatting>
  <conditionalFormatting sqref="B153">
    <cfRule type="containsText" dxfId="1205" priority="457" operator="containsText" text="SE">
      <formula>NOT(ISERROR(SEARCH("SE",B153)))</formula>
    </cfRule>
    <cfRule type="containsText" dxfId="1204" priority="458" operator="containsText" text="NE">
      <formula>NOT(ISERROR(SEARCH("NE",B153)))</formula>
    </cfRule>
    <cfRule type="containsText" dxfId="1203" priority="459" operator="containsText" text="NO">
      <formula>NOT(ISERROR(SEARCH("NO",B153)))</formula>
    </cfRule>
    <cfRule type="containsText" dxfId="1202" priority="460" operator="containsText" text="NW">
      <formula>NOT(ISERROR(SEARCH("NW",B153)))</formula>
    </cfRule>
    <cfRule type="containsText" dxfId="1201" priority="461" operator="containsText" text="CW">
      <formula>NOT(ISERROR(SEARCH("CW",B153)))</formula>
    </cfRule>
    <cfRule type="containsText" dxfId="1200" priority="462" operator="containsText" text="SW">
      <formula>NOT(ISERROR(SEARCH("SW",B153)))</formula>
    </cfRule>
  </conditionalFormatting>
  <conditionalFormatting sqref="B155">
    <cfRule type="containsText" dxfId="1199" priority="451" operator="containsText" text="SE">
      <formula>NOT(ISERROR(SEARCH("SE",B155)))</formula>
    </cfRule>
    <cfRule type="containsText" dxfId="1198" priority="452" operator="containsText" text="NE">
      <formula>NOT(ISERROR(SEARCH("NE",B155)))</formula>
    </cfRule>
    <cfRule type="containsText" dxfId="1197" priority="453" operator="containsText" text="NO">
      <formula>NOT(ISERROR(SEARCH("NO",B155)))</formula>
    </cfRule>
    <cfRule type="containsText" dxfId="1196" priority="454" operator="containsText" text="NW">
      <formula>NOT(ISERROR(SEARCH("NW",B155)))</formula>
    </cfRule>
    <cfRule type="containsText" dxfId="1195" priority="455" operator="containsText" text="CW">
      <formula>NOT(ISERROR(SEARCH("CW",B155)))</formula>
    </cfRule>
    <cfRule type="containsText" dxfId="1194" priority="456" operator="containsText" text="SW">
      <formula>NOT(ISERROR(SEARCH("SW",B155)))</formula>
    </cfRule>
  </conditionalFormatting>
  <conditionalFormatting sqref="B137">
    <cfRule type="containsText" dxfId="1193" priority="445" operator="containsText" text="SE">
      <formula>NOT(ISERROR(SEARCH("SE",B137)))</formula>
    </cfRule>
    <cfRule type="containsText" dxfId="1192" priority="446" operator="containsText" text="NE">
      <formula>NOT(ISERROR(SEARCH("NE",B137)))</formula>
    </cfRule>
    <cfRule type="containsText" dxfId="1191" priority="447" operator="containsText" text="NO">
      <formula>NOT(ISERROR(SEARCH("NO",B137)))</formula>
    </cfRule>
    <cfRule type="containsText" dxfId="1190" priority="448" operator="containsText" text="NW">
      <formula>NOT(ISERROR(SEARCH("NW",B137)))</formula>
    </cfRule>
    <cfRule type="containsText" dxfId="1189" priority="449" operator="containsText" text="CW">
      <formula>NOT(ISERROR(SEARCH("CW",B137)))</formula>
    </cfRule>
    <cfRule type="containsText" dxfId="1188" priority="450" operator="containsText" text="SW">
      <formula>NOT(ISERROR(SEARCH("SW",B137)))</formula>
    </cfRule>
  </conditionalFormatting>
  <conditionalFormatting sqref="B136">
    <cfRule type="containsText" dxfId="1187" priority="439" operator="containsText" text="SE">
      <formula>NOT(ISERROR(SEARCH("SE",B136)))</formula>
    </cfRule>
    <cfRule type="containsText" dxfId="1186" priority="440" operator="containsText" text="NE">
      <formula>NOT(ISERROR(SEARCH("NE",B136)))</formula>
    </cfRule>
    <cfRule type="containsText" dxfId="1185" priority="441" operator="containsText" text="NO">
      <formula>NOT(ISERROR(SEARCH("NO",B136)))</formula>
    </cfRule>
    <cfRule type="containsText" dxfId="1184" priority="442" operator="containsText" text="NW">
      <formula>NOT(ISERROR(SEARCH("NW",B136)))</formula>
    </cfRule>
    <cfRule type="containsText" dxfId="1183" priority="443" operator="containsText" text="CW">
      <formula>NOT(ISERROR(SEARCH("CW",B136)))</formula>
    </cfRule>
    <cfRule type="containsText" dxfId="1182" priority="444" operator="containsText" text="SW">
      <formula>NOT(ISERROR(SEARCH("SW",B136)))</formula>
    </cfRule>
  </conditionalFormatting>
  <conditionalFormatting sqref="B135">
    <cfRule type="containsText" dxfId="1181" priority="433" operator="containsText" text="SE">
      <formula>NOT(ISERROR(SEARCH("SE",B135)))</formula>
    </cfRule>
    <cfRule type="containsText" dxfId="1180" priority="434" operator="containsText" text="NE">
      <formula>NOT(ISERROR(SEARCH("NE",B135)))</formula>
    </cfRule>
    <cfRule type="containsText" dxfId="1179" priority="435" operator="containsText" text="NO">
      <formula>NOT(ISERROR(SEARCH("NO",B135)))</formula>
    </cfRule>
    <cfRule type="containsText" dxfId="1178" priority="436" operator="containsText" text="NW">
      <formula>NOT(ISERROR(SEARCH("NW",B135)))</formula>
    </cfRule>
    <cfRule type="containsText" dxfId="1177" priority="437" operator="containsText" text="CW">
      <formula>NOT(ISERROR(SEARCH("CW",B135)))</formula>
    </cfRule>
    <cfRule type="containsText" dxfId="1176" priority="438" operator="containsText" text="SW">
      <formula>NOT(ISERROR(SEARCH("SW",B135)))</formula>
    </cfRule>
  </conditionalFormatting>
  <conditionalFormatting sqref="B134">
    <cfRule type="containsText" dxfId="1175" priority="427" operator="containsText" text="SE">
      <formula>NOT(ISERROR(SEARCH("SE",B134)))</formula>
    </cfRule>
    <cfRule type="containsText" dxfId="1174" priority="428" operator="containsText" text="NE">
      <formula>NOT(ISERROR(SEARCH("NE",B134)))</formula>
    </cfRule>
    <cfRule type="containsText" dxfId="1173" priority="429" operator="containsText" text="NO">
      <formula>NOT(ISERROR(SEARCH("NO",B134)))</formula>
    </cfRule>
    <cfRule type="containsText" dxfId="1172" priority="430" operator="containsText" text="NW">
      <formula>NOT(ISERROR(SEARCH("NW",B134)))</formula>
    </cfRule>
    <cfRule type="containsText" dxfId="1171" priority="431" operator="containsText" text="CW">
      <formula>NOT(ISERROR(SEARCH("CW",B134)))</formula>
    </cfRule>
    <cfRule type="containsText" dxfId="1170" priority="432" operator="containsText" text="SW">
      <formula>NOT(ISERROR(SEARCH("SW",B134)))</formula>
    </cfRule>
  </conditionalFormatting>
  <conditionalFormatting sqref="B131">
    <cfRule type="containsText" dxfId="1169" priority="421" operator="containsText" text="SE">
      <formula>NOT(ISERROR(SEARCH("SE",B131)))</formula>
    </cfRule>
    <cfRule type="containsText" dxfId="1168" priority="422" operator="containsText" text="NE">
      <formula>NOT(ISERROR(SEARCH("NE",B131)))</formula>
    </cfRule>
    <cfRule type="containsText" dxfId="1167" priority="423" operator="containsText" text="NO">
      <formula>NOT(ISERROR(SEARCH("NO",B131)))</formula>
    </cfRule>
    <cfRule type="containsText" dxfId="1166" priority="424" operator="containsText" text="NW">
      <formula>NOT(ISERROR(SEARCH("NW",B131)))</formula>
    </cfRule>
    <cfRule type="containsText" dxfId="1165" priority="425" operator="containsText" text="CW">
      <formula>NOT(ISERROR(SEARCH("CW",B131)))</formula>
    </cfRule>
    <cfRule type="containsText" dxfId="1164" priority="426" operator="containsText" text="SW">
      <formula>NOT(ISERROR(SEARCH("SW",B131)))</formula>
    </cfRule>
  </conditionalFormatting>
  <conditionalFormatting sqref="B132">
    <cfRule type="containsText" dxfId="1163" priority="415" operator="containsText" text="SE">
      <formula>NOT(ISERROR(SEARCH("SE",B132)))</formula>
    </cfRule>
    <cfRule type="containsText" dxfId="1162" priority="416" operator="containsText" text="NE">
      <formula>NOT(ISERROR(SEARCH("NE",B132)))</formula>
    </cfRule>
    <cfRule type="containsText" dxfId="1161" priority="417" operator="containsText" text="NO">
      <formula>NOT(ISERROR(SEARCH("NO",B132)))</formula>
    </cfRule>
    <cfRule type="containsText" dxfId="1160" priority="418" operator="containsText" text="NW">
      <formula>NOT(ISERROR(SEARCH("NW",B132)))</formula>
    </cfRule>
    <cfRule type="containsText" dxfId="1159" priority="419" operator="containsText" text="CW">
      <formula>NOT(ISERROR(SEARCH("CW",B132)))</formula>
    </cfRule>
    <cfRule type="containsText" dxfId="1158" priority="420" operator="containsText" text="SW">
      <formula>NOT(ISERROR(SEARCH("SW",B132)))</formula>
    </cfRule>
  </conditionalFormatting>
  <conditionalFormatting sqref="B129">
    <cfRule type="containsText" dxfId="1157" priority="409" operator="containsText" text="SE">
      <formula>NOT(ISERROR(SEARCH("SE",B129)))</formula>
    </cfRule>
    <cfRule type="containsText" dxfId="1156" priority="410" operator="containsText" text="NE">
      <formula>NOT(ISERROR(SEARCH("NE",B129)))</formula>
    </cfRule>
    <cfRule type="containsText" dxfId="1155" priority="411" operator="containsText" text="NO">
      <formula>NOT(ISERROR(SEARCH("NO",B129)))</formula>
    </cfRule>
    <cfRule type="containsText" dxfId="1154" priority="412" operator="containsText" text="NW">
      <formula>NOT(ISERROR(SEARCH("NW",B129)))</formula>
    </cfRule>
    <cfRule type="containsText" dxfId="1153" priority="413" operator="containsText" text="CW">
      <formula>NOT(ISERROR(SEARCH("CW",B129)))</formula>
    </cfRule>
    <cfRule type="containsText" dxfId="1152" priority="414" operator="containsText" text="SW">
      <formula>NOT(ISERROR(SEARCH("SW",B129)))</formula>
    </cfRule>
  </conditionalFormatting>
  <conditionalFormatting sqref="B126">
    <cfRule type="containsText" dxfId="1151" priority="403" operator="containsText" text="SE">
      <formula>NOT(ISERROR(SEARCH("SE",B126)))</formula>
    </cfRule>
    <cfRule type="containsText" dxfId="1150" priority="404" operator="containsText" text="NE">
      <formula>NOT(ISERROR(SEARCH("NE",B126)))</formula>
    </cfRule>
    <cfRule type="containsText" dxfId="1149" priority="405" operator="containsText" text="NO">
      <formula>NOT(ISERROR(SEARCH("NO",B126)))</formula>
    </cfRule>
    <cfRule type="containsText" dxfId="1148" priority="406" operator="containsText" text="NW">
      <formula>NOT(ISERROR(SEARCH("NW",B126)))</formula>
    </cfRule>
    <cfRule type="containsText" dxfId="1147" priority="407" operator="containsText" text="CW">
      <formula>NOT(ISERROR(SEARCH("CW",B126)))</formula>
    </cfRule>
    <cfRule type="containsText" dxfId="1146" priority="408" operator="containsText" text="SW">
      <formula>NOT(ISERROR(SEARCH("SW",B126)))</formula>
    </cfRule>
  </conditionalFormatting>
  <conditionalFormatting sqref="B127">
    <cfRule type="containsText" dxfId="1145" priority="397" operator="containsText" text="SE">
      <formula>NOT(ISERROR(SEARCH("SE",B127)))</formula>
    </cfRule>
    <cfRule type="containsText" dxfId="1144" priority="398" operator="containsText" text="NE">
      <formula>NOT(ISERROR(SEARCH("NE",B127)))</formula>
    </cfRule>
    <cfRule type="containsText" dxfId="1143" priority="399" operator="containsText" text="NO">
      <formula>NOT(ISERROR(SEARCH("NO",B127)))</formula>
    </cfRule>
    <cfRule type="containsText" dxfId="1142" priority="400" operator="containsText" text="NW">
      <formula>NOT(ISERROR(SEARCH("NW",B127)))</formula>
    </cfRule>
    <cfRule type="containsText" dxfId="1141" priority="401" operator="containsText" text="CW">
      <formula>NOT(ISERROR(SEARCH("CW",B127)))</formula>
    </cfRule>
    <cfRule type="containsText" dxfId="1140" priority="402" operator="containsText" text="SW">
      <formula>NOT(ISERROR(SEARCH("SW",B127)))</formula>
    </cfRule>
  </conditionalFormatting>
  <conditionalFormatting sqref="B128">
    <cfRule type="containsText" dxfId="1139" priority="391" operator="containsText" text="SE">
      <formula>NOT(ISERROR(SEARCH("SE",B128)))</formula>
    </cfRule>
    <cfRule type="containsText" dxfId="1138" priority="392" operator="containsText" text="NE">
      <formula>NOT(ISERROR(SEARCH("NE",B128)))</formula>
    </cfRule>
    <cfRule type="containsText" dxfId="1137" priority="393" operator="containsText" text="NO">
      <formula>NOT(ISERROR(SEARCH("NO",B128)))</formula>
    </cfRule>
    <cfRule type="containsText" dxfId="1136" priority="394" operator="containsText" text="NW">
      <formula>NOT(ISERROR(SEARCH("NW",B128)))</formula>
    </cfRule>
    <cfRule type="containsText" dxfId="1135" priority="395" operator="containsText" text="CW">
      <formula>NOT(ISERROR(SEARCH("CW",B128)))</formula>
    </cfRule>
    <cfRule type="containsText" dxfId="1134" priority="396" operator="containsText" text="SW">
      <formula>NOT(ISERROR(SEARCH("SW",B128)))</formula>
    </cfRule>
  </conditionalFormatting>
  <conditionalFormatting sqref="B124">
    <cfRule type="containsText" dxfId="1133" priority="385" operator="containsText" text="SE">
      <formula>NOT(ISERROR(SEARCH("SE",B124)))</formula>
    </cfRule>
    <cfRule type="containsText" dxfId="1132" priority="386" operator="containsText" text="NE">
      <formula>NOT(ISERROR(SEARCH("NE",B124)))</formula>
    </cfRule>
    <cfRule type="containsText" dxfId="1131" priority="387" operator="containsText" text="NO">
      <formula>NOT(ISERROR(SEARCH("NO",B124)))</formula>
    </cfRule>
    <cfRule type="containsText" dxfId="1130" priority="388" operator="containsText" text="NW">
      <formula>NOT(ISERROR(SEARCH("NW",B124)))</formula>
    </cfRule>
    <cfRule type="containsText" dxfId="1129" priority="389" operator="containsText" text="CW">
      <formula>NOT(ISERROR(SEARCH("CW",B124)))</formula>
    </cfRule>
    <cfRule type="containsText" dxfId="1128" priority="390" operator="containsText" text="SW">
      <formula>NOT(ISERROR(SEARCH("SW",B124)))</formula>
    </cfRule>
  </conditionalFormatting>
  <conditionalFormatting sqref="B121">
    <cfRule type="containsText" dxfId="1127" priority="379" operator="containsText" text="SE">
      <formula>NOT(ISERROR(SEARCH("SE",B121)))</formula>
    </cfRule>
    <cfRule type="containsText" dxfId="1126" priority="380" operator="containsText" text="NE">
      <formula>NOT(ISERROR(SEARCH("NE",B121)))</formula>
    </cfRule>
    <cfRule type="containsText" dxfId="1125" priority="381" operator="containsText" text="NO">
      <formula>NOT(ISERROR(SEARCH("NO",B121)))</formula>
    </cfRule>
    <cfRule type="containsText" dxfId="1124" priority="382" operator="containsText" text="NW">
      <formula>NOT(ISERROR(SEARCH("NW",B121)))</formula>
    </cfRule>
    <cfRule type="containsText" dxfId="1123" priority="383" operator="containsText" text="CW">
      <formula>NOT(ISERROR(SEARCH("CW",B121)))</formula>
    </cfRule>
    <cfRule type="containsText" dxfId="1122" priority="384" operator="containsText" text="SW">
      <formula>NOT(ISERROR(SEARCH("SW",B121)))</formula>
    </cfRule>
  </conditionalFormatting>
  <conditionalFormatting sqref="B118">
    <cfRule type="containsText" dxfId="1121" priority="373" operator="containsText" text="SE">
      <formula>NOT(ISERROR(SEARCH("SE",B118)))</formula>
    </cfRule>
    <cfRule type="containsText" dxfId="1120" priority="374" operator="containsText" text="NE">
      <formula>NOT(ISERROR(SEARCH("NE",B118)))</formula>
    </cfRule>
    <cfRule type="containsText" dxfId="1119" priority="375" operator="containsText" text="NO">
      <formula>NOT(ISERROR(SEARCH("NO",B118)))</formula>
    </cfRule>
    <cfRule type="containsText" dxfId="1118" priority="376" operator="containsText" text="NW">
      <formula>NOT(ISERROR(SEARCH("NW",B118)))</formula>
    </cfRule>
    <cfRule type="containsText" dxfId="1117" priority="377" operator="containsText" text="CW">
      <formula>NOT(ISERROR(SEARCH("CW",B118)))</formula>
    </cfRule>
    <cfRule type="containsText" dxfId="1116" priority="378" operator="containsText" text="SW">
      <formula>NOT(ISERROR(SEARCH("SW",B118)))</formula>
    </cfRule>
  </conditionalFormatting>
  <conditionalFormatting sqref="B117">
    <cfRule type="containsText" dxfId="1115" priority="367" operator="containsText" text="SE">
      <formula>NOT(ISERROR(SEARCH("SE",B117)))</formula>
    </cfRule>
    <cfRule type="containsText" dxfId="1114" priority="368" operator="containsText" text="NE">
      <formula>NOT(ISERROR(SEARCH("NE",B117)))</formula>
    </cfRule>
    <cfRule type="containsText" dxfId="1113" priority="369" operator="containsText" text="NO">
      <formula>NOT(ISERROR(SEARCH("NO",B117)))</formula>
    </cfRule>
    <cfRule type="containsText" dxfId="1112" priority="370" operator="containsText" text="NW">
      <formula>NOT(ISERROR(SEARCH("NW",B117)))</formula>
    </cfRule>
    <cfRule type="containsText" dxfId="1111" priority="371" operator="containsText" text="CW">
      <formula>NOT(ISERROR(SEARCH("CW",B117)))</formula>
    </cfRule>
    <cfRule type="containsText" dxfId="1110" priority="372" operator="containsText" text="SW">
      <formula>NOT(ISERROR(SEARCH("SW",B117)))</formula>
    </cfRule>
  </conditionalFormatting>
  <conditionalFormatting sqref="B116">
    <cfRule type="containsText" dxfId="1109" priority="361" operator="containsText" text="SE">
      <formula>NOT(ISERROR(SEARCH("SE",B116)))</formula>
    </cfRule>
    <cfRule type="containsText" dxfId="1108" priority="362" operator="containsText" text="NE">
      <formula>NOT(ISERROR(SEARCH("NE",B116)))</formula>
    </cfRule>
    <cfRule type="containsText" dxfId="1107" priority="363" operator="containsText" text="NO">
      <formula>NOT(ISERROR(SEARCH("NO",B116)))</formula>
    </cfRule>
    <cfRule type="containsText" dxfId="1106" priority="364" operator="containsText" text="NW">
      <formula>NOT(ISERROR(SEARCH("NW",B116)))</formula>
    </cfRule>
    <cfRule type="containsText" dxfId="1105" priority="365" operator="containsText" text="CW">
      <formula>NOT(ISERROR(SEARCH("CW",B116)))</formula>
    </cfRule>
    <cfRule type="containsText" dxfId="1104" priority="366" operator="containsText" text="SW">
      <formula>NOT(ISERROR(SEARCH("SW",B116)))</formula>
    </cfRule>
  </conditionalFormatting>
  <conditionalFormatting sqref="B107">
    <cfRule type="containsText" dxfId="1103" priority="355" operator="containsText" text="SE">
      <formula>NOT(ISERROR(SEARCH("SE",B107)))</formula>
    </cfRule>
    <cfRule type="containsText" dxfId="1102" priority="356" operator="containsText" text="NE">
      <formula>NOT(ISERROR(SEARCH("NE",B107)))</formula>
    </cfRule>
    <cfRule type="containsText" dxfId="1101" priority="357" operator="containsText" text="NO">
      <formula>NOT(ISERROR(SEARCH("NO",B107)))</formula>
    </cfRule>
    <cfRule type="containsText" dxfId="1100" priority="358" operator="containsText" text="NW">
      <formula>NOT(ISERROR(SEARCH("NW",B107)))</formula>
    </cfRule>
    <cfRule type="containsText" dxfId="1099" priority="359" operator="containsText" text="CW">
      <formula>NOT(ISERROR(SEARCH("CW",B107)))</formula>
    </cfRule>
    <cfRule type="containsText" dxfId="1098" priority="360" operator="containsText" text="SW">
      <formula>NOT(ISERROR(SEARCH("SW",B107)))</formula>
    </cfRule>
  </conditionalFormatting>
  <conditionalFormatting sqref="B99">
    <cfRule type="containsText" dxfId="1097" priority="349" operator="containsText" text="SE">
      <formula>NOT(ISERROR(SEARCH("SE",B99)))</formula>
    </cfRule>
    <cfRule type="containsText" dxfId="1096" priority="350" operator="containsText" text="NE">
      <formula>NOT(ISERROR(SEARCH("NE",B99)))</formula>
    </cfRule>
    <cfRule type="containsText" dxfId="1095" priority="351" operator="containsText" text="NO">
      <formula>NOT(ISERROR(SEARCH("NO",B99)))</formula>
    </cfRule>
    <cfRule type="containsText" dxfId="1094" priority="352" operator="containsText" text="NW">
      <formula>NOT(ISERROR(SEARCH("NW",B99)))</formula>
    </cfRule>
    <cfRule type="containsText" dxfId="1093" priority="353" operator="containsText" text="CW">
      <formula>NOT(ISERROR(SEARCH("CW",B99)))</formula>
    </cfRule>
    <cfRule type="containsText" dxfId="1092" priority="354" operator="containsText" text="SW">
      <formula>NOT(ISERROR(SEARCH("SW",B99)))</formula>
    </cfRule>
  </conditionalFormatting>
  <conditionalFormatting sqref="B102">
    <cfRule type="containsText" dxfId="1091" priority="343" operator="containsText" text="SE">
      <formula>NOT(ISERROR(SEARCH("SE",B102)))</formula>
    </cfRule>
    <cfRule type="containsText" dxfId="1090" priority="344" operator="containsText" text="NE">
      <formula>NOT(ISERROR(SEARCH("NE",B102)))</formula>
    </cfRule>
    <cfRule type="containsText" dxfId="1089" priority="345" operator="containsText" text="NO">
      <formula>NOT(ISERROR(SEARCH("NO",B102)))</formula>
    </cfRule>
    <cfRule type="containsText" dxfId="1088" priority="346" operator="containsText" text="NW">
      <formula>NOT(ISERROR(SEARCH("NW",B102)))</formula>
    </cfRule>
    <cfRule type="containsText" dxfId="1087" priority="347" operator="containsText" text="CW">
      <formula>NOT(ISERROR(SEARCH("CW",B102)))</formula>
    </cfRule>
    <cfRule type="containsText" dxfId="1086" priority="348" operator="containsText" text="SW">
      <formula>NOT(ISERROR(SEARCH("SW",B102)))</formula>
    </cfRule>
  </conditionalFormatting>
  <conditionalFormatting sqref="B104">
    <cfRule type="containsText" dxfId="1085" priority="337" operator="containsText" text="SE">
      <formula>NOT(ISERROR(SEARCH("SE",B104)))</formula>
    </cfRule>
    <cfRule type="containsText" dxfId="1084" priority="338" operator="containsText" text="NE">
      <formula>NOT(ISERROR(SEARCH("NE",B104)))</formula>
    </cfRule>
    <cfRule type="containsText" dxfId="1083" priority="339" operator="containsText" text="NO">
      <formula>NOT(ISERROR(SEARCH("NO",B104)))</formula>
    </cfRule>
    <cfRule type="containsText" dxfId="1082" priority="340" operator="containsText" text="NW">
      <formula>NOT(ISERROR(SEARCH("NW",B104)))</formula>
    </cfRule>
    <cfRule type="containsText" dxfId="1081" priority="341" operator="containsText" text="CW">
      <formula>NOT(ISERROR(SEARCH("CW",B104)))</formula>
    </cfRule>
    <cfRule type="containsText" dxfId="1080" priority="342" operator="containsText" text="SW">
      <formula>NOT(ISERROR(SEARCH("SW",B104)))</formula>
    </cfRule>
  </conditionalFormatting>
  <conditionalFormatting sqref="B108">
    <cfRule type="containsText" dxfId="1079" priority="331" operator="containsText" text="SE">
      <formula>NOT(ISERROR(SEARCH("SE",B108)))</formula>
    </cfRule>
    <cfRule type="containsText" dxfId="1078" priority="332" operator="containsText" text="NE">
      <formula>NOT(ISERROR(SEARCH("NE",B108)))</formula>
    </cfRule>
    <cfRule type="containsText" dxfId="1077" priority="333" operator="containsText" text="NO">
      <formula>NOT(ISERROR(SEARCH("NO",B108)))</formula>
    </cfRule>
    <cfRule type="containsText" dxfId="1076" priority="334" operator="containsText" text="NW">
      <formula>NOT(ISERROR(SEARCH("NW",B108)))</formula>
    </cfRule>
    <cfRule type="containsText" dxfId="1075" priority="335" operator="containsText" text="CW">
      <formula>NOT(ISERROR(SEARCH("CW",B108)))</formula>
    </cfRule>
    <cfRule type="containsText" dxfId="1074" priority="336" operator="containsText" text="SW">
      <formula>NOT(ISERROR(SEARCH("SW",B108)))</formula>
    </cfRule>
  </conditionalFormatting>
  <conditionalFormatting sqref="B106">
    <cfRule type="containsText" dxfId="1073" priority="325" operator="containsText" text="SE">
      <formula>NOT(ISERROR(SEARCH("SE",B106)))</formula>
    </cfRule>
    <cfRule type="containsText" dxfId="1072" priority="326" operator="containsText" text="NE">
      <formula>NOT(ISERROR(SEARCH("NE",B106)))</formula>
    </cfRule>
    <cfRule type="containsText" dxfId="1071" priority="327" operator="containsText" text="NO">
      <formula>NOT(ISERROR(SEARCH("NO",B106)))</formula>
    </cfRule>
    <cfRule type="containsText" dxfId="1070" priority="328" operator="containsText" text="NW">
      <formula>NOT(ISERROR(SEARCH("NW",B106)))</formula>
    </cfRule>
    <cfRule type="containsText" dxfId="1069" priority="329" operator="containsText" text="CW">
      <formula>NOT(ISERROR(SEARCH("CW",B106)))</formula>
    </cfRule>
    <cfRule type="containsText" dxfId="1068" priority="330" operator="containsText" text="SW">
      <formula>NOT(ISERROR(SEARCH("SW",B106)))</formula>
    </cfRule>
  </conditionalFormatting>
  <conditionalFormatting sqref="B97">
    <cfRule type="containsText" dxfId="1067" priority="319" operator="containsText" text="SE">
      <formula>NOT(ISERROR(SEARCH("SE",B97)))</formula>
    </cfRule>
    <cfRule type="containsText" dxfId="1066" priority="320" operator="containsText" text="NE">
      <formula>NOT(ISERROR(SEARCH("NE",B97)))</formula>
    </cfRule>
    <cfRule type="containsText" dxfId="1065" priority="321" operator="containsText" text="NO">
      <formula>NOT(ISERROR(SEARCH("NO",B97)))</formula>
    </cfRule>
    <cfRule type="containsText" dxfId="1064" priority="322" operator="containsText" text="NW">
      <formula>NOT(ISERROR(SEARCH("NW",B97)))</formula>
    </cfRule>
    <cfRule type="containsText" dxfId="1063" priority="323" operator="containsText" text="CW">
      <formula>NOT(ISERROR(SEARCH("CW",B97)))</formula>
    </cfRule>
    <cfRule type="containsText" dxfId="1062" priority="324" operator="containsText" text="SW">
      <formula>NOT(ISERROR(SEARCH("SW",B97)))</formula>
    </cfRule>
  </conditionalFormatting>
  <conditionalFormatting sqref="B96">
    <cfRule type="containsText" dxfId="1061" priority="313" operator="containsText" text="SE">
      <formula>NOT(ISERROR(SEARCH("SE",B96)))</formula>
    </cfRule>
    <cfRule type="containsText" dxfId="1060" priority="314" operator="containsText" text="NE">
      <formula>NOT(ISERROR(SEARCH("NE",B96)))</formula>
    </cfRule>
    <cfRule type="containsText" dxfId="1059" priority="315" operator="containsText" text="NO">
      <formula>NOT(ISERROR(SEARCH("NO",B96)))</formula>
    </cfRule>
    <cfRule type="containsText" dxfId="1058" priority="316" operator="containsText" text="NW">
      <formula>NOT(ISERROR(SEARCH("NW",B96)))</formula>
    </cfRule>
    <cfRule type="containsText" dxfId="1057" priority="317" operator="containsText" text="CW">
      <formula>NOT(ISERROR(SEARCH("CW",B96)))</formula>
    </cfRule>
    <cfRule type="containsText" dxfId="1056" priority="318" operator="containsText" text="SW">
      <formula>NOT(ISERROR(SEARCH("SW",B96)))</formula>
    </cfRule>
  </conditionalFormatting>
  <conditionalFormatting sqref="B20">
    <cfRule type="containsText" dxfId="1055" priority="193" operator="containsText" text="SE">
      <formula>NOT(ISERROR(SEARCH("SE",B20)))</formula>
    </cfRule>
    <cfRule type="containsText" dxfId="1054" priority="194" operator="containsText" text="NE">
      <formula>NOT(ISERROR(SEARCH("NE",B20)))</formula>
    </cfRule>
    <cfRule type="containsText" dxfId="1053" priority="195" operator="containsText" text="NO">
      <formula>NOT(ISERROR(SEARCH("NO",B20)))</formula>
    </cfRule>
    <cfRule type="containsText" dxfId="1052" priority="196" operator="containsText" text="NW">
      <formula>NOT(ISERROR(SEARCH("NW",B20)))</formula>
    </cfRule>
    <cfRule type="containsText" dxfId="1051" priority="197" operator="containsText" text="CW">
      <formula>NOT(ISERROR(SEARCH("CW",B20)))</formula>
    </cfRule>
    <cfRule type="containsText" dxfId="1050" priority="198" operator="containsText" text="SW">
      <formula>NOT(ISERROR(SEARCH("SW",B20)))</formula>
    </cfRule>
  </conditionalFormatting>
  <conditionalFormatting sqref="B19">
    <cfRule type="containsText" dxfId="1049" priority="187" operator="containsText" text="SE">
      <formula>NOT(ISERROR(SEARCH("SE",B19)))</formula>
    </cfRule>
    <cfRule type="containsText" dxfId="1048" priority="188" operator="containsText" text="NE">
      <formula>NOT(ISERROR(SEARCH("NE",B19)))</formula>
    </cfRule>
    <cfRule type="containsText" dxfId="1047" priority="189" operator="containsText" text="NO">
      <formula>NOT(ISERROR(SEARCH("NO",B19)))</formula>
    </cfRule>
    <cfRule type="containsText" dxfId="1046" priority="190" operator="containsText" text="NW">
      <formula>NOT(ISERROR(SEARCH("NW",B19)))</formula>
    </cfRule>
    <cfRule type="containsText" dxfId="1045" priority="191" operator="containsText" text="CW">
      <formula>NOT(ISERROR(SEARCH("CW",B19)))</formula>
    </cfRule>
    <cfRule type="containsText" dxfId="1044" priority="192" operator="containsText" text="SW">
      <formula>NOT(ISERROR(SEARCH("SW",B19)))</formula>
    </cfRule>
  </conditionalFormatting>
  <conditionalFormatting sqref="B17">
    <cfRule type="containsText" dxfId="1043" priority="181" operator="containsText" text="SE">
      <formula>NOT(ISERROR(SEARCH("SE",B17)))</formula>
    </cfRule>
    <cfRule type="containsText" dxfId="1042" priority="182" operator="containsText" text="NE">
      <formula>NOT(ISERROR(SEARCH("NE",B17)))</formula>
    </cfRule>
    <cfRule type="containsText" dxfId="1041" priority="183" operator="containsText" text="NO">
      <formula>NOT(ISERROR(SEARCH("NO",B17)))</formula>
    </cfRule>
    <cfRule type="containsText" dxfId="1040" priority="184" operator="containsText" text="NW">
      <formula>NOT(ISERROR(SEARCH("NW",B17)))</formula>
    </cfRule>
    <cfRule type="containsText" dxfId="1039" priority="185" operator="containsText" text="CW">
      <formula>NOT(ISERROR(SEARCH("CW",B17)))</formula>
    </cfRule>
    <cfRule type="containsText" dxfId="1038" priority="186" operator="containsText" text="SW">
      <formula>NOT(ISERROR(SEARCH("SW",B17)))</formula>
    </cfRule>
  </conditionalFormatting>
  <conditionalFormatting sqref="B15">
    <cfRule type="containsText" dxfId="1037" priority="175" operator="containsText" text="SE">
      <formula>NOT(ISERROR(SEARCH("SE",B15)))</formula>
    </cfRule>
    <cfRule type="containsText" dxfId="1036" priority="176" operator="containsText" text="NE">
      <formula>NOT(ISERROR(SEARCH("NE",B15)))</formula>
    </cfRule>
    <cfRule type="containsText" dxfId="1035" priority="177" operator="containsText" text="NO">
      <formula>NOT(ISERROR(SEARCH("NO",B15)))</formula>
    </cfRule>
    <cfRule type="containsText" dxfId="1034" priority="178" operator="containsText" text="NW">
      <formula>NOT(ISERROR(SEARCH("NW",B15)))</formula>
    </cfRule>
    <cfRule type="containsText" dxfId="1033" priority="179" operator="containsText" text="CW">
      <formula>NOT(ISERROR(SEARCH("CW",B15)))</formula>
    </cfRule>
    <cfRule type="containsText" dxfId="1032" priority="180" operator="containsText" text="SW">
      <formula>NOT(ISERROR(SEARCH("SW",B15)))</formula>
    </cfRule>
  </conditionalFormatting>
  <conditionalFormatting sqref="B14">
    <cfRule type="containsText" dxfId="1031" priority="169" operator="containsText" text="SE">
      <formula>NOT(ISERROR(SEARCH("SE",B14)))</formula>
    </cfRule>
    <cfRule type="containsText" dxfId="1030" priority="170" operator="containsText" text="NE">
      <formula>NOT(ISERROR(SEARCH("NE",B14)))</formula>
    </cfRule>
    <cfRule type="containsText" dxfId="1029" priority="171" operator="containsText" text="NO">
      <formula>NOT(ISERROR(SEARCH("NO",B14)))</formula>
    </cfRule>
    <cfRule type="containsText" dxfId="1028" priority="172" operator="containsText" text="NW">
      <formula>NOT(ISERROR(SEARCH("NW",B14)))</formula>
    </cfRule>
    <cfRule type="containsText" dxfId="1027" priority="173" operator="containsText" text="CW">
      <formula>NOT(ISERROR(SEARCH("CW",B14)))</formula>
    </cfRule>
    <cfRule type="containsText" dxfId="1026" priority="174" operator="containsText" text="SW">
      <formula>NOT(ISERROR(SEARCH("SW",B14)))</formula>
    </cfRule>
  </conditionalFormatting>
  <conditionalFormatting sqref="B13">
    <cfRule type="containsText" dxfId="1025" priority="163" operator="containsText" text="SE">
      <formula>NOT(ISERROR(SEARCH("SE",B13)))</formula>
    </cfRule>
    <cfRule type="containsText" dxfId="1024" priority="164" operator="containsText" text="NE">
      <formula>NOT(ISERROR(SEARCH("NE",B13)))</formula>
    </cfRule>
    <cfRule type="containsText" dxfId="1023" priority="165" operator="containsText" text="NO">
      <formula>NOT(ISERROR(SEARCH("NO",B13)))</formula>
    </cfRule>
    <cfRule type="containsText" dxfId="1022" priority="166" operator="containsText" text="NW">
      <formula>NOT(ISERROR(SEARCH("NW",B13)))</formula>
    </cfRule>
    <cfRule type="containsText" dxfId="1021" priority="167" operator="containsText" text="CW">
      <formula>NOT(ISERROR(SEARCH("CW",B13)))</formula>
    </cfRule>
    <cfRule type="containsText" dxfId="1020" priority="168" operator="containsText" text="SW">
      <formula>NOT(ISERROR(SEARCH("SW",B13)))</formula>
    </cfRule>
  </conditionalFormatting>
  <conditionalFormatting sqref="B5">
    <cfRule type="containsText" dxfId="1019" priority="157" operator="containsText" text="SE">
      <formula>NOT(ISERROR(SEARCH("SE",B5)))</formula>
    </cfRule>
    <cfRule type="containsText" dxfId="1018" priority="158" operator="containsText" text="NE">
      <formula>NOT(ISERROR(SEARCH("NE",B5)))</formula>
    </cfRule>
    <cfRule type="containsText" dxfId="1017" priority="159" operator="containsText" text="NO">
      <formula>NOT(ISERROR(SEARCH("NO",B5)))</formula>
    </cfRule>
    <cfRule type="containsText" dxfId="1016" priority="160" operator="containsText" text="NW">
      <formula>NOT(ISERROR(SEARCH("NW",B5)))</formula>
    </cfRule>
    <cfRule type="containsText" dxfId="1015" priority="161" operator="containsText" text="CW">
      <formula>NOT(ISERROR(SEARCH("CW",B5)))</formula>
    </cfRule>
    <cfRule type="containsText" dxfId="1014" priority="162" operator="containsText" text="SW">
      <formula>NOT(ISERROR(SEARCH("SW",B5)))</formula>
    </cfRule>
  </conditionalFormatting>
  <conditionalFormatting sqref="B9">
    <cfRule type="containsText" dxfId="1013" priority="151" operator="containsText" text="SE">
      <formula>NOT(ISERROR(SEARCH("SE",B9)))</formula>
    </cfRule>
    <cfRule type="containsText" dxfId="1012" priority="152" operator="containsText" text="NE">
      <formula>NOT(ISERROR(SEARCH("NE",B9)))</formula>
    </cfRule>
    <cfRule type="containsText" dxfId="1011" priority="153" operator="containsText" text="NO">
      <formula>NOT(ISERROR(SEARCH("NO",B9)))</formula>
    </cfRule>
    <cfRule type="containsText" dxfId="1010" priority="154" operator="containsText" text="NW">
      <formula>NOT(ISERROR(SEARCH("NW",B9)))</formula>
    </cfRule>
    <cfRule type="containsText" dxfId="1009" priority="155" operator="containsText" text="CW">
      <formula>NOT(ISERROR(SEARCH("CW",B9)))</formula>
    </cfRule>
    <cfRule type="containsText" dxfId="1008" priority="156" operator="containsText" text="SW">
      <formula>NOT(ISERROR(SEARCH("SW",B9)))</formula>
    </cfRule>
  </conditionalFormatting>
  <conditionalFormatting sqref="B11">
    <cfRule type="containsText" dxfId="1007" priority="145" operator="containsText" text="SE">
      <formula>NOT(ISERROR(SEARCH("SE",B11)))</formula>
    </cfRule>
    <cfRule type="containsText" dxfId="1006" priority="146" operator="containsText" text="NE">
      <formula>NOT(ISERROR(SEARCH("NE",B11)))</formula>
    </cfRule>
    <cfRule type="containsText" dxfId="1005" priority="147" operator="containsText" text="NO">
      <formula>NOT(ISERROR(SEARCH("NO",B11)))</formula>
    </cfRule>
    <cfRule type="containsText" dxfId="1004" priority="148" operator="containsText" text="NW">
      <formula>NOT(ISERROR(SEARCH("NW",B11)))</formula>
    </cfRule>
    <cfRule type="containsText" dxfId="1003" priority="149" operator="containsText" text="CW">
      <formula>NOT(ISERROR(SEARCH("CW",B11)))</formula>
    </cfRule>
    <cfRule type="containsText" dxfId="1002" priority="150" operator="containsText" text="SW">
      <formula>NOT(ISERROR(SEARCH("SW",B11)))</formula>
    </cfRule>
  </conditionalFormatting>
  <conditionalFormatting sqref="B10">
    <cfRule type="containsText" dxfId="1001" priority="139" operator="containsText" text="SE">
      <formula>NOT(ISERROR(SEARCH("SE",B10)))</formula>
    </cfRule>
    <cfRule type="containsText" dxfId="1000" priority="140" operator="containsText" text="NE">
      <formula>NOT(ISERROR(SEARCH("NE",B10)))</formula>
    </cfRule>
    <cfRule type="containsText" dxfId="999" priority="141" operator="containsText" text="NO">
      <formula>NOT(ISERROR(SEARCH("NO",B10)))</formula>
    </cfRule>
    <cfRule type="containsText" dxfId="998" priority="142" operator="containsText" text="NW">
      <formula>NOT(ISERROR(SEARCH("NW",B10)))</formula>
    </cfRule>
    <cfRule type="containsText" dxfId="997" priority="143" operator="containsText" text="CW">
      <formula>NOT(ISERROR(SEARCH("CW",B10)))</formula>
    </cfRule>
    <cfRule type="containsText" dxfId="996" priority="144" operator="containsText" text="SW">
      <formula>NOT(ISERROR(SEARCH("SW",B10)))</formula>
    </cfRule>
  </conditionalFormatting>
  <conditionalFormatting sqref="B21">
    <cfRule type="containsText" dxfId="995" priority="133" operator="containsText" text="SE">
      <formula>NOT(ISERROR(SEARCH("SE",B21)))</formula>
    </cfRule>
    <cfRule type="containsText" dxfId="994" priority="134" operator="containsText" text="NE">
      <formula>NOT(ISERROR(SEARCH("NE",B21)))</formula>
    </cfRule>
    <cfRule type="containsText" dxfId="993" priority="135" operator="containsText" text="NO">
      <formula>NOT(ISERROR(SEARCH("NO",B21)))</formula>
    </cfRule>
    <cfRule type="containsText" dxfId="992" priority="136" operator="containsText" text="NW">
      <formula>NOT(ISERROR(SEARCH("NW",B21)))</formula>
    </cfRule>
    <cfRule type="containsText" dxfId="991" priority="137" operator="containsText" text="CW">
      <formula>NOT(ISERROR(SEARCH("CW",B21)))</formula>
    </cfRule>
    <cfRule type="containsText" dxfId="990" priority="138" operator="containsText" text="SW">
      <formula>NOT(ISERROR(SEARCH("SW",B21)))</formula>
    </cfRule>
  </conditionalFormatting>
  <conditionalFormatting sqref="B3">
    <cfRule type="containsText" dxfId="989" priority="127" operator="containsText" text="SE">
      <formula>NOT(ISERROR(SEARCH("SE",B3)))</formula>
    </cfRule>
    <cfRule type="containsText" dxfId="988" priority="128" operator="containsText" text="NE">
      <formula>NOT(ISERROR(SEARCH("NE",B3)))</formula>
    </cfRule>
    <cfRule type="containsText" dxfId="987" priority="129" operator="containsText" text="NO">
      <formula>NOT(ISERROR(SEARCH("NO",B3)))</formula>
    </cfRule>
    <cfRule type="containsText" dxfId="986" priority="130" operator="containsText" text="NW">
      <formula>NOT(ISERROR(SEARCH("NW",B3)))</formula>
    </cfRule>
    <cfRule type="containsText" dxfId="985" priority="131" operator="containsText" text="CW">
      <formula>NOT(ISERROR(SEARCH("CW",B3)))</formula>
    </cfRule>
    <cfRule type="containsText" dxfId="984" priority="132" operator="containsText" text="SW">
      <formula>NOT(ISERROR(SEARCH("SW",B3)))</formula>
    </cfRule>
  </conditionalFormatting>
  <conditionalFormatting sqref="B12">
    <cfRule type="containsText" dxfId="983" priority="121" operator="containsText" text="SE">
      <formula>NOT(ISERROR(SEARCH("SE",B12)))</formula>
    </cfRule>
    <cfRule type="containsText" dxfId="982" priority="122" operator="containsText" text="NE">
      <formula>NOT(ISERROR(SEARCH("NE",B12)))</formula>
    </cfRule>
    <cfRule type="containsText" dxfId="981" priority="123" operator="containsText" text="NO">
      <formula>NOT(ISERROR(SEARCH("NO",B12)))</formula>
    </cfRule>
    <cfRule type="containsText" dxfId="980" priority="124" operator="containsText" text="NW">
      <formula>NOT(ISERROR(SEARCH("NW",B12)))</formula>
    </cfRule>
    <cfRule type="containsText" dxfId="979" priority="125" operator="containsText" text="CW">
      <formula>NOT(ISERROR(SEARCH("CW",B12)))</formula>
    </cfRule>
    <cfRule type="containsText" dxfId="978" priority="126" operator="containsText" text="SW">
      <formula>NOT(ISERROR(SEARCH("SW",B12)))</formula>
    </cfRule>
  </conditionalFormatting>
  <conditionalFormatting sqref="B152">
    <cfRule type="containsText" dxfId="977" priority="115" operator="containsText" text="SE">
      <formula>NOT(ISERROR(SEARCH("SE",B152)))</formula>
    </cfRule>
    <cfRule type="containsText" dxfId="976" priority="116" operator="containsText" text="NE">
      <formula>NOT(ISERROR(SEARCH("NE",B152)))</formula>
    </cfRule>
    <cfRule type="containsText" dxfId="975" priority="117" operator="containsText" text="NO">
      <formula>NOT(ISERROR(SEARCH("NO",B152)))</formula>
    </cfRule>
    <cfRule type="containsText" dxfId="974" priority="118" operator="containsText" text="NW">
      <formula>NOT(ISERROR(SEARCH("NW",B152)))</formula>
    </cfRule>
    <cfRule type="containsText" dxfId="973" priority="119" operator="containsText" text="CW">
      <formula>NOT(ISERROR(SEARCH("CW",B152)))</formula>
    </cfRule>
    <cfRule type="containsText" dxfId="972" priority="120" operator="containsText" text="SW">
      <formula>NOT(ISERROR(SEARCH("SW",B152)))</formula>
    </cfRule>
  </conditionalFormatting>
  <conditionalFormatting sqref="B103">
    <cfRule type="containsText" dxfId="971" priority="109" operator="containsText" text="SE">
      <formula>NOT(ISERROR(SEARCH("SE",B103)))</formula>
    </cfRule>
    <cfRule type="containsText" dxfId="970" priority="110" operator="containsText" text="NE">
      <formula>NOT(ISERROR(SEARCH("NE",B103)))</formula>
    </cfRule>
    <cfRule type="containsText" dxfId="969" priority="111" operator="containsText" text="NO">
      <formula>NOT(ISERROR(SEARCH("NO",B103)))</formula>
    </cfRule>
    <cfRule type="containsText" dxfId="968" priority="112" operator="containsText" text="NW">
      <formula>NOT(ISERROR(SEARCH("NW",B103)))</formula>
    </cfRule>
    <cfRule type="containsText" dxfId="967" priority="113" operator="containsText" text="CW">
      <formula>NOT(ISERROR(SEARCH("CW",B103)))</formula>
    </cfRule>
    <cfRule type="containsText" dxfId="966" priority="114" operator="containsText" text="SW">
      <formula>NOT(ISERROR(SEARCH("SW",B103)))</formula>
    </cfRule>
  </conditionalFormatting>
  <conditionalFormatting sqref="B93">
    <cfRule type="containsText" dxfId="965" priority="103" operator="containsText" text="SE">
      <formula>NOT(ISERROR(SEARCH("SE",B93)))</formula>
    </cfRule>
    <cfRule type="containsText" dxfId="964" priority="104" operator="containsText" text="NE">
      <formula>NOT(ISERROR(SEARCH("NE",B93)))</formula>
    </cfRule>
    <cfRule type="containsText" dxfId="963" priority="105" operator="containsText" text="NO">
      <formula>NOT(ISERROR(SEARCH("NO",B93)))</formula>
    </cfRule>
    <cfRule type="containsText" dxfId="962" priority="106" operator="containsText" text="NW">
      <formula>NOT(ISERROR(SEARCH("NW",B93)))</formula>
    </cfRule>
    <cfRule type="containsText" dxfId="961" priority="107" operator="containsText" text="CW">
      <formula>NOT(ISERROR(SEARCH("CW",B93)))</formula>
    </cfRule>
    <cfRule type="containsText" dxfId="960" priority="108" operator="containsText" text="SW">
      <formula>NOT(ISERROR(SEARCH("SW",B93)))</formula>
    </cfRule>
  </conditionalFormatting>
  <conditionalFormatting sqref="B78">
    <cfRule type="containsText" dxfId="959" priority="97" operator="containsText" text="SE">
      <formula>NOT(ISERROR(SEARCH("SE",B78)))</formula>
    </cfRule>
    <cfRule type="containsText" dxfId="958" priority="98" operator="containsText" text="NE">
      <formula>NOT(ISERROR(SEARCH("NE",B78)))</formula>
    </cfRule>
    <cfRule type="containsText" dxfId="957" priority="99" operator="containsText" text="NO">
      <formula>NOT(ISERROR(SEARCH("NO",B78)))</formula>
    </cfRule>
    <cfRule type="containsText" dxfId="956" priority="100" operator="containsText" text="NW">
      <formula>NOT(ISERROR(SEARCH("NW",B78)))</formula>
    </cfRule>
    <cfRule type="containsText" dxfId="955" priority="101" operator="containsText" text="CW">
      <formula>NOT(ISERROR(SEARCH("CW",B78)))</formula>
    </cfRule>
    <cfRule type="containsText" dxfId="954" priority="102" operator="containsText" text="SW">
      <formula>NOT(ISERROR(SEARCH("SW",B78)))</formula>
    </cfRule>
  </conditionalFormatting>
  <conditionalFormatting sqref="B79">
    <cfRule type="containsText" dxfId="953" priority="91" operator="containsText" text="SE">
      <formula>NOT(ISERROR(SEARCH("SE",B79)))</formula>
    </cfRule>
    <cfRule type="containsText" dxfId="952" priority="92" operator="containsText" text="NE">
      <formula>NOT(ISERROR(SEARCH("NE",B79)))</formula>
    </cfRule>
    <cfRule type="containsText" dxfId="951" priority="93" operator="containsText" text="NO">
      <formula>NOT(ISERROR(SEARCH("NO",B79)))</formula>
    </cfRule>
    <cfRule type="containsText" dxfId="950" priority="94" operator="containsText" text="NW">
      <formula>NOT(ISERROR(SEARCH("NW",B79)))</formula>
    </cfRule>
    <cfRule type="containsText" dxfId="949" priority="95" operator="containsText" text="CW">
      <formula>NOT(ISERROR(SEARCH("CW",B79)))</formula>
    </cfRule>
    <cfRule type="containsText" dxfId="948" priority="96" operator="containsText" text="SW">
      <formula>NOT(ISERROR(SEARCH("SW",B79)))</formula>
    </cfRule>
  </conditionalFormatting>
  <conditionalFormatting sqref="B80">
    <cfRule type="containsText" dxfId="947" priority="85" operator="containsText" text="SE">
      <formula>NOT(ISERROR(SEARCH("SE",B80)))</formula>
    </cfRule>
    <cfRule type="containsText" dxfId="946" priority="86" operator="containsText" text="NE">
      <formula>NOT(ISERROR(SEARCH("NE",B80)))</formula>
    </cfRule>
    <cfRule type="containsText" dxfId="945" priority="87" operator="containsText" text="NO">
      <formula>NOT(ISERROR(SEARCH("NO",B80)))</formula>
    </cfRule>
    <cfRule type="containsText" dxfId="944" priority="88" operator="containsText" text="NW">
      <formula>NOT(ISERROR(SEARCH("NW",B80)))</formula>
    </cfRule>
    <cfRule type="containsText" dxfId="943" priority="89" operator="containsText" text="CW">
      <formula>NOT(ISERROR(SEARCH("CW",B80)))</formula>
    </cfRule>
    <cfRule type="containsText" dxfId="942" priority="90" operator="containsText" text="SW">
      <formula>NOT(ISERROR(SEARCH("SW",B80)))</formula>
    </cfRule>
  </conditionalFormatting>
  <conditionalFormatting sqref="B84">
    <cfRule type="containsText" dxfId="941" priority="79" operator="containsText" text="SE">
      <formula>NOT(ISERROR(SEARCH("SE",B84)))</formula>
    </cfRule>
    <cfRule type="containsText" dxfId="940" priority="80" operator="containsText" text="NE">
      <formula>NOT(ISERROR(SEARCH("NE",B84)))</formula>
    </cfRule>
    <cfRule type="containsText" dxfId="939" priority="81" operator="containsText" text="NO">
      <formula>NOT(ISERROR(SEARCH("NO",B84)))</formula>
    </cfRule>
    <cfRule type="containsText" dxfId="938" priority="82" operator="containsText" text="NW">
      <formula>NOT(ISERROR(SEARCH("NW",B84)))</formula>
    </cfRule>
    <cfRule type="containsText" dxfId="937" priority="83" operator="containsText" text="CW">
      <formula>NOT(ISERROR(SEARCH("CW",B84)))</formula>
    </cfRule>
    <cfRule type="containsText" dxfId="936" priority="84" operator="containsText" text="SW">
      <formula>NOT(ISERROR(SEARCH("SW",B84)))</formula>
    </cfRule>
  </conditionalFormatting>
  <conditionalFormatting sqref="B75">
    <cfRule type="containsText" dxfId="935" priority="73" operator="containsText" text="SE">
      <formula>NOT(ISERROR(SEARCH("SE",B75)))</formula>
    </cfRule>
    <cfRule type="containsText" dxfId="934" priority="74" operator="containsText" text="NE">
      <formula>NOT(ISERROR(SEARCH("NE",B75)))</formula>
    </cfRule>
    <cfRule type="containsText" dxfId="933" priority="75" operator="containsText" text="NO">
      <formula>NOT(ISERROR(SEARCH("NO",B75)))</formula>
    </cfRule>
    <cfRule type="containsText" dxfId="932" priority="76" operator="containsText" text="NW">
      <formula>NOT(ISERROR(SEARCH("NW",B75)))</formula>
    </cfRule>
    <cfRule type="containsText" dxfId="931" priority="77" operator="containsText" text="CW">
      <formula>NOT(ISERROR(SEARCH("CW",B75)))</formula>
    </cfRule>
    <cfRule type="containsText" dxfId="930" priority="78" operator="containsText" text="SW">
      <formula>NOT(ISERROR(SEARCH("SW",B75)))</formula>
    </cfRule>
  </conditionalFormatting>
  <conditionalFormatting sqref="B87">
    <cfRule type="containsText" dxfId="929" priority="67" operator="containsText" text="SE">
      <formula>NOT(ISERROR(SEARCH("SE",B87)))</formula>
    </cfRule>
    <cfRule type="containsText" dxfId="928" priority="68" operator="containsText" text="NE">
      <formula>NOT(ISERROR(SEARCH("NE",B87)))</formula>
    </cfRule>
    <cfRule type="containsText" dxfId="927" priority="69" operator="containsText" text="NO">
      <formula>NOT(ISERROR(SEARCH("NO",B87)))</formula>
    </cfRule>
    <cfRule type="containsText" dxfId="926" priority="70" operator="containsText" text="NW">
      <formula>NOT(ISERROR(SEARCH("NW",B87)))</formula>
    </cfRule>
    <cfRule type="containsText" dxfId="925" priority="71" operator="containsText" text="CW">
      <formula>NOT(ISERROR(SEARCH("CW",B87)))</formula>
    </cfRule>
    <cfRule type="containsText" dxfId="924" priority="72" operator="containsText" text="SW">
      <formula>NOT(ISERROR(SEARCH("SW",B87)))</formula>
    </cfRule>
  </conditionalFormatting>
  <conditionalFormatting sqref="B86">
    <cfRule type="containsText" dxfId="923" priority="61" operator="containsText" text="SE">
      <formula>NOT(ISERROR(SEARCH("SE",B86)))</formula>
    </cfRule>
    <cfRule type="containsText" dxfId="922" priority="62" operator="containsText" text="NE">
      <formula>NOT(ISERROR(SEARCH("NE",B86)))</formula>
    </cfRule>
    <cfRule type="containsText" dxfId="921" priority="63" operator="containsText" text="NO">
      <formula>NOT(ISERROR(SEARCH("NO",B86)))</formula>
    </cfRule>
    <cfRule type="containsText" dxfId="920" priority="64" operator="containsText" text="NW">
      <formula>NOT(ISERROR(SEARCH("NW",B86)))</formula>
    </cfRule>
    <cfRule type="containsText" dxfId="919" priority="65" operator="containsText" text="CW">
      <formula>NOT(ISERROR(SEARCH("CW",B86)))</formula>
    </cfRule>
    <cfRule type="containsText" dxfId="918" priority="66" operator="containsText" text="SW">
      <formula>NOT(ISERROR(SEARCH("SW",B86)))</formula>
    </cfRule>
  </conditionalFormatting>
  <conditionalFormatting sqref="B76">
    <cfRule type="containsText" dxfId="917" priority="55" operator="containsText" text="SE">
      <formula>NOT(ISERROR(SEARCH("SE",B76)))</formula>
    </cfRule>
    <cfRule type="containsText" dxfId="916" priority="56" operator="containsText" text="NE">
      <formula>NOT(ISERROR(SEARCH("NE",B76)))</formula>
    </cfRule>
    <cfRule type="containsText" dxfId="915" priority="57" operator="containsText" text="NO">
      <formula>NOT(ISERROR(SEARCH("NO",B76)))</formula>
    </cfRule>
    <cfRule type="containsText" dxfId="914" priority="58" operator="containsText" text="NW">
      <formula>NOT(ISERROR(SEARCH("NW",B76)))</formula>
    </cfRule>
    <cfRule type="containsText" dxfId="913" priority="59" operator="containsText" text="CW">
      <formula>NOT(ISERROR(SEARCH("CW",B76)))</formula>
    </cfRule>
    <cfRule type="containsText" dxfId="912" priority="60" operator="containsText" text="SW">
      <formula>NOT(ISERROR(SEARCH("SW",B76)))</formula>
    </cfRule>
  </conditionalFormatting>
  <conditionalFormatting sqref="B89">
    <cfRule type="containsText" dxfId="911" priority="49" operator="containsText" text="SE">
      <formula>NOT(ISERROR(SEARCH("SE",B89)))</formula>
    </cfRule>
    <cfRule type="containsText" dxfId="910" priority="50" operator="containsText" text="NE">
      <formula>NOT(ISERROR(SEARCH("NE",B89)))</formula>
    </cfRule>
    <cfRule type="containsText" dxfId="909" priority="51" operator="containsText" text="NO">
      <formula>NOT(ISERROR(SEARCH("NO",B89)))</formula>
    </cfRule>
    <cfRule type="containsText" dxfId="908" priority="52" operator="containsText" text="NW">
      <formula>NOT(ISERROR(SEARCH("NW",B89)))</formula>
    </cfRule>
    <cfRule type="containsText" dxfId="907" priority="53" operator="containsText" text="CW">
      <formula>NOT(ISERROR(SEARCH("CW",B89)))</formula>
    </cfRule>
    <cfRule type="containsText" dxfId="906" priority="54" operator="containsText" text="SW">
      <formula>NOT(ISERROR(SEARCH("SW",B89)))</formula>
    </cfRule>
  </conditionalFormatting>
  <conditionalFormatting sqref="B91">
    <cfRule type="containsText" dxfId="905" priority="43" operator="containsText" text="SE">
      <formula>NOT(ISERROR(SEARCH("SE",B91)))</formula>
    </cfRule>
    <cfRule type="containsText" dxfId="904" priority="44" operator="containsText" text="NE">
      <formula>NOT(ISERROR(SEARCH("NE",B91)))</formula>
    </cfRule>
    <cfRule type="containsText" dxfId="903" priority="45" operator="containsText" text="NO">
      <formula>NOT(ISERROR(SEARCH("NO",B91)))</formula>
    </cfRule>
    <cfRule type="containsText" dxfId="902" priority="46" operator="containsText" text="NW">
      <formula>NOT(ISERROR(SEARCH("NW",B91)))</formula>
    </cfRule>
    <cfRule type="containsText" dxfId="901" priority="47" operator="containsText" text="CW">
      <formula>NOT(ISERROR(SEARCH("CW",B91)))</formula>
    </cfRule>
    <cfRule type="containsText" dxfId="900" priority="48" operator="containsText" text="SW">
      <formula>NOT(ISERROR(SEARCH("SW",B91)))</formula>
    </cfRule>
  </conditionalFormatting>
  <conditionalFormatting sqref="B92">
    <cfRule type="containsText" dxfId="899" priority="37" operator="containsText" text="SE">
      <formula>NOT(ISERROR(SEARCH("SE",B92)))</formula>
    </cfRule>
    <cfRule type="containsText" dxfId="898" priority="38" operator="containsText" text="NE">
      <formula>NOT(ISERROR(SEARCH("NE",B92)))</formula>
    </cfRule>
    <cfRule type="containsText" dxfId="897" priority="39" operator="containsText" text="NO">
      <formula>NOT(ISERROR(SEARCH("NO",B92)))</formula>
    </cfRule>
    <cfRule type="containsText" dxfId="896" priority="40" operator="containsText" text="NW">
      <formula>NOT(ISERROR(SEARCH("NW",B92)))</formula>
    </cfRule>
    <cfRule type="containsText" dxfId="895" priority="41" operator="containsText" text="CW">
      <formula>NOT(ISERROR(SEARCH("CW",B92)))</formula>
    </cfRule>
    <cfRule type="containsText" dxfId="894" priority="42" operator="containsText" text="SW">
      <formula>NOT(ISERROR(SEARCH("SW",B92)))</formula>
    </cfRule>
  </conditionalFormatting>
  <conditionalFormatting sqref="B90">
    <cfRule type="containsText" dxfId="893" priority="31" operator="containsText" text="SE">
      <formula>NOT(ISERROR(SEARCH("SE",B90)))</formula>
    </cfRule>
    <cfRule type="containsText" dxfId="892" priority="32" operator="containsText" text="NE">
      <formula>NOT(ISERROR(SEARCH("NE",B90)))</formula>
    </cfRule>
    <cfRule type="containsText" dxfId="891" priority="33" operator="containsText" text="NO">
      <formula>NOT(ISERROR(SEARCH("NO",B90)))</formula>
    </cfRule>
    <cfRule type="containsText" dxfId="890" priority="34" operator="containsText" text="NW">
      <formula>NOT(ISERROR(SEARCH("NW",B90)))</formula>
    </cfRule>
    <cfRule type="containsText" dxfId="889" priority="35" operator="containsText" text="CW">
      <formula>NOT(ISERROR(SEARCH("CW",B90)))</formula>
    </cfRule>
    <cfRule type="containsText" dxfId="888" priority="36" operator="containsText" text="SW">
      <formula>NOT(ISERROR(SEARCH("SW",B90)))</formula>
    </cfRule>
  </conditionalFormatting>
  <conditionalFormatting sqref="B95">
    <cfRule type="containsText" dxfId="887" priority="25" operator="containsText" text="SE">
      <formula>NOT(ISERROR(SEARCH("SE",B95)))</formula>
    </cfRule>
    <cfRule type="containsText" dxfId="886" priority="26" operator="containsText" text="NE">
      <formula>NOT(ISERROR(SEARCH("NE",B95)))</formula>
    </cfRule>
    <cfRule type="containsText" dxfId="885" priority="27" operator="containsText" text="NO">
      <formula>NOT(ISERROR(SEARCH("NO",B95)))</formula>
    </cfRule>
    <cfRule type="containsText" dxfId="884" priority="28" operator="containsText" text="NW">
      <formula>NOT(ISERROR(SEARCH("NW",B95)))</formula>
    </cfRule>
    <cfRule type="containsText" dxfId="883" priority="29" operator="containsText" text="CW">
      <formula>NOT(ISERROR(SEARCH("CW",B95)))</formula>
    </cfRule>
    <cfRule type="containsText" dxfId="882" priority="30" operator="containsText" text="SW">
      <formula>NOT(ISERROR(SEARCH("SW",B95)))</formula>
    </cfRule>
  </conditionalFormatting>
  <conditionalFormatting sqref="B88">
    <cfRule type="containsText" dxfId="881" priority="19" operator="containsText" text="SE">
      <formula>NOT(ISERROR(SEARCH("SE",B88)))</formula>
    </cfRule>
    <cfRule type="containsText" dxfId="880" priority="20" operator="containsText" text="NE">
      <formula>NOT(ISERROR(SEARCH("NE",B88)))</formula>
    </cfRule>
    <cfRule type="containsText" dxfId="879" priority="21" operator="containsText" text="NO">
      <formula>NOT(ISERROR(SEARCH("NO",B88)))</formula>
    </cfRule>
    <cfRule type="containsText" dxfId="878" priority="22" operator="containsText" text="NW">
      <formula>NOT(ISERROR(SEARCH("NW",B88)))</formula>
    </cfRule>
    <cfRule type="containsText" dxfId="877" priority="23" operator="containsText" text="CW">
      <formula>NOT(ISERROR(SEARCH("CW",B88)))</formula>
    </cfRule>
    <cfRule type="containsText" dxfId="876" priority="24" operator="containsText" text="SW">
      <formula>NOT(ISERROR(SEARCH("SW",B88)))</formula>
    </cfRule>
  </conditionalFormatting>
  <conditionalFormatting sqref="B94">
    <cfRule type="containsText" dxfId="875" priority="13" operator="containsText" text="SE">
      <formula>NOT(ISERROR(SEARCH("SE",B94)))</formula>
    </cfRule>
    <cfRule type="containsText" dxfId="874" priority="14" operator="containsText" text="NE">
      <formula>NOT(ISERROR(SEARCH("NE",B94)))</formula>
    </cfRule>
    <cfRule type="containsText" dxfId="873" priority="15" operator="containsText" text="NO">
      <formula>NOT(ISERROR(SEARCH("NO",B94)))</formula>
    </cfRule>
    <cfRule type="containsText" dxfId="872" priority="16" operator="containsText" text="NW">
      <formula>NOT(ISERROR(SEARCH("NW",B94)))</formula>
    </cfRule>
    <cfRule type="containsText" dxfId="871" priority="17" operator="containsText" text="CW">
      <formula>NOT(ISERROR(SEARCH("CW",B94)))</formula>
    </cfRule>
    <cfRule type="containsText" dxfId="870" priority="18" operator="containsText" text="SW">
      <formula>NOT(ISERROR(SEARCH("SW",B94)))</formula>
    </cfRule>
  </conditionalFormatting>
  <conditionalFormatting sqref="B73">
    <cfRule type="containsText" dxfId="869" priority="7" operator="containsText" text="SE">
      <formula>NOT(ISERROR(SEARCH("SE",B73)))</formula>
    </cfRule>
    <cfRule type="containsText" dxfId="868" priority="8" operator="containsText" text="NE">
      <formula>NOT(ISERROR(SEARCH("NE",B73)))</formula>
    </cfRule>
    <cfRule type="containsText" dxfId="867" priority="9" operator="containsText" text="NO">
      <formula>NOT(ISERROR(SEARCH("NO",B73)))</formula>
    </cfRule>
    <cfRule type="containsText" dxfId="866" priority="10" operator="containsText" text="NW">
      <formula>NOT(ISERROR(SEARCH("NW",B73)))</formula>
    </cfRule>
    <cfRule type="containsText" dxfId="865" priority="11" operator="containsText" text="CW">
      <formula>NOT(ISERROR(SEARCH("CW",B73)))</formula>
    </cfRule>
    <cfRule type="containsText" dxfId="864" priority="12" operator="containsText" text="SW">
      <formula>NOT(ISERROR(SEARCH("SW",B73)))</formula>
    </cfRule>
  </conditionalFormatting>
  <conditionalFormatting sqref="B67">
    <cfRule type="containsText" dxfId="863" priority="1" operator="containsText" text="SE">
      <formula>NOT(ISERROR(SEARCH("SE",B67)))</formula>
    </cfRule>
    <cfRule type="containsText" dxfId="862" priority="2" operator="containsText" text="NE">
      <formula>NOT(ISERROR(SEARCH("NE",B67)))</formula>
    </cfRule>
    <cfRule type="containsText" dxfId="861" priority="3" operator="containsText" text="NO">
      <formula>NOT(ISERROR(SEARCH("NO",B67)))</formula>
    </cfRule>
    <cfRule type="containsText" dxfId="860" priority="4" operator="containsText" text="NW">
      <formula>NOT(ISERROR(SEARCH("NW",B67)))</formula>
    </cfRule>
    <cfRule type="containsText" dxfId="859" priority="5" operator="containsText" text="CW">
      <formula>NOT(ISERROR(SEARCH("CW",B67)))</formula>
    </cfRule>
    <cfRule type="containsText" dxfId="858" priority="6" operator="containsText" text="SW">
      <formula>NOT(ISERROR(SEARCH("SW",B67)))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Overview</vt:lpstr>
      <vt:lpstr>CW</vt:lpstr>
      <vt:lpstr>SW</vt:lpstr>
      <vt:lpstr>SE</vt:lpstr>
      <vt:lpstr>CE</vt:lpstr>
      <vt:lpstr>NE</vt:lpstr>
      <vt:lpstr>N</vt:lpstr>
      <vt:lpstr>NW</vt:lpstr>
      <vt:lpstr>Discharge</vt:lpstr>
      <vt:lpstr>Mass Balance</vt:lpstr>
      <vt:lpstr>Ocean Model</vt:lpstr>
      <vt:lpstr>Notation</vt:lpstr>
      <vt:lpstr>qmref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2020-02-06T18:01:40Z</dcterms:created>
  <dcterms:modified xsi:type="dcterms:W3CDTF">2022-05-07T17:29:57Z</dcterms:modified>
</cp:coreProperties>
</file>