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20" windowWidth="288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Q27" i="1"/>
  <c r="N20" i="1"/>
  <c r="Q29" i="1"/>
  <c r="Q28" i="1"/>
  <c r="Q26" i="1"/>
  <c r="Q25" i="1"/>
  <c r="Q24" i="1"/>
  <c r="Q30" i="1"/>
  <c r="L37" i="1"/>
  <c r="L36" i="1"/>
  <c r="L35" i="1"/>
  <c r="L34" i="1"/>
  <c r="L30" i="1"/>
  <c r="L29" i="1"/>
  <c r="L28" i="1"/>
  <c r="L27" i="1"/>
  <c r="L26" i="1"/>
  <c r="L25" i="1"/>
  <c r="L2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19" i="1"/>
  <c r="M18" i="1"/>
  <c r="M17" i="1"/>
  <c r="M15" i="1"/>
  <c r="M16" i="1"/>
  <c r="M14" i="1"/>
  <c r="M13" i="1"/>
  <c r="M12" i="1"/>
  <c r="M4" i="1"/>
  <c r="M3" i="1"/>
  <c r="M11" i="1"/>
  <c r="M10" i="1"/>
  <c r="M9" i="1"/>
  <c r="M8" i="1"/>
  <c r="M7" i="1"/>
  <c r="M6" i="1"/>
  <c r="M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N3" i="1"/>
</calcChain>
</file>

<file path=xl/sharedStrings.xml><?xml version="1.0" encoding="utf-8"?>
<sst xmlns="http://schemas.openxmlformats.org/spreadsheetml/2006/main" count="140" uniqueCount="76">
  <si>
    <t>FS</t>
  </si>
  <si>
    <t>FN</t>
  </si>
  <si>
    <t>FC</t>
  </si>
  <si>
    <t>Technicien (TS)</t>
  </si>
  <si>
    <t>Ingé. Logiciel Débutant (ID)</t>
  </si>
  <si>
    <t>Ingé. Logiciel Expérimenté (IE)</t>
  </si>
  <si>
    <t>Ingé. Système (IS)</t>
  </si>
  <si>
    <t>DBA (DB)</t>
  </si>
  <si>
    <t xml:space="preserve">Chef Projet (CP) </t>
  </si>
  <si>
    <t>X</t>
  </si>
  <si>
    <t>Tarif négocié TTC (€/j)</t>
  </si>
  <si>
    <t>Barême entreprise :</t>
  </si>
  <si>
    <t>Lot Matériel :</t>
  </si>
  <si>
    <t>Tâches</t>
  </si>
  <si>
    <t>Serveur (SRV)</t>
  </si>
  <si>
    <t>PDA Indus. (PSM)</t>
  </si>
  <si>
    <t>Quantité</t>
  </si>
  <si>
    <t>Intervenant</t>
  </si>
  <si>
    <t>Paramétrage</t>
  </si>
  <si>
    <t>Installation</t>
  </si>
  <si>
    <t>Délai appro (j)</t>
  </si>
  <si>
    <t>IS</t>
  </si>
  <si>
    <t>TS</t>
  </si>
  <si>
    <t>Lot Logiciel :</t>
  </si>
  <si>
    <t>Nom Tâche</t>
  </si>
  <si>
    <t xml:space="preserve">                         Nb Fonctionnalité
Nom Tâche
</t>
  </si>
  <si>
    <t>Base de Données (TBD)</t>
  </si>
  <si>
    <t>Acquisition (TAQ)</t>
  </si>
  <si>
    <t>Echange (TEC)</t>
  </si>
  <si>
    <t>BackOffice (TBK)</t>
  </si>
  <si>
    <t>ID</t>
  </si>
  <si>
    <t>IE</t>
  </si>
  <si>
    <t>DB</t>
  </si>
  <si>
    <t>Lot Pilotage :</t>
  </si>
  <si>
    <t>Durée</t>
  </si>
  <si>
    <t>Démarrage</t>
  </si>
  <si>
    <t>Document Conception Projet (CDT)</t>
  </si>
  <si>
    <t>Manuels</t>
  </si>
  <si>
    <t>Utilisateur (MUT)</t>
  </si>
  <si>
    <t>Administrateur (MAD)</t>
  </si>
  <si>
    <t>Installation (INS)</t>
  </si>
  <si>
    <t>Recette (RCT)</t>
  </si>
  <si>
    <t>Formation (FMT)</t>
  </si>
  <si>
    <t>CP</t>
  </si>
  <si>
    <t>IS, IE, ID</t>
  </si>
  <si>
    <t>cf lot Matériel</t>
  </si>
  <si>
    <t>Gestion des délais et coûts :</t>
  </si>
  <si>
    <t xml:space="preserve">Tâches </t>
  </si>
  <si>
    <t>SRV</t>
  </si>
  <si>
    <t>PSM</t>
  </si>
  <si>
    <t>TBD</t>
  </si>
  <si>
    <t>TAQ</t>
  </si>
  <si>
    <t>TEC</t>
  </si>
  <si>
    <t>TBK</t>
  </si>
  <si>
    <t>CDT</t>
  </si>
  <si>
    <t>MUT</t>
  </si>
  <si>
    <t>MAD</t>
  </si>
  <si>
    <t>INS</t>
  </si>
  <si>
    <t>RCT</t>
  </si>
  <si>
    <t>FMT</t>
  </si>
  <si>
    <t>Intervenants</t>
  </si>
  <si>
    <t>TOTAL</t>
  </si>
  <si>
    <t>Coûts (€)</t>
  </si>
  <si>
    <t>Coût par intervenant :</t>
  </si>
  <si>
    <t xml:space="preserve">Intervenant </t>
  </si>
  <si>
    <t>Total</t>
  </si>
  <si>
    <t>Coût (€)</t>
  </si>
  <si>
    <t>Coût par lot :</t>
  </si>
  <si>
    <t>Lot</t>
  </si>
  <si>
    <t>Matériel</t>
  </si>
  <si>
    <t>Logiciel</t>
  </si>
  <si>
    <t>Pilotage</t>
  </si>
  <si>
    <t>Temps de travail dans projet :</t>
  </si>
  <si>
    <t>Temps (j)</t>
  </si>
  <si>
    <t>Délais (j-h)</t>
  </si>
  <si>
    <t>Délai arrondis (j-h)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</si>
</sst>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Fill="1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2" xfId="0" applyFill="1" applyBorder="1" applyAlignment="1">
      <alignment horizontal="center" vertical="center"/>
    </xf>
    <xf numFmtId="0" fontId="0" fillId="0" borderId="1" xfId="0" applyBorder="1"/>
    <xf numFmtId="0" fontId="0" fillId="0" borderId="20" xfId="0" applyBorder="1"/>
    <xf numFmtId="0" fontId="0" fillId="0" borderId="19" xfId="0" applyBorder="1"/>
    <xf numFmtId="0" fontId="0" fillId="0" borderId="23" xfId="0" applyFill="1" applyBorder="1" applyAlignment="1">
      <alignment horizontal="left" vertical="center"/>
    </xf>
    <xf numFmtId="0" fontId="0" fillId="0" borderId="24" xfId="0" applyBorder="1"/>
    <xf numFmtId="0" fontId="0" fillId="0" borderId="23" xfId="0" applyBorder="1"/>
    <xf numFmtId="0" fontId="0" fillId="0" borderId="2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7" xfId="0" applyBorder="1"/>
    <xf numFmtId="0" fontId="0" fillId="0" borderId="5" xfId="0" applyBorder="1"/>
    <xf numFmtId="0" fontId="0" fillId="0" borderId="28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2" xfId="0" applyFill="1" applyBorder="1"/>
    <xf numFmtId="0" fontId="0" fillId="2" borderId="20" xfId="0" applyFill="1" applyBorder="1"/>
    <xf numFmtId="0" fontId="0" fillId="2" borderId="24" xfId="0" applyFill="1" applyBorder="1"/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4" xfId="0" applyBorder="1"/>
    <xf numFmtId="0" fontId="0" fillId="2" borderId="15" xfId="0" applyFill="1" applyBorder="1" applyAlignment="1">
      <alignment horizontal="center" vertical="center"/>
    </xf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0" fillId="0" borderId="22" xfId="0" applyBorder="1"/>
    <xf numFmtId="0" fontId="0" fillId="2" borderId="23" xfId="0" applyFill="1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23" xfId="0" applyFill="1" applyBorder="1"/>
    <xf numFmtId="0" fontId="0" fillId="0" borderId="1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8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ill="1" applyBorder="1"/>
    <xf numFmtId="0" fontId="0" fillId="0" borderId="24" xfId="0" applyFill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showRuler="0" topLeftCell="C4" workbookViewId="0">
      <selection activeCell="M28" sqref="M25:M28"/>
    </sheetView>
  </sheetViews>
  <sheetFormatPr baseColWidth="10" defaultRowHeight="15" x14ac:dyDescent="0"/>
  <cols>
    <col min="1" max="1" width="27" customWidth="1"/>
    <col min="2" max="2" width="29.83203125" customWidth="1"/>
    <col min="3" max="3" width="14.1640625" customWidth="1"/>
    <col min="5" max="5" width="12.83203125" customWidth="1"/>
    <col min="6" max="6" width="21.83203125" customWidth="1"/>
    <col min="10" max="10" width="33.1640625" customWidth="1"/>
    <col min="11" max="11" width="14" customWidth="1"/>
    <col min="12" max="12" width="13.33203125" customWidth="1"/>
    <col min="13" max="13" width="15.1640625" customWidth="1"/>
    <col min="14" max="14" width="15.6640625" customWidth="1"/>
  </cols>
  <sheetData>
    <row r="1" spans="1:15" ht="16" thickBot="1">
      <c r="A1" s="17" t="s">
        <v>11</v>
      </c>
      <c r="B1" s="18"/>
      <c r="C1" s="18"/>
      <c r="D1" s="18"/>
      <c r="E1" s="18"/>
      <c r="F1" s="18"/>
      <c r="G1" s="18"/>
      <c r="H1" s="18"/>
      <c r="I1" s="19"/>
      <c r="J1" t="s">
        <v>46</v>
      </c>
    </row>
    <row r="2" spans="1:15" ht="16" thickBot="1">
      <c r="A2" s="35"/>
      <c r="B2" s="1"/>
      <c r="C2" s="2" t="s">
        <v>0</v>
      </c>
      <c r="D2" s="3" t="s">
        <v>1</v>
      </c>
      <c r="E2" s="2" t="s">
        <v>2</v>
      </c>
      <c r="F2" s="4" t="s">
        <v>10</v>
      </c>
      <c r="G2" s="20"/>
      <c r="H2" s="20"/>
      <c r="I2" s="21"/>
      <c r="K2" s="24" t="s">
        <v>47</v>
      </c>
      <c r="L2" s="63" t="s">
        <v>60</v>
      </c>
      <c r="M2" s="3" t="s">
        <v>74</v>
      </c>
      <c r="N2" s="64" t="s">
        <v>75</v>
      </c>
      <c r="O2" s="65" t="s">
        <v>62</v>
      </c>
    </row>
    <row r="3" spans="1:15">
      <c r="A3" s="35"/>
      <c r="B3" s="5" t="s">
        <v>3</v>
      </c>
      <c r="C3" s="6">
        <v>0.125</v>
      </c>
      <c r="D3" s="7">
        <v>0.5</v>
      </c>
      <c r="E3" s="6">
        <v>1</v>
      </c>
      <c r="F3" s="8">
        <v>275</v>
      </c>
      <c r="G3" s="20"/>
      <c r="H3" s="20"/>
      <c r="I3" s="21"/>
      <c r="K3" s="5" t="s">
        <v>48</v>
      </c>
      <c r="L3" s="66" t="s">
        <v>21</v>
      </c>
      <c r="M3" s="7">
        <f>(D12*D6)</f>
        <v>2</v>
      </c>
      <c r="N3" s="6">
        <f>ROUND(M3,0)</f>
        <v>2</v>
      </c>
      <c r="O3" s="8">
        <f>(N3*F6)</f>
        <v>1100</v>
      </c>
    </row>
    <row r="4" spans="1:15">
      <c r="A4" s="35"/>
      <c r="B4" s="9" t="s">
        <v>4</v>
      </c>
      <c r="C4" s="10">
        <v>1.5</v>
      </c>
      <c r="D4" s="11">
        <v>2.5</v>
      </c>
      <c r="E4" s="10">
        <v>5</v>
      </c>
      <c r="F4" s="12">
        <v>350</v>
      </c>
      <c r="G4" s="20"/>
      <c r="H4" s="20"/>
      <c r="I4" s="21"/>
      <c r="K4" s="9" t="s">
        <v>49</v>
      </c>
      <c r="L4" s="67" t="s">
        <v>22</v>
      </c>
      <c r="M4" s="11">
        <f>(D13*D3)</f>
        <v>15</v>
      </c>
      <c r="N4" s="10">
        <f>ROUND(M4,0)</f>
        <v>15</v>
      </c>
      <c r="O4" s="12">
        <f>(N4*F3)</f>
        <v>4125</v>
      </c>
    </row>
    <row r="5" spans="1:15">
      <c r="A5" s="35"/>
      <c r="B5" s="9" t="s">
        <v>5</v>
      </c>
      <c r="C5" s="10">
        <v>1</v>
      </c>
      <c r="D5" s="11">
        <v>1.5</v>
      </c>
      <c r="E5" s="10">
        <v>2</v>
      </c>
      <c r="F5" s="12">
        <v>450</v>
      </c>
      <c r="G5" s="20"/>
      <c r="H5" s="20"/>
      <c r="I5" s="21"/>
      <c r="K5" s="9" t="s">
        <v>50</v>
      </c>
      <c r="L5" s="67" t="s">
        <v>32</v>
      </c>
      <c r="M5" s="11">
        <f>G18*(E7)</f>
        <v>5</v>
      </c>
      <c r="N5" s="10">
        <f t="shared" ref="N5:N19" si="0">ROUND(M5,0)</f>
        <v>5</v>
      </c>
      <c r="O5" s="12">
        <f>(N5*F7)</f>
        <v>3000</v>
      </c>
    </row>
    <row r="6" spans="1:15">
      <c r="A6" s="35"/>
      <c r="B6" s="9" t="s">
        <v>6</v>
      </c>
      <c r="C6" s="10">
        <v>0.5</v>
      </c>
      <c r="D6" s="11">
        <v>1</v>
      </c>
      <c r="E6" s="10">
        <v>3</v>
      </c>
      <c r="F6" s="12">
        <v>550</v>
      </c>
      <c r="G6" s="20"/>
      <c r="H6" s="20"/>
      <c r="I6" s="21"/>
      <c r="K6" s="9" t="s">
        <v>51</v>
      </c>
      <c r="L6" s="67" t="s">
        <v>31</v>
      </c>
      <c r="M6" s="11">
        <f>(C19*C5)+(E19*D5)+(G19*E5)</f>
        <v>8.5</v>
      </c>
      <c r="N6" s="10">
        <f t="shared" si="0"/>
        <v>9</v>
      </c>
      <c r="O6" s="12">
        <f>(N6*F5)</f>
        <v>4050</v>
      </c>
    </row>
    <row r="7" spans="1:15">
      <c r="A7" s="35"/>
      <c r="B7" s="9" t="s">
        <v>7</v>
      </c>
      <c r="C7" s="10">
        <v>0.5</v>
      </c>
      <c r="D7" s="11">
        <v>2</v>
      </c>
      <c r="E7" s="10">
        <v>5</v>
      </c>
      <c r="F7" s="12">
        <v>600</v>
      </c>
      <c r="G7" s="20"/>
      <c r="H7" s="20"/>
      <c r="I7" s="21"/>
      <c r="K7" s="9" t="s">
        <v>52</v>
      </c>
      <c r="L7" s="67" t="s">
        <v>31</v>
      </c>
      <c r="M7" s="11">
        <f>(E20*D5)+(G20*E5)</f>
        <v>13</v>
      </c>
      <c r="N7" s="10">
        <f t="shared" si="0"/>
        <v>13</v>
      </c>
      <c r="O7" s="12">
        <f>(N7*F5)</f>
        <v>5850</v>
      </c>
    </row>
    <row r="8" spans="1:15" ht="16" thickBot="1">
      <c r="A8" s="35"/>
      <c r="B8" s="13" t="s">
        <v>8</v>
      </c>
      <c r="C8" s="14" t="s">
        <v>9</v>
      </c>
      <c r="D8" s="15" t="s">
        <v>9</v>
      </c>
      <c r="E8" s="14" t="s">
        <v>9</v>
      </c>
      <c r="F8" s="16">
        <v>650</v>
      </c>
      <c r="G8" s="20"/>
      <c r="H8" s="20"/>
      <c r="I8" s="21"/>
      <c r="K8" s="70" t="s">
        <v>53</v>
      </c>
      <c r="L8" s="67" t="s">
        <v>30</v>
      </c>
      <c r="M8" s="11">
        <f>(C21*C4)+(E21*D4)</f>
        <v>33</v>
      </c>
      <c r="N8" s="10">
        <f t="shared" si="0"/>
        <v>33</v>
      </c>
      <c r="O8" s="12">
        <f>(N8*F4)</f>
        <v>11550</v>
      </c>
    </row>
    <row r="9" spans="1:15">
      <c r="A9" s="35"/>
      <c r="B9" s="20"/>
      <c r="C9" s="20"/>
      <c r="D9" s="20"/>
      <c r="E9" s="20"/>
      <c r="F9" s="20"/>
      <c r="G9" s="20"/>
      <c r="H9" s="20"/>
      <c r="I9" s="21"/>
      <c r="K9" s="71"/>
      <c r="L9" s="67" t="s">
        <v>31</v>
      </c>
      <c r="M9" s="11">
        <f>(G21*E5)</f>
        <v>4</v>
      </c>
      <c r="N9" s="10">
        <f t="shared" si="0"/>
        <v>4</v>
      </c>
      <c r="O9" s="12">
        <f>N9*F5</f>
        <v>1800</v>
      </c>
    </row>
    <row r="10" spans="1:15" ht="16" thickBot="1">
      <c r="A10" s="35" t="s">
        <v>12</v>
      </c>
      <c r="B10" s="20"/>
      <c r="C10" s="20"/>
      <c r="D10" s="20"/>
      <c r="E10" s="20"/>
      <c r="F10" s="20"/>
      <c r="G10" s="20"/>
      <c r="H10" s="20"/>
      <c r="I10" s="21"/>
      <c r="K10" s="9" t="s">
        <v>35</v>
      </c>
      <c r="L10" s="67" t="s">
        <v>43</v>
      </c>
      <c r="M10" s="11">
        <f>E26</f>
        <v>1</v>
      </c>
      <c r="N10" s="10">
        <f t="shared" si="0"/>
        <v>1</v>
      </c>
      <c r="O10" s="12">
        <f>(N10*F8)</f>
        <v>650</v>
      </c>
    </row>
    <row r="11" spans="1:15" ht="16" thickBot="1">
      <c r="A11" s="35"/>
      <c r="B11" s="33" t="s">
        <v>13</v>
      </c>
      <c r="C11" s="25" t="s">
        <v>20</v>
      </c>
      <c r="D11" s="26" t="s">
        <v>16</v>
      </c>
      <c r="E11" s="46" t="s">
        <v>17</v>
      </c>
      <c r="F11" s="26" t="s">
        <v>18</v>
      </c>
      <c r="G11" s="26" t="s">
        <v>19</v>
      </c>
      <c r="H11" s="20"/>
      <c r="I11" s="21"/>
      <c r="K11" s="9" t="s">
        <v>54</v>
      </c>
      <c r="L11" s="67" t="s">
        <v>43</v>
      </c>
      <c r="M11" s="11">
        <f>E27</f>
        <v>5</v>
      </c>
      <c r="N11" s="10">
        <f t="shared" si="0"/>
        <v>5</v>
      </c>
      <c r="O11" s="12">
        <f>(N11*F8)</f>
        <v>3250</v>
      </c>
    </row>
    <row r="12" spans="1:15" ht="16" thickBot="1">
      <c r="A12" s="35"/>
      <c r="B12" s="32" t="s">
        <v>14</v>
      </c>
      <c r="C12" s="27">
        <v>10</v>
      </c>
      <c r="D12" s="28">
        <v>2</v>
      </c>
      <c r="E12" s="47" t="s">
        <v>21</v>
      </c>
      <c r="F12" s="34" t="s">
        <v>1</v>
      </c>
      <c r="G12" s="23" t="s">
        <v>0</v>
      </c>
      <c r="H12" s="20"/>
      <c r="I12" s="21"/>
      <c r="K12" s="69" t="s">
        <v>55</v>
      </c>
      <c r="L12" s="67" t="s">
        <v>31</v>
      </c>
      <c r="M12" s="11">
        <f>E29</f>
        <v>1</v>
      </c>
      <c r="N12" s="10">
        <f t="shared" si="0"/>
        <v>1</v>
      </c>
      <c r="O12" s="12">
        <f>(N12*F5)</f>
        <v>450</v>
      </c>
    </row>
    <row r="13" spans="1:15" ht="16" thickBot="1">
      <c r="A13" s="35"/>
      <c r="B13" s="29" t="s">
        <v>15</v>
      </c>
      <c r="C13" s="30">
        <v>30</v>
      </c>
      <c r="D13" s="31">
        <v>30</v>
      </c>
      <c r="E13" s="48" t="s">
        <v>22</v>
      </c>
      <c r="F13" s="26" t="s">
        <v>1</v>
      </c>
      <c r="G13" s="26" t="s">
        <v>0</v>
      </c>
      <c r="H13" s="20"/>
      <c r="I13" s="21"/>
      <c r="K13" s="69"/>
      <c r="L13" s="67" t="s">
        <v>30</v>
      </c>
      <c r="M13" s="11">
        <f>E30</f>
        <v>3</v>
      </c>
      <c r="N13" s="10">
        <f t="shared" si="0"/>
        <v>3</v>
      </c>
      <c r="O13" s="12">
        <f>(N13*F4)</f>
        <v>1050</v>
      </c>
    </row>
    <row r="14" spans="1:15">
      <c r="A14" s="35"/>
      <c r="B14" s="20"/>
      <c r="C14" s="20"/>
      <c r="D14" s="20"/>
      <c r="E14" s="20"/>
      <c r="F14" s="20"/>
      <c r="G14" s="20"/>
      <c r="H14" s="20"/>
      <c r="I14" s="21"/>
      <c r="K14" s="9" t="s">
        <v>56</v>
      </c>
      <c r="L14" s="67" t="s">
        <v>21</v>
      </c>
      <c r="M14" s="11">
        <f>E31</f>
        <v>2</v>
      </c>
      <c r="N14" s="10">
        <f t="shared" si="0"/>
        <v>2</v>
      </c>
      <c r="O14" s="12">
        <f>(N14*F6)</f>
        <v>1100</v>
      </c>
    </row>
    <row r="15" spans="1:15">
      <c r="A15" s="35"/>
      <c r="B15" s="20"/>
      <c r="C15" s="20"/>
      <c r="D15" s="20"/>
      <c r="E15" s="20"/>
      <c r="F15" s="20"/>
      <c r="G15" s="20"/>
      <c r="H15" s="20"/>
      <c r="I15" s="21"/>
      <c r="K15" s="69" t="s">
        <v>57</v>
      </c>
      <c r="L15" s="67" t="s">
        <v>21</v>
      </c>
      <c r="M15" s="11">
        <f>(D12*C6)</f>
        <v>1</v>
      </c>
      <c r="N15" s="10">
        <f t="shared" si="0"/>
        <v>1</v>
      </c>
      <c r="O15" s="12">
        <f>(N15*F6)</f>
        <v>550</v>
      </c>
    </row>
    <row r="16" spans="1:15" ht="16" thickBot="1">
      <c r="A16" s="35" t="s">
        <v>23</v>
      </c>
      <c r="B16" s="20"/>
      <c r="C16" s="20"/>
      <c r="D16" s="20"/>
      <c r="E16" s="20"/>
      <c r="F16" s="20"/>
      <c r="G16" s="20"/>
      <c r="H16" s="20"/>
      <c r="I16" s="21"/>
      <c r="K16" s="69"/>
      <c r="L16" s="67" t="s">
        <v>22</v>
      </c>
      <c r="M16" s="11">
        <f>(D13*C3)</f>
        <v>3.75</v>
      </c>
      <c r="N16" s="10">
        <f t="shared" si="0"/>
        <v>4</v>
      </c>
      <c r="O16" s="12">
        <f>(N16*F3)</f>
        <v>1100</v>
      </c>
    </row>
    <row r="17" spans="1:17" ht="43" customHeight="1" thickBot="1">
      <c r="A17" s="35"/>
      <c r="B17" s="36" t="s">
        <v>25</v>
      </c>
      <c r="C17" s="2" t="s">
        <v>0</v>
      </c>
      <c r="D17" s="38" t="s">
        <v>17</v>
      </c>
      <c r="E17" s="2" t="s">
        <v>1</v>
      </c>
      <c r="F17" s="38" t="s">
        <v>17</v>
      </c>
      <c r="G17" s="37" t="s">
        <v>2</v>
      </c>
      <c r="H17" s="42" t="s">
        <v>17</v>
      </c>
      <c r="I17" s="21"/>
      <c r="K17" s="69" t="s">
        <v>58</v>
      </c>
      <c r="L17" s="54" t="s">
        <v>43</v>
      </c>
      <c r="M17" s="11">
        <f>E34</f>
        <v>3</v>
      </c>
      <c r="N17" s="10">
        <f t="shared" si="0"/>
        <v>3</v>
      </c>
      <c r="O17" s="12">
        <f>(N17*F8)</f>
        <v>1950</v>
      </c>
    </row>
    <row r="18" spans="1:17">
      <c r="A18" s="35"/>
      <c r="B18" s="5" t="s">
        <v>26</v>
      </c>
      <c r="C18" s="6"/>
      <c r="D18" s="39"/>
      <c r="E18" s="6"/>
      <c r="F18" s="39"/>
      <c r="G18" s="6">
        <v>1</v>
      </c>
      <c r="H18" s="43" t="s">
        <v>32</v>
      </c>
      <c r="I18" s="21"/>
      <c r="K18" s="69"/>
      <c r="L18" s="67" t="s">
        <v>30</v>
      </c>
      <c r="M18" s="11">
        <f>E35</f>
        <v>3</v>
      </c>
      <c r="N18" s="10">
        <f t="shared" si="0"/>
        <v>3</v>
      </c>
      <c r="O18" s="12">
        <f>(N18*F4)</f>
        <v>1050</v>
      </c>
    </row>
    <row r="19" spans="1:17">
      <c r="A19" s="35"/>
      <c r="B19" s="9" t="s">
        <v>27</v>
      </c>
      <c r="C19" s="10">
        <v>5</v>
      </c>
      <c r="D19" s="40" t="s">
        <v>31</v>
      </c>
      <c r="E19" s="10">
        <v>1</v>
      </c>
      <c r="F19" s="40" t="s">
        <v>31</v>
      </c>
      <c r="G19" s="10">
        <v>1</v>
      </c>
      <c r="H19" s="44" t="s">
        <v>31</v>
      </c>
      <c r="I19" s="21"/>
      <c r="K19" s="9" t="s">
        <v>59</v>
      </c>
      <c r="L19" s="67" t="s">
        <v>43</v>
      </c>
      <c r="M19" s="11">
        <f>E36</f>
        <v>1</v>
      </c>
      <c r="N19" s="10">
        <f t="shared" si="0"/>
        <v>1</v>
      </c>
      <c r="O19" s="12">
        <f>(N19*F8)</f>
        <v>650</v>
      </c>
    </row>
    <row r="20" spans="1:17" ht="16" thickBot="1">
      <c r="A20" s="35"/>
      <c r="B20" s="9" t="s">
        <v>28</v>
      </c>
      <c r="C20" s="10"/>
      <c r="D20" s="40"/>
      <c r="E20" s="10">
        <v>6</v>
      </c>
      <c r="F20" s="40" t="s">
        <v>31</v>
      </c>
      <c r="G20" s="10">
        <v>2</v>
      </c>
      <c r="H20" s="44" t="s">
        <v>31</v>
      </c>
      <c r="I20" s="21"/>
      <c r="K20" s="13" t="s">
        <v>61</v>
      </c>
      <c r="L20" s="68"/>
      <c r="M20" s="82">
        <f>SUM(M3:M19)</f>
        <v>104.25</v>
      </c>
      <c r="N20" s="81">
        <f>SUM(N3:N19)</f>
        <v>105</v>
      </c>
      <c r="O20" s="72">
        <f>SUM(O3:O19)</f>
        <v>43275</v>
      </c>
    </row>
    <row r="21" spans="1:17" ht="16" thickBot="1">
      <c r="A21" s="35"/>
      <c r="B21" s="13" t="s">
        <v>29</v>
      </c>
      <c r="C21" s="14">
        <v>12</v>
      </c>
      <c r="D21" s="41" t="s">
        <v>30</v>
      </c>
      <c r="E21" s="14">
        <v>6</v>
      </c>
      <c r="F21" s="41" t="s">
        <v>30</v>
      </c>
      <c r="G21" s="14">
        <v>2</v>
      </c>
      <c r="H21" s="45" t="s">
        <v>31</v>
      </c>
      <c r="I21" s="21"/>
    </row>
    <row r="22" spans="1:17" ht="16" thickBot="1">
      <c r="A22" s="35"/>
      <c r="B22" s="20"/>
      <c r="C22" s="20"/>
      <c r="D22" s="20"/>
      <c r="E22" s="20"/>
      <c r="F22" s="20"/>
      <c r="G22" s="20"/>
      <c r="H22" s="20"/>
      <c r="I22" s="21"/>
      <c r="J22" t="s">
        <v>63</v>
      </c>
      <c r="N22" s="80" t="s">
        <v>72</v>
      </c>
      <c r="O22" s="80"/>
    </row>
    <row r="23" spans="1:17" ht="16" thickBot="1">
      <c r="A23" s="35"/>
      <c r="B23" s="20"/>
      <c r="C23" s="20"/>
      <c r="D23" s="20"/>
      <c r="E23" s="20"/>
      <c r="F23" s="20"/>
      <c r="G23" s="20"/>
      <c r="H23" s="20"/>
      <c r="I23" s="21"/>
      <c r="K23" s="1" t="s">
        <v>64</v>
      </c>
      <c r="L23" s="2" t="s">
        <v>66</v>
      </c>
      <c r="P23" s="1" t="s">
        <v>64</v>
      </c>
      <c r="Q23" s="2" t="s">
        <v>73</v>
      </c>
    </row>
    <row r="24" spans="1:17" ht="16" thickBot="1">
      <c r="A24" s="35" t="s">
        <v>33</v>
      </c>
      <c r="B24" s="20"/>
      <c r="C24" s="20"/>
      <c r="D24" s="20"/>
      <c r="E24" s="20"/>
      <c r="F24" s="20"/>
      <c r="G24" s="20"/>
      <c r="H24" s="20"/>
      <c r="I24" s="21"/>
      <c r="K24" s="5" t="s">
        <v>22</v>
      </c>
      <c r="L24" s="6">
        <f>SUM(O4,O16)</f>
        <v>5225</v>
      </c>
      <c r="P24" s="5" t="s">
        <v>22</v>
      </c>
      <c r="Q24" s="6">
        <f>SUM(N4,N16)</f>
        <v>19</v>
      </c>
    </row>
    <row r="25" spans="1:17" ht="16" thickBot="1">
      <c r="A25" s="35"/>
      <c r="B25" s="24" t="s">
        <v>24</v>
      </c>
      <c r="C25" s="2" t="s">
        <v>16</v>
      </c>
      <c r="D25" s="50" t="s">
        <v>17</v>
      </c>
      <c r="E25" s="2" t="s">
        <v>34</v>
      </c>
      <c r="F25" s="20"/>
      <c r="G25" s="20"/>
      <c r="H25" s="20"/>
      <c r="I25" s="21"/>
      <c r="K25" s="9" t="s">
        <v>30</v>
      </c>
      <c r="L25" s="10">
        <f>SUM(O8,O13,O18)</f>
        <v>13650</v>
      </c>
      <c r="P25" s="9" t="s">
        <v>30</v>
      </c>
      <c r="Q25" s="10">
        <f>SUM(N8,N13,N18)</f>
        <v>39</v>
      </c>
    </row>
    <row r="26" spans="1:17">
      <c r="A26" s="35"/>
      <c r="B26" s="51" t="s">
        <v>35</v>
      </c>
      <c r="C26" s="6">
        <v>1</v>
      </c>
      <c r="D26" s="52" t="s">
        <v>43</v>
      </c>
      <c r="E26" s="6">
        <v>1</v>
      </c>
      <c r="F26" s="20"/>
      <c r="G26" s="20"/>
      <c r="H26" s="20"/>
      <c r="I26" s="21"/>
      <c r="K26" s="9" t="s">
        <v>31</v>
      </c>
      <c r="L26" s="10">
        <f>SUM(O6,O7,O9,O12)</f>
        <v>12150</v>
      </c>
      <c r="P26" s="9" t="s">
        <v>31</v>
      </c>
      <c r="Q26" s="10">
        <f>SUM(N6,N7,N9,N12)</f>
        <v>27</v>
      </c>
    </row>
    <row r="27" spans="1:17">
      <c r="A27" s="35"/>
      <c r="B27" s="53" t="s">
        <v>36</v>
      </c>
      <c r="C27" s="10">
        <v>1</v>
      </c>
      <c r="D27" s="54" t="s">
        <v>43</v>
      </c>
      <c r="E27" s="10">
        <v>5</v>
      </c>
      <c r="F27" s="20"/>
      <c r="G27" s="20"/>
      <c r="H27" s="20"/>
      <c r="I27" s="21"/>
      <c r="K27" s="9" t="s">
        <v>21</v>
      </c>
      <c r="L27" s="10">
        <f>SUM(O3,O14,O15)</f>
        <v>2750</v>
      </c>
      <c r="P27" s="9" t="s">
        <v>21</v>
      </c>
      <c r="Q27" s="10">
        <f>SUM(N3,N15,N14)</f>
        <v>5</v>
      </c>
    </row>
    <row r="28" spans="1:17">
      <c r="A28" s="35"/>
      <c r="B28" s="53" t="s">
        <v>37</v>
      </c>
      <c r="C28" s="10"/>
      <c r="D28" s="54" t="s">
        <v>44</v>
      </c>
      <c r="E28" s="10"/>
      <c r="F28" s="20"/>
      <c r="G28" s="20"/>
      <c r="H28" s="20"/>
      <c r="I28" s="21"/>
      <c r="K28" s="9" t="s">
        <v>32</v>
      </c>
      <c r="L28" s="10">
        <f>SUM(O5)</f>
        <v>3000</v>
      </c>
      <c r="P28" s="9" t="s">
        <v>32</v>
      </c>
      <c r="Q28" s="10">
        <f>SUM(N5)</f>
        <v>5</v>
      </c>
    </row>
    <row r="29" spans="1:17" ht="16" thickBot="1">
      <c r="A29" s="35"/>
      <c r="B29" s="61" t="s">
        <v>38</v>
      </c>
      <c r="C29" s="10">
        <v>1</v>
      </c>
      <c r="D29" s="54" t="s">
        <v>31</v>
      </c>
      <c r="E29" s="10">
        <v>1</v>
      </c>
      <c r="F29" s="20"/>
      <c r="G29" s="20"/>
      <c r="H29" s="20"/>
      <c r="I29" s="21"/>
      <c r="K29" s="13" t="s">
        <v>43</v>
      </c>
      <c r="L29" s="14">
        <f>SUM(O10,O11,O17,O19)</f>
        <v>6500</v>
      </c>
      <c r="P29" s="13" t="s">
        <v>43</v>
      </c>
      <c r="Q29" s="14">
        <f>SUM(N10,N11,N17,N19)</f>
        <v>10</v>
      </c>
    </row>
    <row r="30" spans="1:17" ht="16" thickBot="1">
      <c r="A30" s="35"/>
      <c r="B30" s="62"/>
      <c r="C30" s="60">
        <v>1</v>
      </c>
      <c r="D30" s="49" t="s">
        <v>30</v>
      </c>
      <c r="E30" s="59">
        <v>3</v>
      </c>
      <c r="F30" s="20"/>
      <c r="G30" s="20"/>
      <c r="H30" s="20"/>
      <c r="I30" s="21"/>
      <c r="K30" s="1" t="s">
        <v>65</v>
      </c>
      <c r="L30" s="2">
        <f>SUM(L24:L29)</f>
        <v>43275</v>
      </c>
      <c r="P30" s="1" t="s">
        <v>65</v>
      </c>
      <c r="Q30" s="2">
        <f>SUM(Q24:Q29)</f>
        <v>105</v>
      </c>
    </row>
    <row r="31" spans="1:17">
      <c r="A31" s="35"/>
      <c r="B31" s="57" t="s">
        <v>39</v>
      </c>
      <c r="C31" s="10">
        <v>1</v>
      </c>
      <c r="D31" s="54" t="s">
        <v>21</v>
      </c>
      <c r="E31" s="10">
        <v>2</v>
      </c>
      <c r="F31" s="20"/>
      <c r="G31" s="20"/>
      <c r="H31" s="20"/>
      <c r="I31" s="21"/>
    </row>
    <row r="32" spans="1:17" ht="16" thickBot="1">
      <c r="A32" s="35"/>
      <c r="B32" s="53" t="s">
        <v>40</v>
      </c>
      <c r="C32" s="10">
        <v>1</v>
      </c>
      <c r="D32" s="54" t="s">
        <v>21</v>
      </c>
      <c r="E32" s="10" t="s">
        <v>45</v>
      </c>
      <c r="F32" s="20"/>
      <c r="G32" s="20"/>
      <c r="H32" s="20"/>
      <c r="I32" s="21"/>
      <c r="J32" t="s">
        <v>67</v>
      </c>
    </row>
    <row r="33" spans="1:12" ht="16" thickBot="1">
      <c r="A33" s="35"/>
      <c r="B33" s="35"/>
      <c r="C33" s="60">
        <v>1</v>
      </c>
      <c r="D33" s="49" t="s">
        <v>22</v>
      </c>
      <c r="E33" s="10" t="s">
        <v>45</v>
      </c>
      <c r="F33" s="20"/>
      <c r="G33" s="20"/>
      <c r="H33" s="20"/>
      <c r="I33" s="21"/>
      <c r="K33" s="74" t="s">
        <v>68</v>
      </c>
      <c r="L33" s="64" t="s">
        <v>66</v>
      </c>
    </row>
    <row r="34" spans="1:12">
      <c r="A34" s="35"/>
      <c r="B34" s="53" t="s">
        <v>41</v>
      </c>
      <c r="C34" s="10">
        <v>1</v>
      </c>
      <c r="D34" s="54" t="s">
        <v>43</v>
      </c>
      <c r="E34" s="10">
        <v>3</v>
      </c>
      <c r="F34" s="20"/>
      <c r="G34" s="20"/>
      <c r="H34" s="20"/>
      <c r="I34" s="21"/>
      <c r="K34" s="75" t="s">
        <v>69</v>
      </c>
      <c r="L34" s="76">
        <f>SUM(O3:O4)</f>
        <v>5225</v>
      </c>
    </row>
    <row r="35" spans="1:12">
      <c r="A35" s="20"/>
      <c r="B35" s="35"/>
      <c r="C35" s="59">
        <v>1</v>
      </c>
      <c r="D35" s="49" t="s">
        <v>30</v>
      </c>
      <c r="E35" s="60">
        <v>3</v>
      </c>
      <c r="F35" s="20"/>
      <c r="G35" s="20"/>
      <c r="H35" s="20"/>
      <c r="I35" s="20"/>
      <c r="K35" s="77" t="s">
        <v>70</v>
      </c>
      <c r="L35" s="58">
        <f>SUM(O5:O9)</f>
        <v>26250</v>
      </c>
    </row>
    <row r="36" spans="1:12" ht="16" thickBot="1">
      <c r="A36" s="20"/>
      <c r="B36" s="55" t="s">
        <v>42</v>
      </c>
      <c r="C36" s="14">
        <v>1</v>
      </c>
      <c r="D36" s="56" t="s">
        <v>43</v>
      </c>
      <c r="E36" s="14">
        <v>1</v>
      </c>
      <c r="F36" s="20"/>
      <c r="G36" s="20"/>
      <c r="H36" s="20"/>
      <c r="I36" s="20"/>
      <c r="K36" s="78" t="s">
        <v>71</v>
      </c>
      <c r="L36" s="79">
        <f>SUM(O10:O19)</f>
        <v>11800</v>
      </c>
    </row>
    <row r="37" spans="1:12" ht="16" thickBot="1">
      <c r="A37" s="20"/>
      <c r="B37" s="20"/>
      <c r="C37" s="20"/>
      <c r="D37" s="20"/>
      <c r="E37" s="20"/>
      <c r="F37" s="20"/>
      <c r="G37" s="20"/>
      <c r="H37" s="20"/>
      <c r="I37" s="20"/>
      <c r="K37" s="22" t="s">
        <v>65</v>
      </c>
      <c r="L37" s="73">
        <f>SUM(L34:L36)</f>
        <v>43275</v>
      </c>
    </row>
    <row r="38" spans="1:12">
      <c r="A38" s="20"/>
      <c r="B38" s="20"/>
      <c r="C38" s="20"/>
      <c r="D38" s="20"/>
      <c r="E38" s="20"/>
      <c r="F38" s="20"/>
      <c r="G38" s="20"/>
      <c r="H38" s="20"/>
      <c r="I38" s="20"/>
    </row>
  </sheetData>
  <mergeCells count="6">
    <mergeCell ref="B29:B30"/>
    <mergeCell ref="K17:K18"/>
    <mergeCell ref="K12:K13"/>
    <mergeCell ref="K15:K16"/>
    <mergeCell ref="K8:K9"/>
    <mergeCell ref="N22:O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Polytech'Tours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chalopin</dc:creator>
  <cp:lastModifiedBy>Quentin chalopin</cp:lastModifiedBy>
  <dcterms:created xsi:type="dcterms:W3CDTF">2015-02-24T13:55:59Z</dcterms:created>
  <dcterms:modified xsi:type="dcterms:W3CDTF">2015-02-24T15:26:12Z</dcterms:modified>
</cp:coreProperties>
</file>